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embeddings/oleObject1.bin" ContentType="application/vnd.openxmlformats-officedocument.oleObject"/>
  <Override PartName="/xl/drawings/drawing12.xml" ContentType="application/vnd.openxmlformats-officedocument.drawing+xml"/>
  <Override PartName="/xl/embeddings/oleObject2.bin" ContentType="application/vnd.openxmlformats-officedocument.oleObject"/>
  <Override PartName="/xl/drawings/drawing13.xml" ContentType="application/vnd.openxmlformats-officedocument.drawing+xml"/>
  <Override PartName="/xl/embeddings/oleObject3.bin" ContentType="application/vnd.openxmlformats-officedocument.oleObject"/>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autoCompressPictures="0" defaultThemeVersion="124226"/>
  <bookViews>
    <workbookView xWindow="0" yWindow="0" windowWidth="21600" windowHeight="9636"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Print_Titles" localSheetId="6">DESCRIPCION!$1:$9</definedName>
    <definedName name="_xlnm.Print_Titles" localSheetId="5">'IDENTIFICACION(GyC)'!$1:$9</definedName>
  </definedNames>
  <calcPr calcId="144525"/>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0" i="1" l="1"/>
  <c r="I12" i="1" l="1"/>
  <c r="I13" i="1"/>
  <c r="I11" i="1"/>
  <c r="I10" i="1"/>
  <c r="B12" i="20"/>
  <c r="B11" i="20"/>
  <c r="B10" i="20"/>
  <c r="A10" i="22"/>
  <c r="I15" i="1"/>
  <c r="I14" i="1"/>
  <c r="B21" i="24"/>
  <c r="B13" i="20"/>
  <c r="D13" i="22"/>
  <c r="D13" i="1"/>
  <c r="D12" i="22"/>
  <c r="D12" i="1"/>
  <c r="G12" i="26"/>
  <c r="G13" i="26"/>
  <c r="C14" i="26"/>
  <c r="C13" i="26"/>
  <c r="B14" i="26"/>
  <c r="B13" i="26"/>
  <c r="B44" i="3"/>
  <c r="A11" i="8"/>
  <c r="A44" i="3"/>
  <c r="A33" i="3"/>
  <c r="B33" i="3"/>
  <c r="G44" i="3"/>
  <c r="G45" i="3"/>
  <c r="G46" i="3"/>
  <c r="G47" i="3"/>
  <c r="G48" i="3"/>
  <c r="G49" i="3"/>
  <c r="G50" i="3"/>
  <c r="G51" i="3"/>
  <c r="H44" i="3"/>
  <c r="J44" i="3"/>
  <c r="K44" i="3"/>
  <c r="B7" i="3"/>
  <c r="E11" i="22"/>
  <c r="E12" i="22"/>
  <c r="E13" i="22"/>
  <c r="E10" i="22"/>
  <c r="D11" i="22"/>
  <c r="D10" i="22"/>
  <c r="B8" i="20"/>
  <c r="B7" i="20"/>
  <c r="B15" i="24"/>
  <c r="S11" i="24"/>
  <c r="S12" i="24"/>
  <c r="R11" i="24"/>
  <c r="R12" i="24"/>
  <c r="B22" i="24"/>
  <c r="B23" i="24"/>
  <c r="B20" i="24"/>
  <c r="B16" i="24"/>
  <c r="B17" i="24"/>
  <c r="B18" i="24"/>
  <c r="B19" i="24"/>
  <c r="B11" i="24"/>
  <c r="B12" i="24"/>
  <c r="B13" i="24"/>
  <c r="B14" i="24"/>
  <c r="B10" i="24"/>
  <c r="B7" i="26"/>
  <c r="A12" i="1"/>
  <c r="B6" i="26"/>
  <c r="B6" i="3"/>
  <c r="B9" i="17"/>
  <c r="B9" i="18"/>
  <c r="B9" i="16"/>
  <c r="B8" i="17"/>
  <c r="B7" i="17"/>
  <c r="B8" i="18"/>
  <c r="B7" i="18"/>
  <c r="B8" i="16"/>
  <c r="B7" i="16"/>
  <c r="B7" i="25"/>
  <c r="B6" i="25"/>
  <c r="B7" i="13"/>
  <c r="B6" i="13"/>
  <c r="B8" i="8"/>
  <c r="B7" i="8"/>
  <c r="B8" i="22"/>
  <c r="B7" i="22"/>
  <c r="C21" i="26"/>
  <c r="C20" i="26"/>
  <c r="C19" i="26"/>
  <c r="C17" i="26"/>
  <c r="B21" i="26"/>
  <c r="B20" i="26"/>
  <c r="B19" i="26"/>
  <c r="B17" i="26"/>
  <c r="B16" i="26"/>
  <c r="A19" i="26"/>
  <c r="A16" i="26"/>
  <c r="A11" i="26"/>
  <c r="B12" i="26"/>
  <c r="B11" i="26"/>
  <c r="A88" i="3"/>
  <c r="A77" i="3"/>
  <c r="B88" i="3"/>
  <c r="B77" i="3"/>
  <c r="B66" i="3"/>
  <c r="A66" i="3"/>
  <c r="B55" i="3"/>
  <c r="A55" i="3"/>
  <c r="B22" i="3"/>
  <c r="B11" i="3"/>
  <c r="A22" i="3"/>
  <c r="A11" i="3"/>
  <c r="A11" i="25"/>
  <c r="D11" i="1"/>
  <c r="D10" i="1"/>
  <c r="B10" i="1"/>
  <c r="R14" i="8"/>
  <c r="S10" i="24"/>
  <c r="S13" i="24"/>
  <c r="S14" i="24"/>
  <c r="S15" i="24"/>
  <c r="S16" i="24"/>
  <c r="S17" i="24"/>
  <c r="S18" i="24"/>
  <c r="S19" i="24"/>
  <c r="S20" i="24"/>
  <c r="S21" i="24"/>
  <c r="S22" i="24"/>
  <c r="S23" i="24"/>
  <c r="R23" i="24"/>
  <c r="G14" i="26"/>
  <c r="G19" i="26"/>
  <c r="G22" i="26"/>
  <c r="H19" i="26"/>
  <c r="G17" i="26"/>
  <c r="G16" i="26"/>
  <c r="G18" i="26"/>
  <c r="H16" i="26"/>
  <c r="G138" i="3"/>
  <c r="G137" i="3"/>
  <c r="G136" i="3"/>
  <c r="G135" i="3"/>
  <c r="G134" i="3"/>
  <c r="G132" i="3"/>
  <c r="G133" i="3"/>
  <c r="G139" i="3"/>
  <c r="H132" i="3"/>
  <c r="J132" i="3"/>
  <c r="K132" i="3"/>
  <c r="G127" i="3"/>
  <c r="G126" i="3"/>
  <c r="G125" i="3"/>
  <c r="G124" i="3"/>
  <c r="G123" i="3"/>
  <c r="G122" i="3"/>
  <c r="G121" i="3"/>
  <c r="G128" i="3"/>
  <c r="H121" i="3"/>
  <c r="J121" i="3"/>
  <c r="K121" i="3"/>
  <c r="G116" i="3"/>
  <c r="G115" i="3"/>
  <c r="G114" i="3"/>
  <c r="G113" i="3"/>
  <c r="G112" i="3"/>
  <c r="G111" i="3"/>
  <c r="G110" i="3"/>
  <c r="G117" i="3"/>
  <c r="H110" i="3"/>
  <c r="J110" i="3"/>
  <c r="K110" i="3"/>
  <c r="G105" i="3"/>
  <c r="G104" i="3"/>
  <c r="G103" i="3"/>
  <c r="G102" i="3"/>
  <c r="G101" i="3"/>
  <c r="G100" i="3"/>
  <c r="G99" i="3"/>
  <c r="G106" i="3"/>
  <c r="H99" i="3"/>
  <c r="J99" i="3"/>
  <c r="K99" i="3"/>
  <c r="G94" i="3"/>
  <c r="G93" i="3"/>
  <c r="G92" i="3"/>
  <c r="G91" i="3"/>
  <c r="G90" i="3"/>
  <c r="G89" i="3"/>
  <c r="G88" i="3"/>
  <c r="G83" i="3"/>
  <c r="G82" i="3"/>
  <c r="G81" i="3"/>
  <c r="G80" i="3"/>
  <c r="G79" i="3"/>
  <c r="G78" i="3"/>
  <c r="G77" i="3"/>
  <c r="G72" i="3"/>
  <c r="G71" i="3"/>
  <c r="G70" i="3"/>
  <c r="G69" i="3"/>
  <c r="G68" i="3"/>
  <c r="G67" i="3"/>
  <c r="G66" i="3"/>
  <c r="G61" i="3"/>
  <c r="G60" i="3"/>
  <c r="G59" i="3"/>
  <c r="G58" i="3"/>
  <c r="G57" i="3"/>
  <c r="G56" i="3"/>
  <c r="G55" i="3"/>
  <c r="G39" i="3"/>
  <c r="G38" i="3"/>
  <c r="G37" i="3"/>
  <c r="G36" i="3"/>
  <c r="G35" i="3"/>
  <c r="G34" i="3"/>
  <c r="G33" i="3"/>
  <c r="G28" i="3"/>
  <c r="G27" i="3"/>
  <c r="G26" i="3"/>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7" i="21"/>
  <c r="B128" i="21"/>
  <c r="B129" i="21"/>
  <c r="B146" i="21"/>
  <c r="D122" i="25"/>
  <c r="F103" i="25"/>
  <c r="B122" i="21"/>
  <c r="B121" i="21"/>
  <c r="B120" i="21"/>
  <c r="B119" i="21"/>
  <c r="B118" i="21"/>
  <c r="B117" i="21"/>
  <c r="B116" i="21"/>
  <c r="B115" i="21"/>
  <c r="B114" i="21"/>
  <c r="B113" i="21"/>
  <c r="B112" i="21"/>
  <c r="B111" i="21"/>
  <c r="B110" i="21"/>
  <c r="B109" i="21"/>
  <c r="B108" i="21"/>
  <c r="B107" i="21"/>
  <c r="B106" i="21"/>
  <c r="B104" i="21"/>
  <c r="B105" i="21"/>
  <c r="B123" i="21"/>
  <c r="D99" i="25"/>
  <c r="F80" i="25"/>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B100" i="21"/>
  <c r="D76" i="25"/>
  <c r="F57" i="25"/>
  <c r="S20" i="8"/>
  <c r="T20" i="8"/>
  <c r="R20" i="8"/>
  <c r="S19" i="8"/>
  <c r="T19" i="8"/>
  <c r="R19" i="8"/>
  <c r="S18" i="8"/>
  <c r="T18" i="8"/>
  <c r="R18" i="8"/>
  <c r="S17" i="8"/>
  <c r="T17" i="8"/>
  <c r="R17" i="8"/>
  <c r="S16" i="8"/>
  <c r="T16" i="8"/>
  <c r="R16" i="8"/>
  <c r="S15" i="8"/>
  <c r="T15" i="8"/>
  <c r="R15" i="8"/>
  <c r="S14" i="8"/>
  <c r="T14" i="8"/>
  <c r="S13" i="8"/>
  <c r="T13" i="8"/>
  <c r="R13" i="8"/>
  <c r="S12" i="8"/>
  <c r="T12" i="8"/>
  <c r="R12" i="8"/>
  <c r="S11" i="8"/>
  <c r="T11" i="8"/>
  <c r="R11" i="8"/>
  <c r="R22" i="24"/>
  <c r="R21" i="24"/>
  <c r="R20" i="24"/>
  <c r="R19" i="24"/>
  <c r="R18" i="24"/>
  <c r="R17" i="24"/>
  <c r="R16" i="24"/>
  <c r="R15" i="24"/>
  <c r="R14" i="24"/>
  <c r="R13" i="24"/>
  <c r="R10" i="24"/>
  <c r="J16" i="20"/>
  <c r="J10" i="20"/>
  <c r="S24" i="24"/>
  <c r="S25" i="24"/>
  <c r="G15" i="26"/>
  <c r="H11" i="26"/>
  <c r="G95" i="3"/>
  <c r="H88" i="3"/>
  <c r="J88" i="3"/>
  <c r="K88" i="3"/>
  <c r="G84" i="3"/>
  <c r="H77" i="3"/>
  <c r="J77" i="3"/>
  <c r="K77" i="3"/>
  <c r="G73" i="3"/>
  <c r="H66" i="3"/>
  <c r="J66" i="3"/>
  <c r="K66" i="3"/>
  <c r="G62" i="3"/>
  <c r="G40" i="3"/>
  <c r="H33" i="3"/>
  <c r="J33" i="3"/>
  <c r="K33" i="3"/>
  <c r="G29" i="3"/>
  <c r="H22" i="3"/>
  <c r="J22" i="3"/>
  <c r="K22" i="3"/>
  <c r="G18" i="3"/>
  <c r="H11" i="3"/>
  <c r="J11" i="3"/>
  <c r="K11" i="3"/>
  <c r="B77" i="21"/>
  <c r="D53" i="25"/>
  <c r="F34" i="25"/>
  <c r="B54" i="21"/>
  <c r="D30" i="25"/>
  <c r="F11" i="25"/>
  <c r="H55" i="3"/>
  <c r="J55" i="3"/>
  <c r="K55" i="3"/>
</calcChain>
</file>

<file path=xl/comments1.xml><?xml version="1.0" encoding="utf-8"?>
<comments xmlns="http://schemas.openxmlformats.org/spreadsheetml/2006/main">
  <authors>
    <author>Muricio Pulido</author>
  </authors>
  <commentList>
    <comment ref="M10" authorId="0">
      <text>
        <r>
          <rPr>
            <sz val="9"/>
            <color indexed="81"/>
            <rFont val="Tahoma"/>
            <family val="2"/>
          </rPr>
          <t>Si el indicador de efectividad da negativo, los controles y las acciones han sido efectivas para prevenir la materialización del riesgo. Si el indicador es positivo significa que los controles y las acciones no han sido efectivas y se hace necesario crear nuevos controles.</t>
        </r>
      </text>
    </comment>
  </commentList>
</comments>
</file>

<file path=xl/sharedStrings.xml><?xml version="1.0" encoding="utf-8"?>
<sst xmlns="http://schemas.openxmlformats.org/spreadsheetml/2006/main" count="1107" uniqueCount="358">
  <si>
    <r>
      <t xml:space="preserve">PROCESO: </t>
    </r>
    <r>
      <rPr>
        <sz val="11"/>
        <color indexed="8"/>
        <rFont val="Arial"/>
        <family val="2"/>
      </rPr>
      <t>GESTION INTEGRAL DE CALIDAD</t>
    </r>
  </si>
  <si>
    <t>Codigo:FOR-13-PRO-GIC-02</t>
  </si>
  <si>
    <t>Versión:</t>
  </si>
  <si>
    <t xml:space="preserve">Fecha: </t>
  </si>
  <si>
    <t>Pagina:</t>
  </si>
  <si>
    <t xml:space="preserve">CONTEXTO ESTRATEGICO </t>
  </si>
  <si>
    <t xml:space="preserve">PROCESO: </t>
  </si>
  <si>
    <t xml:space="preserve">OBJETIVO: </t>
  </si>
  <si>
    <t>FACTORES EXTERNOS</t>
  </si>
  <si>
    <t>CAUSAS</t>
  </si>
  <si>
    <t>FACTORES INTERNOS</t>
  </si>
  <si>
    <t>FACTORES DEL PROCESO</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</si>
  <si>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</si>
  <si>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</si>
  <si>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</si>
  <si>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</si>
  <si>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</si>
  <si>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</si>
  <si>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</si>
  <si>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</si>
  <si>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</si>
  <si>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</si>
  <si>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</si>
  <si>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</si>
  <si>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</si>
  <si>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</si>
  <si>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</si>
  <si>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</si>
  <si>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</si>
  <si>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</si>
  <si>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</si>
  <si>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</si>
  <si>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</si>
  <si>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</si>
  <si>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</si>
  <si>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</si>
  <si>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</si>
  <si>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</si>
  <si>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</si>
  <si>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</si>
  <si>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</si>
  <si>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</si>
  <si>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</si>
  <si>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</si>
  <si>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</si>
  <si>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</si>
  <si>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</si>
  <si>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</si>
  <si>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</si>
  <si>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</si>
  <si>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</si>
  <si>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</si>
  <si>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</si>
  <si>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</si>
  <si>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</si>
  <si>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</si>
  <si>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</si>
  <si>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</si>
  <si>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</si>
  <si>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</si>
  <si>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</si>
  <si>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</si>
  <si>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</si>
  <si>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</si>
  <si>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</si>
  <si>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</si>
  <si>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</si>
  <si>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</si>
  <si>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</si>
  <si>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Riesgo</t>
  </si>
  <si>
    <t>Acción u Omisión</t>
  </si>
  <si>
    <t>Uso del poder</t>
  </si>
  <si>
    <t>Desviar la Gestión de lo Público</t>
  </si>
  <si>
    <t>Beneficio Privado</t>
  </si>
  <si>
    <t>Clasificación</t>
  </si>
  <si>
    <t>DESCRIPCION DEL RIESGO</t>
  </si>
  <si>
    <t>Descripción</t>
  </si>
  <si>
    <t xml:space="preserve"> Clasificación</t>
  </si>
  <si>
    <t>Causas</t>
  </si>
  <si>
    <t>Consecuencias</t>
  </si>
  <si>
    <t xml:space="preserve">Seleccione </t>
  </si>
  <si>
    <t>DETERMINACION DE LA PROBABILIDAD</t>
  </si>
  <si>
    <t>PRIORIZACION DE LA PROBABILIDAD
(Califique de 1 a 5 , de acuerdo con la tabla de criterios</t>
  </si>
  <si>
    <t>Nivel</t>
  </si>
  <si>
    <t xml:space="preserve">Codigo:                        </t>
  </si>
  <si>
    <t>Fecha:</t>
  </si>
  <si>
    <t>RIESGO</t>
  </si>
  <si>
    <t>NIVELES</t>
  </si>
  <si>
    <t>Impacto (Consecuencias)</t>
  </si>
  <si>
    <t>Cuantitativo</t>
  </si>
  <si>
    <t>Cualitativo</t>
  </si>
  <si>
    <t>Seleccione</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</si>
  <si>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</si>
  <si>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</si>
  <si>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</si>
  <si>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</si>
  <si>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</si>
  <si>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</si>
  <si>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</si>
  <si>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</si>
  <si>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</si>
  <si>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</si>
  <si>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</si>
  <si>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</si>
  <si>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</si>
  <si>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</si>
  <si>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</si>
  <si>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</si>
  <si>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</si>
  <si>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</si>
  <si>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</si>
  <si>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</si>
  <si>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</si>
  <si>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</si>
  <si>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</si>
  <si>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</si>
  <si>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</si>
  <si>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</si>
  <si>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</si>
  <si>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</si>
  <si>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</si>
  <si>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</si>
  <si>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</si>
  <si>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</si>
  <si>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</si>
  <si>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</si>
  <si>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</si>
  <si>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</si>
  <si>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</si>
  <si>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</si>
  <si>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</si>
  <si>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</si>
  <si>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</si>
  <si>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</si>
  <si>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</si>
  <si>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</si>
  <si>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</si>
  <si>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</si>
  <si>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</si>
  <si>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</si>
  <si>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</si>
  <si>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</si>
  <si>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</si>
  <si>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</si>
  <si>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</si>
  <si>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</si>
  <si>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</si>
  <si>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</si>
  <si>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</si>
  <si>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</si>
  <si>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</si>
  <si>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</si>
  <si>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</si>
  <si>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</si>
  <si>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</si>
  <si>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</si>
  <si>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</si>
  <si>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</si>
  <si>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</si>
  <si>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</si>
  <si>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</si>
  <si>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</si>
  <si>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</si>
  <si>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</si>
  <si>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</si>
  <si>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</si>
  <si>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</si>
  <si>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</si>
  <si>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</si>
  <si>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</si>
  <si>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</si>
  <si>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</si>
  <si>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</si>
  <si>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</si>
  <si>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</si>
  <si>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</si>
  <si>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</si>
  <si>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</si>
  <si>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</si>
  <si>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</si>
  <si>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</si>
  <si>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</si>
  <si>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</si>
  <si>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</si>
  <si>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</si>
  <si>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</si>
  <si>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</si>
  <si>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</si>
  <si>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</si>
  <si>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</si>
  <si>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</si>
  <si>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</si>
  <si>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</si>
  <si>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</si>
  <si>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</si>
  <si>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</si>
  <si>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</si>
  <si>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</si>
  <si>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</si>
  <si>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</si>
  <si>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</si>
  <si>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</si>
  <si>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</si>
  <si>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</si>
  <si>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</si>
  <si>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</si>
  <si>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</si>
  <si>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</si>
  <si>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</si>
  <si>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</si>
  <si>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</si>
  <si>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</si>
  <si>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</si>
  <si>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</si>
  <si>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</si>
  <si>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</si>
  <si>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</si>
  <si>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</si>
  <si>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</si>
  <si>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</si>
  <si>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</si>
  <si>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</si>
  <si>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</si>
  <si>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</si>
  <si>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</si>
  <si>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</si>
  <si>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</si>
  <si>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</si>
  <si>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CAUSA</t>
  </si>
  <si>
    <t>CALIFICACION DE LA EJECUCION DEL CONTROL</t>
  </si>
  <si>
    <t>SOLIDEZ INDIVIDUAL DEL CONTROL 
control Fuerte:100
Moderado:50
Débil:0</t>
  </si>
  <si>
    <t>SOLIDEZ DEL CONJUNTO DE CONTROLES</t>
  </si>
  <si>
    <t xml:space="preserve">PROMEDIO </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</si>
  <si>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</si>
  <si>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</si>
  <si>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</si>
  <si>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</si>
  <si>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</si>
  <si>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</si>
  <si>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</si>
  <si>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</si>
  <si>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</si>
  <si>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</si>
  <si>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</si>
  <si>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</si>
  <si>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</si>
  <si>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Improbable</t>
  </si>
  <si>
    <t>REDUCIR</t>
  </si>
  <si>
    <t>e</t>
  </si>
  <si>
    <t>ACCIÓN DE CONTINGENCIA</t>
  </si>
  <si>
    <t>ALCALDÍA DE IBAGUÉ</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</si>
  <si>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</si>
  <si>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Baja articulación y relación con todos los procesos en cuanto a proveedores, entradas y salidas.</t>
  </si>
  <si>
    <t>Perdida de credibilidad frente a la institucionalidad</t>
  </si>
  <si>
    <t>Acciones legales (Sanciones, demandas y demás acciones juridícas) y hallazgos de los entes de control</t>
  </si>
  <si>
    <t>Insatisfacción de la ciudadanía</t>
  </si>
  <si>
    <t>Incumplimiento en la entrega de bienes y servicios a los grupos de valor</t>
  </si>
  <si>
    <t>Debil</t>
  </si>
  <si>
    <t>Fuerte</t>
  </si>
  <si>
    <t>Gestión</t>
  </si>
  <si>
    <t>Alta</t>
  </si>
  <si>
    <t>Informe Ejecutivo-Memorando</t>
  </si>
  <si>
    <t xml:space="preserve">DESCRIPCION DEL CONTROL  </t>
  </si>
  <si>
    <t>GESTION DOCUMENTAL</t>
  </si>
  <si>
    <t>ADMINISTRAR LA DOCUMENTACION FISICA DE LA ENTIDAD, EMPLEANDO TECNOLOGIA E INSTRUMENTOS DE CONTROL PARA GARANTIZA R CONTINUAMENTE EL ACCESO OPRTUNO, DISPONIBILIDAD Y CONSERVACION  DE LA TOTALIDAD DE LA INFORMACIÓN</t>
  </si>
  <si>
    <t>POSIBILIDAD DE RECIBIR O SOLICITAR CUALQUIER DADIVA O BENEFICIO A NOMBRE PROPIO O DE TERCEROS, CON EL FIN DE MANIPULAR, OCULTAR, ALTERAR O DESTRUIR UN DOCUMENTO O EXPEDIENTE</t>
  </si>
  <si>
    <t xml:space="preserve">Baja competencia del personal e idoneidad frente al manejo del proceso de Gestión Documental en las Unidades Adminmistrativas </t>
  </si>
  <si>
    <t>Falta de siguimiento y aplicación de manuales, procedimientos y formatos establecidos en el proceso de gestion documental por parte de las unidades administrativas</t>
  </si>
  <si>
    <t>Bajo presupuesto de funcionamiento e inversión para administrar la documentación física de la administración municipal</t>
  </si>
  <si>
    <t xml:space="preserve">Falta de Infraestructura y baja capacidad instalada para administrar la documentación física de la entidad </t>
  </si>
  <si>
    <t>NORMATIVOS</t>
  </si>
  <si>
    <t>Constantes cambios normativos</t>
  </si>
  <si>
    <t>PERSONAL</t>
  </si>
  <si>
    <t>RESPONSABLES DEL PROCESO</t>
  </si>
  <si>
    <t>Insuficiente personal para la implementacion de los procedimientos</t>
  </si>
  <si>
    <t xml:space="preserve">Cambios normativos en las responsabilidades de la unidades administrativas. </t>
  </si>
  <si>
    <t>Baja responsabilidad de los funcionarios frente al desarrollo y cumplimiento de las actividades del  proceso en la unidades administrativas.</t>
  </si>
  <si>
    <t xml:space="preserve">POLITICOS </t>
  </si>
  <si>
    <t xml:space="preserve">Cambios de Gobierno </t>
  </si>
  <si>
    <t>FINANCIEROS</t>
  </si>
  <si>
    <t>INTERACCIONES CON OTROS PROCESOS</t>
  </si>
  <si>
    <t>TECNOLOGICO: Cambios tecnológicos</t>
  </si>
  <si>
    <t>Constante innovación tecnológica.</t>
  </si>
  <si>
    <t>Desactualización manuales, procedimientos e instrumentos archivisticos establecidos en el proceso de Gestión Documental</t>
  </si>
  <si>
    <t>Gobierno en Linea</t>
  </si>
  <si>
    <t>TECNOLOGIA</t>
  </si>
  <si>
    <t>Falta de herramientas tecnológicas que garanticen el acceso oportuno, disponibilidad y conservación de la información</t>
  </si>
  <si>
    <r>
      <rPr>
        <b/>
        <sz val="11"/>
        <color rgb="FFFF0000"/>
        <rFont val="Arial"/>
        <family val="2"/>
      </rPr>
      <t xml:space="preserve">1) </t>
    </r>
    <r>
      <rPr>
        <sz val="11"/>
        <color rgb="FFFF0000"/>
        <rFont val="Arial"/>
        <family val="2"/>
      </rPr>
      <t xml:space="preserve">Baja competencia del personal e idoneidad frente al manejo del proceso de Gestión Documental en las Unidades Adminmistrativas . </t>
    </r>
  </si>
  <si>
    <r>
      <rPr>
        <b/>
        <sz val="11"/>
        <color rgb="FFFF0000"/>
        <rFont val="Arial"/>
        <family val="2"/>
      </rPr>
      <t xml:space="preserve">1) </t>
    </r>
    <r>
      <rPr>
        <sz val="11"/>
        <color rgb="FFFF0000"/>
        <rFont val="Arial"/>
        <family val="2"/>
      </rPr>
      <t>Cambio Cultural</t>
    </r>
  </si>
  <si>
    <t>2) Baja responsabilidad de los funcionarios frente al desarrollo y cumplimiento de las actividades del  proceso en la unidades administrativas.</t>
  </si>
  <si>
    <t>2) Mejoramiento del Servicio</t>
  </si>
  <si>
    <t>3) Bajo presupuesto de funcionamiento e inversión para administrar la documentación física de la administración municipal</t>
  </si>
  <si>
    <t xml:space="preserve">4) Falta de Infraestructura y baja capacidad instalada para administrar la documentación física de la entidad </t>
  </si>
  <si>
    <t>4) Platafoma Pisami - Gestion Documental</t>
  </si>
  <si>
    <r>
      <rPr>
        <b/>
        <sz val="11"/>
        <color rgb="FFFF0000"/>
        <rFont val="Arial"/>
        <family val="2"/>
      </rPr>
      <t xml:space="preserve">5) </t>
    </r>
    <r>
      <rPr>
        <sz val="11"/>
        <color rgb="FFFF0000"/>
        <rFont val="Arial"/>
        <family val="2"/>
      </rPr>
      <t>Falta de herramientas tecnológicas que garanticen el acceso oportuno, disponibilidad y conservación de la información</t>
    </r>
  </si>
  <si>
    <r>
      <rPr>
        <b/>
        <sz val="11"/>
        <color rgb="FFFF0000"/>
        <rFont val="Arial"/>
        <family val="2"/>
      </rPr>
      <t xml:space="preserve">6) </t>
    </r>
    <r>
      <rPr>
        <sz val="11"/>
        <color rgb="FFFF0000"/>
        <rFont val="Arial"/>
        <family val="2"/>
      </rPr>
      <t>Insuficiente personal para la implementacion de los procedimientos</t>
    </r>
  </si>
  <si>
    <r>
      <rPr>
        <b/>
        <sz val="11"/>
        <color rgb="FFFF0000"/>
        <rFont val="Arial"/>
        <family val="2"/>
      </rPr>
      <t xml:space="preserve">7) </t>
    </r>
    <r>
      <rPr>
        <sz val="11"/>
        <color rgb="FFFF0000"/>
        <rFont val="Arial"/>
        <family val="2"/>
      </rPr>
      <t>Falta de siguimiento y aplicación de manuales, procedimientos y formatos establecidos en el proceso de gestion documental por parte de las unidades administrativas</t>
    </r>
  </si>
  <si>
    <r>
      <rPr>
        <b/>
        <sz val="11"/>
        <color rgb="FFFF0000"/>
        <rFont val="Arial"/>
        <family val="2"/>
      </rPr>
      <t xml:space="preserve">8) </t>
    </r>
    <r>
      <rPr>
        <sz val="11"/>
        <color rgb="FFFF0000"/>
        <rFont val="Arial"/>
        <family val="2"/>
      </rPr>
      <t>Baja articulación y relación con todos los procesos en cuanto a proveedores, entradas y salidas.</t>
    </r>
  </si>
  <si>
    <r>
      <rPr>
        <b/>
        <sz val="11"/>
        <color rgb="FFFF0000"/>
        <rFont val="Arial"/>
        <family val="2"/>
      </rPr>
      <t xml:space="preserve">9) </t>
    </r>
    <r>
      <rPr>
        <sz val="11"/>
        <color rgb="FFFF0000"/>
        <rFont val="Arial"/>
        <family val="2"/>
      </rPr>
      <t>Desactualización manuales, procedimientos e instrumentos archivisticos establecidos en el proceso de Gestión Documental</t>
    </r>
  </si>
  <si>
    <r>
      <rPr>
        <b/>
        <sz val="11"/>
        <color rgb="FFFF0000"/>
        <rFont val="Arial"/>
        <family val="2"/>
      </rPr>
      <t xml:space="preserve">1) </t>
    </r>
    <r>
      <rPr>
        <sz val="11"/>
        <color rgb="FFFF0000"/>
        <rFont val="Arial"/>
        <family val="2"/>
      </rPr>
      <t>Constantes cambios normativos</t>
    </r>
  </si>
  <si>
    <r>
      <rPr>
        <b/>
        <sz val="11"/>
        <color rgb="FFFF0000"/>
        <rFont val="Arial"/>
        <family val="2"/>
      </rPr>
      <t xml:space="preserve">2) </t>
    </r>
    <r>
      <rPr>
        <sz val="11"/>
        <color rgb="FFFF0000"/>
        <rFont val="Arial"/>
        <family val="2"/>
      </rPr>
      <t xml:space="preserve">Cambios normativos en las responsabilidades de la unidades administrativas. </t>
    </r>
  </si>
  <si>
    <r>
      <rPr>
        <b/>
        <sz val="11"/>
        <color rgb="FFFF0000"/>
        <rFont val="Arial"/>
        <family val="2"/>
      </rPr>
      <t xml:space="preserve">3) </t>
    </r>
    <r>
      <rPr>
        <sz val="11"/>
        <color rgb="FFFF0000"/>
        <rFont val="Arial"/>
        <family val="2"/>
      </rPr>
      <t xml:space="preserve">Cambios de Gobierno </t>
    </r>
  </si>
  <si>
    <r>
      <rPr>
        <b/>
        <sz val="11"/>
        <color rgb="FFFF0000"/>
        <rFont val="Arial"/>
        <family val="2"/>
      </rPr>
      <t>4)</t>
    </r>
    <r>
      <rPr>
        <sz val="11"/>
        <color rgb="FFFF0000"/>
        <rFont val="Arial"/>
        <family val="2"/>
      </rPr>
      <t xml:space="preserve"> Constante innovación tecnológica.</t>
    </r>
  </si>
  <si>
    <r>
      <rPr>
        <b/>
        <sz val="11"/>
        <color rgb="FFFF0000"/>
        <rFont val="Arial"/>
        <family val="2"/>
      </rPr>
      <t>5)</t>
    </r>
    <r>
      <rPr>
        <sz val="11"/>
        <color rgb="FFFF0000"/>
        <rFont val="Arial"/>
        <family val="2"/>
      </rPr>
      <t xml:space="preserve"> Gobierno en Linea</t>
    </r>
  </si>
  <si>
    <r>
      <rPr>
        <b/>
        <sz val="11"/>
        <color rgb="FFFF0000"/>
        <rFont val="Arial"/>
        <family val="2"/>
      </rPr>
      <t xml:space="preserve">1) </t>
    </r>
    <r>
      <rPr>
        <sz val="11"/>
        <color rgb="FFFF0000"/>
        <rFont val="Arial"/>
        <family val="2"/>
      </rPr>
      <t>Equipo desarrollador perteneciente a la Alcaldia.</t>
    </r>
  </si>
  <si>
    <r>
      <rPr>
        <b/>
        <sz val="11"/>
        <color theme="1"/>
        <rFont val="Arial"/>
        <family val="2"/>
      </rPr>
      <t>D5</t>
    </r>
    <r>
      <rPr>
        <b/>
        <sz val="9"/>
        <color theme="1"/>
        <rFont val="Arial"/>
        <family val="2"/>
      </rPr>
      <t>,</t>
    </r>
    <r>
      <rPr>
        <b/>
        <sz val="11"/>
        <color theme="1"/>
        <rFont val="Arial"/>
        <family val="2"/>
      </rPr>
      <t>O1</t>
    </r>
    <r>
      <rPr>
        <sz val="11"/>
        <color theme="1"/>
        <rFont val="Arial"/>
        <family val="2"/>
      </rPr>
      <t xml:space="preserve"> Solicitar a Informatica el desarrollo de los modulos de consulta y prestamo de documentos.</t>
    </r>
  </si>
  <si>
    <r>
      <t>F</t>
    </r>
    <r>
      <rPr>
        <b/>
        <sz val="9"/>
        <color theme="1"/>
        <rFont val="Arial"/>
        <family val="2"/>
      </rPr>
      <t>1,2,3</t>
    </r>
    <r>
      <rPr>
        <b/>
        <sz val="11"/>
        <color theme="1"/>
        <rFont val="Arial"/>
        <family val="2"/>
      </rPr>
      <t>O</t>
    </r>
    <r>
      <rPr>
        <b/>
        <sz val="9"/>
        <color theme="1"/>
        <rFont val="Arial"/>
        <family val="2"/>
      </rPr>
      <t>2,3</t>
    </r>
    <r>
      <rPr>
        <b/>
        <sz val="11"/>
        <color theme="1"/>
        <rFont val="Arial"/>
        <family val="2"/>
      </rPr>
      <t xml:space="preserve"> </t>
    </r>
    <r>
      <rPr>
        <sz val="11"/>
        <color theme="1"/>
        <rFont val="Arial"/>
        <family val="2"/>
      </rPr>
      <t>Socializar a las unidades administrativas los diferentes instrumentos, formatos archivisticos para su aplicación para ofrecer un buen servicio.</t>
    </r>
  </si>
  <si>
    <r>
      <rPr>
        <b/>
        <sz val="11"/>
        <color rgb="FFFF0000"/>
        <rFont val="Arial"/>
        <family val="2"/>
      </rPr>
      <t xml:space="preserve">2) </t>
    </r>
    <r>
      <rPr>
        <sz val="11"/>
        <color rgb="FFFF0000"/>
        <rFont val="Arial"/>
        <family val="2"/>
      </rPr>
      <t>Programa de capacitación Institucional. .</t>
    </r>
  </si>
  <si>
    <r>
      <rPr>
        <b/>
        <sz val="11"/>
        <color theme="1"/>
        <rFont val="Arial"/>
        <family val="2"/>
      </rPr>
      <t>F</t>
    </r>
    <r>
      <rPr>
        <b/>
        <sz val="9"/>
        <color theme="1"/>
        <rFont val="Arial"/>
        <family val="2"/>
      </rPr>
      <t>4,</t>
    </r>
    <r>
      <rPr>
        <b/>
        <sz val="11"/>
        <color theme="1"/>
        <rFont val="Arial"/>
        <family val="2"/>
      </rPr>
      <t>O</t>
    </r>
    <r>
      <rPr>
        <b/>
        <sz val="9"/>
        <color theme="1"/>
        <rFont val="Arial"/>
        <family val="2"/>
      </rPr>
      <t>1</t>
    </r>
    <r>
      <rPr>
        <sz val="11"/>
        <color theme="1"/>
        <rFont val="Arial"/>
        <family val="2"/>
      </rPr>
      <t xml:space="preserve"> Realizar mesas de trabajo con el equipo de informatica para el desarrollo de los modulos de gestion documental de la Plataforma Pisami, siguiendo los procedimientos establecidos en la entidad.</t>
    </r>
  </si>
  <si>
    <r>
      <rPr>
        <b/>
        <sz val="11"/>
        <color rgb="FFFF0000"/>
        <rFont val="Arial"/>
        <family val="2"/>
      </rPr>
      <t xml:space="preserve">3) </t>
    </r>
    <r>
      <rPr>
        <sz val="11"/>
        <color rgb="FFFF0000"/>
        <rFont val="Arial"/>
        <family val="2"/>
      </rPr>
      <t>Reorganización administrativa de la Alcaldía.</t>
    </r>
  </si>
  <si>
    <t xml:space="preserve">4) Equipo profesional de apoyo del proceso de gestion documental.  
</t>
  </si>
  <si>
    <r>
      <rPr>
        <b/>
        <sz val="11"/>
        <color theme="1"/>
        <rFont val="Arial"/>
        <family val="2"/>
      </rPr>
      <t>F</t>
    </r>
    <r>
      <rPr>
        <b/>
        <sz val="9"/>
        <color theme="1"/>
        <rFont val="Arial"/>
        <family val="2"/>
      </rPr>
      <t>1,2,3,</t>
    </r>
    <r>
      <rPr>
        <b/>
        <sz val="11"/>
        <color theme="1"/>
        <rFont val="Arial"/>
        <family val="2"/>
      </rPr>
      <t>A</t>
    </r>
    <r>
      <rPr>
        <b/>
        <sz val="9"/>
        <color theme="1"/>
        <rFont val="Arial"/>
        <family val="2"/>
      </rPr>
      <t>1</t>
    </r>
    <r>
      <rPr>
        <sz val="11"/>
        <color theme="1"/>
        <rFont val="Arial"/>
        <family val="2"/>
      </rPr>
      <t xml:space="preserve"> Realizacion de capacitaciones de actualizacion y aplicación de instrumentos archivisticos</t>
    </r>
  </si>
  <si>
    <r>
      <rPr>
        <b/>
        <sz val="11"/>
        <color theme="1"/>
        <rFont val="Arial"/>
        <family val="2"/>
      </rPr>
      <t>D</t>
    </r>
    <r>
      <rPr>
        <b/>
        <sz val="9"/>
        <color theme="1"/>
        <rFont val="Arial"/>
        <family val="2"/>
      </rPr>
      <t>5,</t>
    </r>
    <r>
      <rPr>
        <b/>
        <sz val="11"/>
        <color theme="1"/>
        <rFont val="Arial"/>
        <family val="2"/>
      </rPr>
      <t>A,4,5</t>
    </r>
    <r>
      <rPr>
        <b/>
        <sz val="11"/>
        <color theme="1"/>
        <rFont val="Arial"/>
        <family val="2"/>
      </rPr>
      <t xml:space="preserve"> </t>
    </r>
    <r>
      <rPr>
        <sz val="11"/>
        <color theme="1"/>
        <rFont val="Arial"/>
        <family val="2"/>
      </rPr>
      <t>Solicitar a informatica el fortalecimiento tecnologico para el desarrollo de las actividades del proceso.</t>
    </r>
  </si>
  <si>
    <r>
      <t>D</t>
    </r>
    <r>
      <rPr>
        <b/>
        <sz val="9"/>
        <color theme="1"/>
        <rFont val="Arial"/>
        <family val="2"/>
      </rPr>
      <t>3,4</t>
    </r>
    <r>
      <rPr>
        <b/>
        <sz val="11"/>
        <color theme="1"/>
        <rFont val="Arial"/>
        <family val="2"/>
      </rPr>
      <t>,A</t>
    </r>
    <r>
      <rPr>
        <b/>
        <sz val="9"/>
        <color theme="1"/>
        <rFont val="Arial"/>
        <family val="2"/>
      </rPr>
      <t xml:space="preserve">3 </t>
    </r>
    <r>
      <rPr>
        <sz val="11"/>
        <color theme="1"/>
        <rFont val="Arial"/>
        <family val="2"/>
      </rPr>
      <t>Solicitar asignacion de presupuesto para el fortalecimiento del proceso de gestion documental</t>
    </r>
  </si>
  <si>
    <t>Gestion Documental</t>
  </si>
  <si>
    <t>Ocultamiento, perdida o entrega idebida de informacion</t>
  </si>
  <si>
    <t>Cuando un particular solicita informacion fuera de los procedimientos establecidos</t>
  </si>
  <si>
    <t>Ocurre cuando un funcionario manipula información documentada de la administración municipal para obtener un beneficio económico o de otra índole.</t>
  </si>
  <si>
    <t>CORRUPCION</t>
  </si>
  <si>
    <r>
      <rPr>
        <b/>
        <sz val="11"/>
        <rFont val="Arial"/>
        <family val="2"/>
      </rPr>
      <t>D</t>
    </r>
    <r>
      <rPr>
        <b/>
        <sz val="9"/>
        <rFont val="Arial"/>
        <family val="2"/>
      </rPr>
      <t>2,7,8,9,</t>
    </r>
    <r>
      <rPr>
        <b/>
        <sz val="11"/>
        <rFont val="Arial"/>
        <family val="2"/>
      </rPr>
      <t>O</t>
    </r>
    <r>
      <rPr>
        <b/>
        <sz val="9"/>
        <rFont val="Arial"/>
        <family val="2"/>
      </rPr>
      <t>4,</t>
    </r>
    <r>
      <rPr>
        <b/>
        <sz val="11"/>
        <rFont val="Arial"/>
        <family val="2"/>
      </rPr>
      <t xml:space="preserve"> </t>
    </r>
    <r>
      <rPr>
        <sz val="11"/>
        <rFont val="Arial"/>
        <family val="2"/>
      </rPr>
      <t>Realizar seguimiento a las unidades administrativas en la aplicación de los procedimientos, formatos e instrumentos archivisticos mediante actas de visitas</t>
    </r>
    <r>
      <rPr>
        <sz val="11"/>
        <color theme="1"/>
        <rFont val="Arial"/>
        <family val="2"/>
      </rPr>
      <t>.</t>
    </r>
  </si>
  <si>
    <r>
      <rPr>
        <b/>
        <sz val="11"/>
        <color theme="1"/>
        <rFont val="Arial"/>
        <family val="2"/>
      </rPr>
      <t>D1</t>
    </r>
    <r>
      <rPr>
        <b/>
        <sz val="9"/>
        <color theme="1"/>
        <rFont val="Arial"/>
        <family val="2"/>
      </rPr>
      <t>,</t>
    </r>
    <r>
      <rPr>
        <b/>
        <sz val="11"/>
        <color theme="1"/>
        <rFont val="Arial"/>
        <family val="2"/>
      </rPr>
      <t>O</t>
    </r>
    <r>
      <rPr>
        <b/>
        <sz val="9"/>
        <color theme="1"/>
        <rFont val="Arial"/>
        <family val="2"/>
      </rPr>
      <t>2</t>
    </r>
    <r>
      <rPr>
        <sz val="11"/>
        <color theme="1"/>
        <rFont val="Arial"/>
        <family val="2"/>
      </rPr>
      <t xml:space="preserve"> Presentar proyecto de capacitacion relacionado con temas especificos que se requieren para el proceso de gestion documental para que se incluya en la matriz del Plan Institucional de Capacitación. Realizar capacitacion por parte del lider del proceso a los fucionarios responsables del manejo de los archivos.</t>
    </r>
  </si>
  <si>
    <t>soporte proyecto de capacitacion,  PIC, Planillas de asistencia, actas de seguimiento.</t>
  </si>
  <si>
    <t>Director (a) Recursos Físicos, Dirección Talento Humano</t>
  </si>
  <si>
    <t>Director (a) Recursos Físicos, Dirección Talento Humano, Secretaria de hacienda</t>
  </si>
  <si>
    <t>Director (a) Recursos Físicos, Direccion de TICS</t>
  </si>
  <si>
    <r>
      <rPr>
        <b/>
        <sz val="11"/>
        <color theme="1"/>
        <rFont val="Arial"/>
        <family val="2"/>
      </rPr>
      <t xml:space="preserve">D3,4,6,O3 </t>
    </r>
    <r>
      <rPr>
        <sz val="11"/>
        <color theme="1"/>
        <rFont val="Arial"/>
        <family val="2"/>
      </rPr>
      <t xml:space="preserve">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t>
    </r>
  </si>
  <si>
    <r>
      <rPr>
        <b/>
        <sz val="11"/>
        <color theme="1"/>
        <rFont val="Arial"/>
        <family val="2"/>
      </rPr>
      <t>D</t>
    </r>
    <r>
      <rPr>
        <b/>
        <sz val="9"/>
        <color theme="1"/>
        <rFont val="Arial"/>
        <family val="2"/>
      </rPr>
      <t>,1,2,6,7,8,9,</t>
    </r>
    <r>
      <rPr>
        <b/>
        <sz val="11"/>
        <color theme="1"/>
        <rFont val="Arial"/>
        <family val="2"/>
      </rPr>
      <t>A</t>
    </r>
    <r>
      <rPr>
        <b/>
        <sz val="9"/>
        <color theme="1"/>
        <rFont val="Arial"/>
        <family val="2"/>
      </rPr>
      <t>1,2</t>
    </r>
    <r>
      <rPr>
        <b/>
        <sz val="11"/>
        <color theme="1"/>
        <rFont val="Arial"/>
        <family val="2"/>
      </rPr>
      <t xml:space="preserve"> </t>
    </r>
    <r>
      <rPr>
        <sz val="11"/>
        <color theme="1"/>
        <rFont val="Arial"/>
        <family val="2"/>
      </rPr>
      <t>Solicitar personal suficiente y con perfil para el desarrollo de las actividades en las unidades administrativas y seguimiento al cumplimiento. Realizar capacitacion de actualizacion a los funcionarios.</t>
    </r>
  </si>
  <si>
    <t>Memorando, acta de seguimiento, plan de trabajo.</t>
  </si>
  <si>
    <t>Contratos e informes de avance.</t>
  </si>
  <si>
    <t>Director (a) Recursos Físicos, Secretaria Admimistrativa</t>
  </si>
  <si>
    <t>Del 01/01/2019 a 31/12/2019</t>
  </si>
  <si>
    <r>
      <rPr>
        <b/>
        <u/>
        <sz val="10"/>
        <rFont val="Arial"/>
        <family val="2"/>
      </rPr>
      <t>EFICACIA:</t>
    </r>
    <r>
      <rPr>
        <sz val="10"/>
        <rFont val="Arial"/>
        <family val="2"/>
      </rPr>
      <t xml:space="preserve"> Índice de Cumplimiento= (Actividades ejecutadas /Actividades programadas)*100.                                                                                                                                                                                                                                        </t>
    </r>
    <r>
      <rPr>
        <b/>
        <u/>
        <sz val="10"/>
        <rFont val="Arial"/>
        <family val="2"/>
      </rPr>
      <t>EFECTIVIDAD:</t>
    </r>
    <r>
      <rPr>
        <sz val="10"/>
        <rFont val="Arial"/>
        <family val="2"/>
      </rPr>
      <t xml:space="preserve"> Efectividad del Plan de Manejo del Riesgo= ((Número de unidades administrativas cumpliendo con los formatos en el periodo actual -Número de unidades administrativas cumpliendo con los formatos en el periodo anterior) / Número de unidades administrativas cumpliendo con los formatos en el periodo anterior)) * 100</t>
    </r>
  </si>
  <si>
    <t>Imemorando, notificacion de asignacion</t>
  </si>
  <si>
    <t>memorando, Informe, Modulos desarrollados</t>
  </si>
  <si>
    <t>Director (a) Recursos Físicos, Unidades administrativas</t>
  </si>
  <si>
    <r>
      <t xml:space="preserve">PROCESO: </t>
    </r>
    <r>
      <rPr>
        <sz val="12"/>
        <rFont val="Arial"/>
        <family val="2"/>
      </rPr>
      <t>GESTION DOCUMENTAL</t>
    </r>
  </si>
  <si>
    <r>
      <rPr>
        <b/>
        <sz val="12"/>
        <rFont val="Arial"/>
        <family val="2"/>
      </rPr>
      <t xml:space="preserve">OBJETIVO: </t>
    </r>
    <r>
      <rPr>
        <sz val="12"/>
        <rFont val="Arial"/>
        <family val="2"/>
      </rPr>
      <t>ADMINISTRAR LA DOCUMENTACION FISICA DE LA ENTIDAD, EMPLEANDO TECNOLOGIA E INSTRUMENTOS DE CONTROL PARA GARANTIZA R CONTINUAMENTE EL ACCESO OPRTUNO, DISPONIBILIDAD Y CONSERVACION  DE LA TOTALIDAD DE LA INFORMACIÓN</t>
    </r>
  </si>
  <si>
    <t>3) Procesos, procedimientos e instrumentos elaborados, documentados y aprobados.</t>
  </si>
  <si>
    <t>1) El Director de Recursos fisicos presentara a la Direccion de Talento Humano proyecto de capacitaciones de gestion documental, para que se incluya en el plan institucional de capacitacion, 2) El Líder del Proceso realizará Semestralmente jornadas de capacitacion  a los funcionarios responsable del manejo de los archivos de gestion en las unidades adminstrativas 3) Mediante las visitas de seguimiento de evaluara el avance obtenido en las unidades administrativa 4) Documentos soporte PIC, Planillas de asistencia, actas de seguimiento.</t>
  </si>
  <si>
    <t xml:space="preserve">1) El Director Grupo de recursos físicos trimestralmente Verificará el avance alcanzado en las actividades plasmadas en en plan PINAR y en el plan de mejoramiento con el fin de establecer las necesidades de inversion para el proceso de gestion documental y solcitar a la secretaria administrativa la asignacion de recursos necesarios para el cumplimiento de los planes. 2) se elabora Informes de seguimiento frente a la inversion y resultados obtenidos </t>
  </si>
  <si>
    <t>1) El Director de Recursos fisicos, mediante las acciones contempladas en el plan PINAR, realizara la contratacion requerida para el fortalecimiento de los depositos de archivo.  2) Trimestralmente se verificara el avance de cumplimiento, 3) Documentos soporte Contratos e informes de avance.</t>
  </si>
  <si>
    <t>1) El Líder del Proceso y su equipo de apoyo trimestralmente verificaran que las unidades administrativas apliquen de manera correcta los procedimientos y formatos archivisticos,  mediante la revision fisica de los formatos diligenciados durante el periodo,  en caso de de no cumplir con el uso de los formatos se infomara al secretario o director de la unidad administrativa para que realice las acciones pertinentes,  Si en la siguiente visita de verificacion persiste la misma situación se procede a elaborar plan de trabajo con un tiempo limite de cumplimiento. 2) Los documentos soportes correponde al acta de seguimiento y plan de trabajo.</t>
  </si>
  <si>
    <t>Versión: 03</t>
  </si>
  <si>
    <t xml:space="preserve">PROCESO: SISTEMA INTEGRADO DE GESTION </t>
  </si>
  <si>
    <t>Codigo:FOR-13-PRO-SIG-03</t>
  </si>
  <si>
    <t>FORMATO: MAPA DE RIESGOS</t>
  </si>
  <si>
    <t>Fecha: 2019/04/25</t>
  </si>
  <si>
    <t>Pagina: 13 de 13</t>
  </si>
  <si>
    <t xml:space="preserve">FORMATO: MAPA DE RIESGOS </t>
  </si>
  <si>
    <t>Pagina: 12 de 13</t>
  </si>
  <si>
    <t>PROCESO: SISTEMA INTEGRADO DE GESTION</t>
  </si>
  <si>
    <t>Pagina: 11 de 13</t>
  </si>
  <si>
    <r>
      <t xml:space="preserve">FORMATO: </t>
    </r>
    <r>
      <rPr>
        <sz val="11"/>
        <color indexed="8"/>
        <rFont val="Arial"/>
        <family val="2"/>
      </rPr>
      <t>MAPA DE RIESGOS</t>
    </r>
  </si>
  <si>
    <t>Pagina: 8 de 13</t>
  </si>
  <si>
    <t xml:space="preserve">FORMATO: Mapa de riesgos </t>
  </si>
  <si>
    <r>
      <t xml:space="preserve">PROCESO: </t>
    </r>
    <r>
      <rPr>
        <sz val="11"/>
        <color indexed="8"/>
        <rFont val="Arial"/>
        <family val="2"/>
      </rPr>
      <t>SISTEMA INTEGRADO DE GESTION</t>
    </r>
  </si>
  <si>
    <t>Versión:03</t>
  </si>
  <si>
    <r>
      <t xml:space="preserve">FORMATO: </t>
    </r>
    <r>
      <rPr>
        <sz val="11"/>
        <color indexed="8"/>
        <rFont val="Arial"/>
        <family val="2"/>
      </rPr>
      <t xml:space="preserve">MAPA DE RIESGOS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</si>
</sst>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51"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b/>
      <sz val="11"/>
      <name val="Arial"/>
      <family val="2"/>
    </font>
    <font>
      <b/>
      <sz val="9"/>
      <name val="Arial"/>
      <family val="2"/>
    </font>
    <font>
      <sz val="11"/>
      <color rgb="FFFF0000"/>
      <name val="Calibri"/>
      <family val="2"/>
      <scheme val="minor"/>
    </font>
    <font>
      <sz val="9"/>
      <color theme="1"/>
      <name val="Arial"/>
      <family val="2"/>
    </font>
    <font>
      <sz val="9"/>
      <color indexed="8"/>
      <name val="Arial"/>
      <family val="2"/>
    </font>
    <font>
      <sz val="8"/>
      <color indexed="8"/>
      <name val="Arial"/>
      <family val="2"/>
    </font>
    <font>
      <sz val="9"/>
      <color indexed="81"/>
      <name val="Tahoma"/>
      <family val="2"/>
    </font>
    <font>
      <sz val="11"/>
      <name val="Arial"/>
      <family val="2"/>
    </font>
    <font>
      <u/>
      <sz val="11"/>
      <color theme="10"/>
      <name val="Calibri"/>
      <family val="2"/>
      <scheme val="minor"/>
    </font>
    <font>
      <u/>
      <sz val="11"/>
      <color theme="11"/>
      <name val="Calibri"/>
      <family val="2"/>
      <scheme val="minor"/>
    </font>
    <font>
      <b/>
      <sz val="12"/>
      <name val="Arial"/>
      <family val="2"/>
    </font>
    <font>
      <sz val="12"/>
      <name val="Arial"/>
      <family val="2"/>
    </font>
    <font>
      <sz val="11"/>
      <name val="Calibri"/>
      <family val="2"/>
      <scheme val="minor"/>
    </font>
    <font>
      <sz val="10"/>
      <name val="Arial"/>
      <family val="2"/>
    </font>
    <font>
      <b/>
      <sz val="11"/>
      <name val="Calibri"/>
      <family val="2"/>
      <scheme val="minor"/>
    </font>
    <font>
      <sz val="9"/>
      <name val="Arial"/>
      <family val="2"/>
    </font>
    <font>
      <b/>
      <sz val="10"/>
      <name val="Arial"/>
      <family val="2"/>
    </font>
    <font>
      <b/>
      <sz val="14"/>
      <name val="Arial"/>
      <family val="2"/>
    </font>
    <font>
      <b/>
      <u/>
      <sz val="10"/>
      <name val="Arial"/>
      <family val="2"/>
    </font>
    <font>
      <sz val="10"/>
      <name val="Calibri"/>
      <family val="2"/>
      <scheme val="minor"/>
    </font>
    <font>
      <sz val="11"/>
      <color rgb="FF00B050"/>
      <name val="Arial"/>
      <family val="2"/>
    </font>
    <font>
      <sz val="12"/>
      <color theme="6" tint="-0.249977111117893"/>
      <name val="Arial"/>
      <family val="2"/>
    </font>
    <font>
      <sz val="11"/>
      <name val="Arial"/>
      <family val="2"/>
    </font>
    <font>
      <sz val="12"/>
      <name val="Arial"/>
      <family val="2"/>
    </font>
    <font>
      <b/>
      <sz val="12"/>
      <name val="Arial"/>
      <family val="2"/>
    </font>
    <font>
      <sz val="11"/>
      <color rgb="FFFF0000"/>
      <name val="Arial"/>
      <family val="2"/>
    </font>
    <font>
      <b/>
      <sz val="11"/>
      <color rgb="FFFF0000"/>
      <name val="Arial"/>
      <family val="2"/>
    </font>
    <font>
      <b/>
      <sz val="9"/>
      <color theme="1"/>
      <name val="Arial"/>
      <family val="2"/>
    </font>
    <font>
      <sz val="10"/>
      <name val="Arial"/>
      <family val="2"/>
    </font>
    <font>
      <sz val="9"/>
      <name val="Arial"/>
      <family val="2"/>
    </font>
  </fonts>
  <fills count="18">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theme="7" tint="0.39997558519241921"/>
        <bgColor indexed="64"/>
      </patternFill>
    </fill>
  </fills>
  <borders count="7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medium">
        <color auto="1"/>
      </top>
      <bottom/>
      <diagonal/>
    </border>
    <border>
      <left style="medium">
        <color auto="1"/>
      </left>
      <right style="thin">
        <color auto="1"/>
      </right>
      <top/>
      <bottom/>
      <diagonal/>
    </border>
    <border>
      <left/>
      <right style="medium">
        <color auto="1"/>
      </right>
      <top style="medium">
        <color auto="1"/>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auto="1"/>
      </bottom>
      <diagonal/>
    </border>
    <border>
      <left/>
      <right style="medium">
        <color theme="0"/>
      </right>
      <top style="medium">
        <color theme="0"/>
      </top>
      <bottom style="medium">
        <color theme="0"/>
      </bottom>
      <diagonal/>
    </border>
    <border>
      <left/>
      <right style="medium">
        <color theme="0"/>
      </right>
      <top style="medium">
        <color theme="0"/>
      </top>
      <bottom style="medium">
        <color auto="1"/>
      </bottom>
      <diagonal/>
    </border>
    <border>
      <left style="medium">
        <color theme="0"/>
      </left>
      <right/>
      <top/>
      <bottom style="medium">
        <color auto="1"/>
      </bottom>
      <diagonal/>
    </border>
    <border>
      <left/>
      <right style="thin">
        <color auto="1"/>
      </right>
      <top/>
      <bottom/>
      <diagonal/>
    </border>
    <border>
      <left/>
      <right/>
      <top style="thin">
        <color auto="1"/>
      </top>
      <bottom/>
      <diagonal/>
    </border>
    <border>
      <left/>
      <right/>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716">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19" fillId="0" borderId="1" xfId="0" applyFont="1" applyBorder="1"/>
    <xf numFmtId="0" fontId="19"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6" fillId="0" borderId="0" xfId="0" applyFont="1" applyBorder="1" applyAlignment="1">
      <alignment vertical="center" wrapText="1"/>
    </xf>
    <xf numFmtId="0" fontId="14" fillId="5" borderId="25" xfId="0" applyFont="1" applyFill="1" applyBorder="1" applyAlignment="1">
      <alignment vertical="center" wrapText="1"/>
    </xf>
    <xf numFmtId="0" fontId="14" fillId="5" borderId="10" xfId="0" applyFont="1" applyFill="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0" fillId="0" borderId="0" xfId="0" applyFill="1"/>
    <xf numFmtId="0" fontId="0" fillId="2" borderId="0" xfId="0" applyFill="1"/>
    <xf numFmtId="0" fontId="28" fillId="0" borderId="62" xfId="0" applyFont="1" applyBorder="1" applyAlignment="1">
      <alignment horizontal="center" vertical="center" wrapText="1"/>
    </xf>
    <xf numFmtId="0" fontId="31" fillId="5" borderId="2" xfId="0" applyFont="1" applyFill="1" applyBorder="1" applyAlignment="1">
      <alignment vertical="center"/>
    </xf>
    <xf numFmtId="0" fontId="31" fillId="5" borderId="2" xfId="0" applyFont="1" applyFill="1" applyBorder="1" applyAlignment="1">
      <alignment vertical="center" wrapText="1"/>
    </xf>
    <xf numFmtId="0" fontId="31" fillId="5" borderId="25" xfId="0" applyFont="1" applyFill="1" applyBorder="1" applyAlignment="1">
      <alignment vertical="center"/>
    </xf>
    <xf numFmtId="0" fontId="31" fillId="5" borderId="10" xfId="0" applyFont="1" applyFill="1" applyBorder="1" applyAlignment="1">
      <alignment horizontal="center" vertical="center"/>
    </xf>
    <xf numFmtId="0" fontId="31" fillId="5" borderId="13" xfId="0" applyFont="1" applyFill="1" applyBorder="1" applyAlignment="1">
      <alignment horizontal="center" vertical="center"/>
    </xf>
    <xf numFmtId="0" fontId="28" fillId="0" borderId="1" xfId="0" applyFont="1" applyBorder="1" applyAlignment="1">
      <alignment horizontal="center" vertical="center" wrapText="1"/>
    </xf>
    <xf numFmtId="0" fontId="28" fillId="0" borderId="0" xfId="0" applyFont="1"/>
    <xf numFmtId="0" fontId="31" fillId="5" borderId="10" xfId="0" applyFont="1" applyFill="1" applyBorder="1" applyAlignment="1">
      <alignment horizontal="center" vertical="center" wrapText="1"/>
    </xf>
    <xf numFmtId="0" fontId="31" fillId="5" borderId="14" xfId="0" applyFont="1" applyFill="1" applyBorder="1" applyAlignment="1">
      <alignment horizontal="center" vertical="center"/>
    </xf>
    <xf numFmtId="0" fontId="22" fillId="5" borderId="1"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 xfId="0" applyFont="1" applyBorder="1" applyAlignment="1">
      <alignment vertical="center" wrapText="1"/>
    </xf>
    <xf numFmtId="0" fontId="32" fillId="0" borderId="10" xfId="0" applyFont="1" applyBorder="1" applyAlignment="1">
      <alignment vertical="center" wrapText="1"/>
    </xf>
    <xf numFmtId="0" fontId="32" fillId="0" borderId="10" xfId="0" applyFont="1" applyBorder="1" applyAlignment="1">
      <alignment vertical="center"/>
    </xf>
    <xf numFmtId="0" fontId="32" fillId="0" borderId="1" xfId="0" applyFont="1" applyBorder="1" applyAlignment="1">
      <alignment horizontal="center" vertical="center"/>
    </xf>
    <xf numFmtId="0" fontId="31" fillId="5" borderId="1" xfId="0" applyFont="1" applyFill="1" applyBorder="1" applyAlignment="1">
      <alignment horizontal="center" vertical="center"/>
    </xf>
    <xf numFmtId="0" fontId="28" fillId="0" borderId="1" xfId="0" applyFont="1" applyBorder="1" applyAlignment="1">
      <alignment horizontal="center" wrapText="1"/>
    </xf>
    <xf numFmtId="0" fontId="31" fillId="15" borderId="2" xfId="0" applyFont="1" applyFill="1" applyBorder="1" applyAlignment="1">
      <alignment vertical="center"/>
    </xf>
    <xf numFmtId="0" fontId="31" fillId="15" borderId="2" xfId="0" applyFont="1" applyFill="1" applyBorder="1" applyAlignment="1">
      <alignment vertical="center" wrapText="1"/>
    </xf>
    <xf numFmtId="0" fontId="35" fillId="15" borderId="28" xfId="0" applyFont="1" applyFill="1" applyBorder="1" applyAlignment="1" applyProtection="1">
      <alignment horizontal="center" vertical="center" wrapText="1"/>
      <protection locked="0"/>
    </xf>
    <xf numFmtId="0" fontId="35" fillId="15" borderId="11" xfId="0" applyFont="1" applyFill="1" applyBorder="1" applyAlignment="1" applyProtection="1">
      <alignment horizontal="center" vertical="center" wrapText="1"/>
      <protection locked="0"/>
    </xf>
    <xf numFmtId="0" fontId="21" fillId="15" borderId="29" xfId="0" applyFont="1" applyFill="1" applyBorder="1" applyAlignment="1">
      <alignment horizontal="center" vertical="center"/>
    </xf>
    <xf numFmtId="0" fontId="28" fillId="3" borderId="28" xfId="0" applyFont="1" applyFill="1" applyBorder="1" applyAlignment="1">
      <alignment horizontal="center" vertical="center" wrapText="1"/>
    </xf>
    <xf numFmtId="0" fontId="28" fillId="3" borderId="28" xfId="0" applyFont="1" applyFill="1" applyBorder="1" applyAlignment="1">
      <alignment horizontal="left" vertical="center" wrapText="1"/>
    </xf>
    <xf numFmtId="0" fontId="33" fillId="0" borderId="1" xfId="0" applyFont="1" applyBorder="1" applyAlignment="1">
      <alignment horizontal="center" vertical="center" wrapText="1"/>
    </xf>
    <xf numFmtId="1" fontId="33" fillId="0" borderId="1" xfId="0" applyNumberFormat="1" applyFont="1" applyBorder="1" applyAlignment="1">
      <alignment vertical="center"/>
    </xf>
    <xf numFmtId="0" fontId="28" fillId="0" borderId="3" xfId="0" applyFont="1" applyBorder="1" applyAlignment="1">
      <alignment horizontal="center" vertical="center"/>
    </xf>
    <xf numFmtId="0" fontId="31" fillId="14" borderId="2" xfId="0" applyFont="1" applyFill="1" applyBorder="1" applyAlignment="1">
      <alignment vertical="center"/>
    </xf>
    <xf numFmtId="0" fontId="31" fillId="14" borderId="2" xfId="0" applyFont="1" applyFill="1" applyBorder="1" applyAlignment="1">
      <alignment vertical="center" wrapText="1"/>
    </xf>
    <xf numFmtId="0" fontId="33" fillId="0" borderId="0" xfId="0" applyFont="1"/>
    <xf numFmtId="0" fontId="32" fillId="0" borderId="2" xfId="0" applyFont="1" applyBorder="1" applyAlignment="1">
      <alignment horizontal="center" vertical="center" wrapText="1"/>
    </xf>
    <xf numFmtId="0" fontId="31" fillId="5" borderId="4" xfId="0" applyFont="1" applyFill="1" applyBorder="1" applyAlignment="1">
      <alignment vertical="center" wrapText="1"/>
    </xf>
    <xf numFmtId="0" fontId="31" fillId="5" borderId="1" xfId="0" applyFont="1" applyFill="1" applyBorder="1" applyAlignment="1">
      <alignment vertical="center"/>
    </xf>
    <xf numFmtId="0" fontId="31" fillId="5" borderId="1" xfId="0" applyFont="1" applyFill="1" applyBorder="1" applyAlignment="1">
      <alignment vertical="center" wrapText="1"/>
    </xf>
    <xf numFmtId="0" fontId="28" fillId="0" borderId="0" xfId="0" applyFont="1" applyAlignment="1">
      <alignment horizontal="center"/>
    </xf>
    <xf numFmtId="0" fontId="21" fillId="13" borderId="7"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21" fillId="13" borderId="5" xfId="0" applyFont="1" applyFill="1" applyBorder="1" applyAlignment="1">
      <alignment horizontal="center" vertical="center"/>
    </xf>
    <xf numFmtId="0" fontId="21" fillId="13" borderId="5" xfId="0" applyFont="1" applyFill="1" applyBorder="1" applyAlignment="1">
      <alignment vertical="center" wrapText="1"/>
    </xf>
    <xf numFmtId="0" fontId="21" fillId="12" borderId="5" xfId="0" applyFont="1" applyFill="1" applyBorder="1" applyAlignment="1">
      <alignment horizontal="center" vertical="center" wrapText="1"/>
    </xf>
    <xf numFmtId="0" fontId="28" fillId="0" borderId="28" xfId="0" applyFont="1" applyBorder="1" applyAlignment="1">
      <alignment horizontal="left" wrapText="1"/>
    </xf>
    <xf numFmtId="0" fontId="28" fillId="0" borderId="28" xfId="0" applyFont="1" applyBorder="1" applyAlignment="1">
      <alignment horizontal="center"/>
    </xf>
    <xf numFmtId="0" fontId="28" fillId="0" borderId="1" xfId="0" applyFont="1" applyBorder="1" applyAlignment="1">
      <alignment horizontal="left" wrapText="1"/>
    </xf>
    <xf numFmtId="0" fontId="28" fillId="0" borderId="1" xfId="0" applyFont="1" applyBorder="1" applyAlignment="1">
      <alignment horizontal="center"/>
    </xf>
    <xf numFmtId="0" fontId="28" fillId="0" borderId="36" xfId="0" applyFont="1" applyBorder="1" applyAlignment="1">
      <alignment horizontal="left" vertical="center" wrapText="1"/>
    </xf>
    <xf numFmtId="0" fontId="28" fillId="0" borderId="17" xfId="0" applyFont="1" applyBorder="1" applyAlignment="1">
      <alignment horizontal="left" vertical="center" wrapText="1"/>
    </xf>
    <xf numFmtId="0" fontId="33" fillId="5" borderId="62" xfId="0" applyFont="1" applyFill="1" applyBorder="1" applyAlignment="1">
      <alignment horizontal="center" vertical="center" wrapText="1"/>
    </xf>
    <xf numFmtId="0" fontId="33" fillId="5" borderId="62" xfId="0" applyFont="1" applyFill="1" applyBorder="1" applyAlignment="1">
      <alignment horizontal="left" vertical="center" wrapText="1"/>
    </xf>
    <xf numFmtId="0" fontId="28" fillId="5" borderId="1" xfId="0" applyFont="1" applyFill="1" applyBorder="1" applyAlignment="1">
      <alignment horizontal="center" wrapText="1"/>
    </xf>
    <xf numFmtId="0" fontId="28" fillId="5" borderId="1" xfId="0" applyFont="1" applyFill="1" applyBorder="1" applyAlignment="1">
      <alignment horizontal="center"/>
    </xf>
    <xf numFmtId="0" fontId="28" fillId="5" borderId="3" xfId="0" applyFont="1" applyFill="1" applyBorder="1" applyAlignment="1">
      <alignment horizontal="center"/>
    </xf>
    <xf numFmtId="0" fontId="28" fillId="0" borderId="39" xfId="0" applyFont="1" applyBorder="1"/>
    <xf numFmtId="0" fontId="28" fillId="0" borderId="0" xfId="0" applyFont="1" applyBorder="1"/>
    <xf numFmtId="0" fontId="28" fillId="0" borderId="7" xfId="0" applyFont="1" applyBorder="1" applyAlignment="1">
      <alignment horizontal="left" wrapText="1"/>
    </xf>
    <xf numFmtId="0" fontId="28" fillId="0" borderId="7" xfId="0" applyFont="1" applyBorder="1" applyAlignment="1">
      <alignment horizontal="center"/>
    </xf>
    <xf numFmtId="0" fontId="33" fillId="5" borderId="4" xfId="0" applyFont="1" applyFill="1" applyBorder="1" applyAlignment="1">
      <alignment horizontal="center" vertical="center" wrapText="1"/>
    </xf>
    <xf numFmtId="0" fontId="33" fillId="5" borderId="58" xfId="0" applyFont="1" applyFill="1" applyBorder="1" applyAlignment="1">
      <alignment horizontal="left" vertical="center" wrapText="1"/>
    </xf>
    <xf numFmtId="0" fontId="28" fillId="5" borderId="5" xfId="0" applyFont="1" applyFill="1" applyBorder="1" applyAlignment="1">
      <alignment horizontal="center" wrapText="1"/>
    </xf>
    <xf numFmtId="0" fontId="28" fillId="5" borderId="5" xfId="0" applyFont="1" applyFill="1" applyBorder="1" applyAlignment="1">
      <alignment horizontal="center"/>
    </xf>
    <xf numFmtId="0" fontId="28" fillId="5" borderId="6" xfId="0" applyFont="1" applyFill="1" applyBorder="1" applyAlignment="1">
      <alignment horizontal="center"/>
    </xf>
    <xf numFmtId="0" fontId="28" fillId="0" borderId="41" xfId="0" applyFont="1" applyBorder="1"/>
    <xf numFmtId="0" fontId="28" fillId="0" borderId="24" xfId="0" applyFont="1" applyBorder="1"/>
    <xf numFmtId="0" fontId="33" fillId="5" borderId="2" xfId="0" applyFont="1" applyFill="1" applyBorder="1" applyAlignment="1">
      <alignment horizontal="center" vertical="center" wrapText="1"/>
    </xf>
    <xf numFmtId="0" fontId="31" fillId="5" borderId="8" xfId="0" applyFont="1" applyFill="1" applyBorder="1" applyAlignment="1">
      <alignment vertical="center"/>
    </xf>
    <xf numFmtId="0" fontId="3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35" fillId="0" borderId="1" xfId="0" applyFont="1" applyBorder="1" applyAlignment="1">
      <alignment horizontal="center" vertical="center" wrapText="1"/>
    </xf>
    <xf numFmtId="1" fontId="21" fillId="0" borderId="1" xfId="0" applyNumberFormat="1" applyFont="1" applyBorder="1" applyAlignment="1">
      <alignment vertical="center"/>
    </xf>
    <xf numFmtId="0" fontId="21" fillId="0" borderId="1" xfId="0" applyFont="1" applyBorder="1" applyAlignment="1">
      <alignment vertical="center"/>
    </xf>
    <xf numFmtId="0" fontId="21" fillId="0" borderId="1" xfId="0" applyNumberFormat="1"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justify" vertical="top"/>
    </xf>
    <xf numFmtId="0" fontId="4" fillId="0" borderId="60" xfId="0" applyFont="1" applyBorder="1" applyAlignment="1">
      <alignment horizontal="left" vertical="center" wrapText="1"/>
    </xf>
    <xf numFmtId="0" fontId="43" fillId="0" borderId="1" xfId="0" applyFont="1" applyBorder="1" applyAlignment="1">
      <alignment horizontal="left" vertical="center" wrapText="1"/>
    </xf>
    <xf numFmtId="0" fontId="4" fillId="0" borderId="1" xfId="0" applyFont="1" applyBorder="1" applyAlignment="1">
      <alignment vertical="center"/>
    </xf>
    <xf numFmtId="0" fontId="4" fillId="0" borderId="1" xfId="0" applyFont="1" applyBorder="1"/>
    <xf numFmtId="0" fontId="49" fillId="0" borderId="7" xfId="0" applyFont="1" applyBorder="1" applyAlignment="1">
      <alignment horizontal="center" vertical="center" wrapText="1"/>
    </xf>
    <xf numFmtId="0" fontId="49"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0" xfId="0" applyFont="1" applyBorder="1" applyAlignment="1">
      <alignment vertical="top" wrapText="1"/>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6" fillId="0" borderId="0" xfId="0" applyFont="1" applyBorder="1"/>
    <xf numFmtId="0" fontId="40" fillId="0" borderId="0" xfId="0" applyFont="1" applyBorder="1" applyAlignment="1">
      <alignment horizontal="center" vertical="center"/>
    </xf>
    <xf numFmtId="0" fontId="13" fillId="0" borderId="0" xfId="0" applyFont="1" applyBorder="1"/>
    <xf numFmtId="0" fontId="13" fillId="0" borderId="0" xfId="0" applyFont="1" applyBorder="1" applyAlignment="1">
      <alignment horizontal="center" vertical="center"/>
    </xf>
    <xf numFmtId="0" fontId="4" fillId="0" borderId="1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1"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44" fillId="6" borderId="1" xfId="0" applyFont="1" applyFill="1" applyBorder="1" applyAlignment="1">
      <alignment vertical="center"/>
    </xf>
    <xf numFmtId="0" fontId="44" fillId="6" borderId="3" xfId="0" applyFont="1" applyFill="1" applyBorder="1" applyAlignment="1">
      <alignment vertical="center"/>
    </xf>
    <xf numFmtId="0" fontId="43" fillId="6" borderId="1" xfId="0" applyFont="1" applyFill="1" applyBorder="1" applyAlignment="1">
      <alignment vertical="center" wrapText="1"/>
    </xf>
    <xf numFmtId="0" fontId="41" fillId="6" borderId="1" xfId="0" applyFont="1" applyFill="1" applyBorder="1" applyAlignment="1">
      <alignment vertical="center" wrapText="1"/>
    </xf>
    <xf numFmtId="0" fontId="41"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45" fillId="12" borderId="1" xfId="0" applyFont="1" applyFill="1" applyBorder="1" applyAlignment="1" applyProtection="1">
      <alignment horizontal="left" vertical="center"/>
      <protection locked="0"/>
    </xf>
    <xf numFmtId="0" fontId="31" fillId="12" borderId="1" xfId="0" applyFont="1" applyFill="1" applyBorder="1" applyAlignment="1" applyProtection="1">
      <alignment horizontal="left" vertical="center"/>
      <protection locked="0"/>
    </xf>
    <xf numFmtId="0" fontId="44" fillId="12" borderId="60" xfId="0" applyFont="1" applyFill="1" applyBorder="1" applyAlignment="1" applyProtection="1">
      <alignment horizontal="left" vertical="center" wrapText="1"/>
      <protection locked="0"/>
    </xf>
    <xf numFmtId="0" fontId="32" fillId="12" borderId="56" xfId="0" applyFont="1" applyFill="1" applyBorder="1" applyAlignment="1" applyProtection="1">
      <alignment horizontal="left" vertical="center" wrapText="1"/>
      <protection locked="0"/>
    </xf>
    <xf numFmtId="0" fontId="32"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20" fillId="14" borderId="37" xfId="0" applyFont="1" applyFill="1" applyBorder="1" applyAlignment="1">
      <alignment horizontal="center" wrapText="1"/>
    </xf>
    <xf numFmtId="0" fontId="20" fillId="14" borderId="15" xfId="0" applyFont="1" applyFill="1" applyBorder="1" applyAlignment="1">
      <alignment horizontal="center" wrapText="1"/>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4" fillId="0" borderId="1" xfId="0" applyFont="1" applyBorder="1" applyAlignment="1">
      <alignment horizontal="left" vertical="center" wrapText="1"/>
    </xf>
    <xf numFmtId="0" fontId="46" fillId="0" borderId="60" xfId="0" applyFont="1" applyFill="1" applyBorder="1" applyAlignment="1">
      <alignment horizontal="left" vertical="center" wrapText="1"/>
    </xf>
    <xf numFmtId="0" fontId="46" fillId="0" borderId="62" xfId="0" applyFont="1" applyFill="1" applyBorder="1" applyAlignment="1">
      <alignment horizontal="left" vertical="center" wrapText="1"/>
    </xf>
    <xf numFmtId="0" fontId="46" fillId="0" borderId="60" xfId="0" applyFont="1" applyBorder="1" applyAlignment="1">
      <alignment horizontal="center" vertical="center" wrapText="1"/>
    </xf>
    <xf numFmtId="0" fontId="46" fillId="0" borderId="56" xfId="0" applyFont="1" applyBorder="1" applyAlignment="1">
      <alignment horizontal="center" vertical="center" wrapText="1"/>
    </xf>
    <xf numFmtId="0" fontId="46" fillId="0" borderId="62" xfId="0" applyFont="1" applyBorder="1" applyAlignment="1">
      <alignment horizontal="center" vertical="center" wrapText="1"/>
    </xf>
    <xf numFmtId="0" fontId="46" fillId="7" borderId="60" xfId="0" applyFont="1" applyFill="1" applyBorder="1" applyAlignment="1">
      <alignment horizontal="left" vertical="center" wrapText="1"/>
    </xf>
    <xf numFmtId="0" fontId="46" fillId="7" borderId="62" xfId="0" applyFont="1" applyFill="1" applyBorder="1" applyAlignment="1">
      <alignment horizontal="left" vertical="center" wrapText="1"/>
    </xf>
    <xf numFmtId="0" fontId="46" fillId="0" borderId="60" xfId="0" applyFont="1" applyFill="1" applyBorder="1" applyAlignment="1">
      <alignment horizontal="center" vertical="center" wrapText="1"/>
    </xf>
    <xf numFmtId="0" fontId="46" fillId="0" borderId="56" xfId="0" applyFont="1" applyFill="1" applyBorder="1" applyAlignment="1">
      <alignment horizontal="center" vertical="center" wrapText="1"/>
    </xf>
    <xf numFmtId="0" fontId="46" fillId="0" borderId="62" xfId="0" applyFont="1" applyFill="1" applyBorder="1" applyAlignment="1">
      <alignment horizontal="center" vertical="center" wrapText="1"/>
    </xf>
    <xf numFmtId="0" fontId="18" fillId="14" borderId="60" xfId="0" applyFont="1" applyFill="1" applyBorder="1" applyAlignment="1">
      <alignment horizontal="center" vertical="center" wrapText="1"/>
    </xf>
    <xf numFmtId="0" fontId="18" fillId="14" borderId="62" xfId="0" applyFont="1" applyFill="1" applyBorder="1" applyAlignment="1">
      <alignment horizontal="center" vertical="center" wrapText="1"/>
    </xf>
    <xf numFmtId="0" fontId="18" fillId="14" borderId="60" xfId="0" applyFont="1" applyFill="1" applyBorder="1" applyAlignment="1">
      <alignment horizontal="center" vertical="center"/>
    </xf>
    <xf numFmtId="0" fontId="18" fillId="14" borderId="62" xfId="0" applyFont="1" applyFill="1" applyBorder="1" applyAlignment="1">
      <alignment horizontal="center" vertical="center"/>
    </xf>
    <xf numFmtId="0" fontId="18" fillId="14" borderId="56" xfId="0" applyFont="1" applyFill="1" applyBorder="1" applyAlignment="1">
      <alignment horizontal="center" vertical="center" wrapText="1"/>
    </xf>
    <xf numFmtId="0" fontId="18" fillId="14" borderId="60" xfId="0" applyFont="1" applyFill="1" applyBorder="1" applyAlignment="1">
      <alignment horizontal="center"/>
    </xf>
    <xf numFmtId="0" fontId="18" fillId="14" borderId="56" xfId="0" applyFont="1" applyFill="1" applyBorder="1" applyAlignment="1">
      <alignment horizontal="center"/>
    </xf>
    <xf numFmtId="0" fontId="18" fillId="14" borderId="62" xfId="0" applyFont="1" applyFill="1" applyBorder="1" applyAlignment="1">
      <alignment horizont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56" xfId="0" applyFont="1" applyBorder="1" applyAlignment="1">
      <alignment horizontal="center" vertical="center" wrapText="1"/>
    </xf>
    <xf numFmtId="0" fontId="5" fillId="0" borderId="60" xfId="0" applyFont="1" applyBorder="1" applyAlignment="1">
      <alignment horizontal="left" vertical="center" wrapText="1"/>
    </xf>
    <xf numFmtId="0" fontId="5" fillId="0" borderId="56" xfId="0" applyFont="1" applyBorder="1" applyAlignment="1">
      <alignment horizontal="left" vertical="center" wrapText="1"/>
    </xf>
    <xf numFmtId="0" fontId="5" fillId="0" borderId="62" xfId="0" applyFont="1" applyBorder="1" applyAlignment="1">
      <alignment horizontal="left" vertical="center" wrapText="1"/>
    </xf>
    <xf numFmtId="0" fontId="18" fillId="12" borderId="1" xfId="0" applyFont="1" applyFill="1" applyBorder="1" applyAlignment="1">
      <alignment horizontal="center" vertical="center" wrapText="1"/>
    </xf>
    <xf numFmtId="0" fontId="18" fillId="12" borderId="1" xfId="0" applyFont="1" applyFill="1" applyBorder="1" applyAlignment="1">
      <alignment horizontal="center" vertical="center"/>
    </xf>
    <xf numFmtId="0" fontId="18" fillId="12" borderId="60" xfId="0" applyFont="1" applyFill="1" applyBorder="1" applyAlignment="1">
      <alignment horizontal="center" vertical="center" wrapText="1"/>
    </xf>
    <xf numFmtId="0" fontId="18" fillId="12" borderId="56" xfId="0" applyFont="1" applyFill="1" applyBorder="1" applyAlignment="1">
      <alignment horizontal="center" vertical="center"/>
    </xf>
    <xf numFmtId="0" fontId="18" fillId="12" borderId="62" xfId="0" applyFont="1" applyFill="1" applyBorder="1" applyAlignment="1">
      <alignment horizontal="center" vertical="center"/>
    </xf>
    <xf numFmtId="0" fontId="4" fillId="0" borderId="10" xfId="0" applyFont="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xf>
    <xf numFmtId="0" fontId="0" fillId="0" borderId="1" xfId="0"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0" fillId="6" borderId="1" xfId="0" applyFont="1" applyFill="1" applyBorder="1" applyAlignment="1">
      <alignment horizontal="center" vertical="top"/>
    </xf>
    <xf numFmtId="0" fontId="18" fillId="6" borderId="1" xfId="0" applyFont="1" applyFill="1" applyBorder="1" applyAlignment="1">
      <alignment horizontal="center" vertical="top"/>
    </xf>
    <xf numFmtId="0" fontId="18" fillId="14" borderId="1" xfId="0" applyFont="1" applyFill="1" applyBorder="1" applyAlignment="1">
      <alignment horizontal="center" vertical="center" textRotation="255"/>
    </xf>
    <xf numFmtId="0" fontId="18" fillId="12" borderId="1" xfId="0" applyFont="1" applyFill="1" applyBorder="1" applyAlignment="1">
      <alignment horizontal="center" wrapText="1"/>
    </xf>
    <xf numFmtId="0" fontId="18" fillId="12" borderId="1" xfId="0" applyFont="1" applyFill="1" applyBorder="1" applyAlignment="1">
      <alignment horizontal="center"/>
    </xf>
    <xf numFmtId="0" fontId="18" fillId="12" borderId="60" xfId="0" applyFont="1" applyFill="1" applyBorder="1" applyAlignment="1">
      <alignment horizontal="center" vertical="top" wrapText="1"/>
    </xf>
    <xf numFmtId="0" fontId="18" fillId="12" borderId="56" xfId="0" applyFont="1" applyFill="1" applyBorder="1" applyAlignment="1">
      <alignment horizontal="center" vertical="top"/>
    </xf>
    <xf numFmtId="0" fontId="18" fillId="12" borderId="62" xfId="0" applyFont="1" applyFill="1" applyBorder="1" applyAlignment="1">
      <alignment horizontal="center" vertical="top"/>
    </xf>
    <xf numFmtId="0" fontId="18" fillId="14" borderId="1" xfId="0" applyFont="1" applyFill="1" applyBorder="1" applyAlignment="1">
      <alignment horizontal="center" vertical="center"/>
    </xf>
    <xf numFmtId="0" fontId="21" fillId="0" borderId="1" xfId="0" applyFont="1" applyBorder="1" applyAlignment="1">
      <alignment horizontal="center" vertical="center"/>
    </xf>
    <xf numFmtId="0" fontId="4" fillId="0" borderId="1" xfId="0" applyFont="1" applyBorder="1" applyAlignment="1">
      <alignment horizontal="center"/>
    </xf>
    <xf numFmtId="0" fontId="4" fillId="0" borderId="60" xfId="0" applyFont="1" applyBorder="1" applyAlignment="1">
      <alignment horizontal="left" vertical="center" wrapText="1"/>
    </xf>
    <xf numFmtId="0" fontId="4" fillId="0" borderId="62" xfId="0" applyFont="1" applyBorder="1" applyAlignment="1">
      <alignment horizontal="left" vertical="center" wrapText="1"/>
    </xf>
    <xf numFmtId="0" fontId="4" fillId="0" borderId="10" xfId="0" applyFont="1" applyFill="1" applyBorder="1" applyAlignment="1">
      <alignment horizontal="center"/>
    </xf>
    <xf numFmtId="0" fontId="46" fillId="0" borderId="1" xfId="0" applyFont="1" applyFill="1" applyBorder="1" applyAlignment="1">
      <alignment horizontal="center" vertical="center" wrapText="1"/>
    </xf>
    <xf numFmtId="0" fontId="46" fillId="0" borderId="1" xfId="0" applyFont="1" applyFill="1" applyBorder="1" applyAlignment="1">
      <alignment horizontal="center" vertical="center"/>
    </xf>
    <xf numFmtId="0" fontId="32" fillId="0" borderId="25" xfId="0" applyFont="1" applyBorder="1" applyAlignment="1">
      <alignment horizontal="center" vertical="center" wrapText="1"/>
    </xf>
    <xf numFmtId="0" fontId="32" fillId="0" borderId="27" xfId="0" applyFont="1" applyBorder="1" applyAlignment="1">
      <alignment horizontal="center" vertical="center" wrapText="1"/>
    </xf>
    <xf numFmtId="0" fontId="7" fillId="5" borderId="59" xfId="0" applyFont="1" applyFill="1" applyBorder="1" applyAlignment="1">
      <alignment horizontal="center" vertical="center"/>
    </xf>
    <xf numFmtId="0" fontId="31" fillId="6" borderId="1" xfId="0" applyFont="1" applyFill="1" applyBorder="1" applyAlignment="1">
      <alignment horizontal="left" vertical="center"/>
    </xf>
    <xf numFmtId="0" fontId="32" fillId="6" borderId="16" xfId="0" applyFont="1" applyFill="1" applyBorder="1" applyAlignment="1">
      <alignment horizontal="left" vertical="center" wrapText="1"/>
    </xf>
    <xf numFmtId="0" fontId="32" fillId="6" borderId="38" xfId="0" applyFont="1" applyFill="1" applyBorder="1" applyAlignment="1">
      <alignment horizontal="left" vertical="center" wrapText="1"/>
    </xf>
    <xf numFmtId="0" fontId="32" fillId="6" borderId="63" xfId="0" applyFont="1" applyFill="1" applyBorder="1" applyAlignment="1">
      <alignment horizontal="left" vertical="center" wrapText="1"/>
    </xf>
    <xf numFmtId="0" fontId="32" fillId="0" borderId="10" xfId="0" applyFont="1" applyBorder="1" applyAlignment="1">
      <alignment horizontal="center" vertical="center" wrapText="1"/>
    </xf>
    <xf numFmtId="0" fontId="32" fillId="0" borderId="2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8"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29"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2" fillId="0" borderId="11"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28" xfId="0" applyFont="1" applyBorder="1" applyAlignment="1">
      <alignment horizontal="center" vertical="center" wrapText="1"/>
    </xf>
    <xf numFmtId="0" fontId="28" fillId="0" borderId="1" xfId="0" applyFont="1" applyBorder="1" applyAlignment="1">
      <alignment horizontal="center" vertical="center" wrapText="1"/>
    </xf>
    <xf numFmtId="0" fontId="31" fillId="5" borderId="1" xfId="0" applyFont="1" applyFill="1" applyBorder="1" applyAlignment="1">
      <alignment horizontal="center" vertical="center"/>
    </xf>
    <xf numFmtId="0" fontId="28" fillId="0" borderId="1" xfId="0" applyFont="1" applyBorder="1" applyAlignment="1">
      <alignment horizontal="center" vertical="center"/>
    </xf>
    <xf numFmtId="0" fontId="28" fillId="0" borderId="10" xfId="0" applyFont="1" applyBorder="1" applyAlignment="1">
      <alignment horizontal="center" vertical="center" wrapText="1"/>
    </xf>
    <xf numFmtId="0" fontId="28" fillId="0" borderId="28" xfId="0" applyFont="1" applyBorder="1" applyAlignment="1">
      <alignment horizontal="center" vertical="center" wrapText="1"/>
    </xf>
    <xf numFmtId="0" fontId="31" fillId="6" borderId="60" xfId="0" applyFont="1" applyFill="1" applyBorder="1" applyAlignment="1">
      <alignment horizontal="left" vertical="center"/>
    </xf>
    <xf numFmtId="0" fontId="31" fillId="6" borderId="56" xfId="0" applyFont="1" applyFill="1" applyBorder="1" applyAlignment="1">
      <alignment horizontal="left" vertical="center"/>
    </xf>
    <xf numFmtId="0" fontId="31" fillId="6" borderId="62" xfId="0" applyFont="1" applyFill="1" applyBorder="1" applyAlignment="1">
      <alignment horizontal="left" vertical="center"/>
    </xf>
    <xf numFmtId="0" fontId="34" fillId="6" borderId="60" xfId="0" applyFont="1" applyFill="1" applyBorder="1" applyAlignment="1">
      <alignment vertical="center" wrapText="1"/>
    </xf>
    <xf numFmtId="0" fontId="34" fillId="6" borderId="56" xfId="0" applyFont="1" applyFill="1" applyBorder="1" applyAlignment="1">
      <alignment vertical="center" wrapText="1"/>
    </xf>
    <xf numFmtId="0" fontId="34" fillId="6" borderId="62" xfId="0" applyFont="1" applyFill="1" applyBorder="1" applyAlignment="1">
      <alignment vertical="center" wrapText="1"/>
    </xf>
    <xf numFmtId="0" fontId="32" fillId="0" borderId="60" xfId="0" applyFont="1" applyBorder="1" applyAlignment="1">
      <alignment horizontal="center" vertical="center" wrapText="1"/>
    </xf>
    <xf numFmtId="0" fontId="32" fillId="0" borderId="62" xfId="0" applyFont="1" applyBorder="1" applyAlignment="1">
      <alignment horizontal="center" vertical="center" wrapText="1"/>
    </xf>
    <xf numFmtId="0" fontId="28" fillId="0" borderId="10" xfId="0" applyFont="1" applyBorder="1" applyAlignment="1">
      <alignment horizontal="center" vertical="center"/>
    </xf>
    <xf numFmtId="0" fontId="28" fillId="0" borderId="28" xfId="0" applyFont="1" applyBorder="1" applyAlignment="1">
      <alignment horizontal="center" vertical="center"/>
    </xf>
    <xf numFmtId="0" fontId="4" fillId="0" borderId="1" xfId="0" applyFont="1" applyBorder="1" applyAlignment="1">
      <alignment horizont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2" fillId="6" borderId="60" xfId="0" applyFont="1" applyFill="1" applyBorder="1" applyAlignment="1">
      <alignment horizontal="left" vertical="center"/>
    </xf>
    <xf numFmtId="0" fontId="32" fillId="6" borderId="56" xfId="0" applyFont="1" applyFill="1" applyBorder="1" applyAlignment="1">
      <alignment horizontal="left" vertical="center"/>
    </xf>
    <xf numFmtId="0" fontId="32" fillId="6" borderId="62" xfId="0" applyFont="1" applyFill="1" applyBorder="1" applyAlignment="1">
      <alignment horizontal="left" vertical="center"/>
    </xf>
    <xf numFmtId="0" fontId="32" fillId="6" borderId="60" xfId="0" applyFont="1" applyFill="1" applyBorder="1" applyAlignment="1">
      <alignment horizontal="left" vertical="center" wrapText="1"/>
    </xf>
    <xf numFmtId="0" fontId="32" fillId="6" borderId="56" xfId="0" applyFont="1" applyFill="1" applyBorder="1" applyAlignment="1">
      <alignment horizontal="left" vertical="center" wrapText="1"/>
    </xf>
    <xf numFmtId="0" fontId="32" fillId="6" borderId="62"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31" fillId="15" borderId="37" xfId="0" applyFont="1" applyFill="1" applyBorder="1" applyAlignment="1">
      <alignment horizontal="center" vertical="center"/>
    </xf>
    <xf numFmtId="0" fontId="31" fillId="15" borderId="38" xfId="0" applyFont="1" applyFill="1" applyBorder="1" applyAlignment="1">
      <alignment horizontal="center" vertical="center"/>
    </xf>
    <xf numFmtId="0" fontId="31" fillId="15" borderId="1" xfId="0" applyFont="1" applyFill="1" applyBorder="1" applyAlignment="1">
      <alignment horizontal="center" vertical="center" wrapText="1"/>
    </xf>
    <xf numFmtId="0" fontId="31" fillId="15" borderId="1" xfId="0" applyFont="1" applyFill="1" applyBorder="1" applyAlignment="1">
      <alignment horizontal="center" vertical="center"/>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32" fillId="0" borderId="1" xfId="0" applyFont="1" applyBorder="1" applyAlignment="1">
      <alignment horizontal="left" vertical="top" wrapText="1"/>
    </xf>
    <xf numFmtId="0" fontId="32" fillId="0" borderId="3" xfId="0" applyFont="1" applyBorder="1" applyAlignment="1">
      <alignment horizontal="left" vertical="top" wrapText="1"/>
    </xf>
    <xf numFmtId="0" fontId="21" fillId="5" borderId="7"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7" fillId="6" borderId="60" xfId="0" applyFont="1" applyFill="1" applyBorder="1" applyAlignment="1">
      <alignment horizontal="left" vertical="center"/>
    </xf>
    <xf numFmtId="0" fontId="7" fillId="6" borderId="56" xfId="0" applyFont="1" applyFill="1" applyBorder="1" applyAlignment="1">
      <alignment horizontal="left" vertical="center"/>
    </xf>
    <xf numFmtId="0" fontId="24" fillId="6" borderId="60" xfId="0" applyFont="1" applyFill="1" applyBorder="1" applyAlignment="1">
      <alignment horizontal="left" vertical="center" wrapText="1"/>
    </xf>
    <xf numFmtId="0" fontId="24" fillId="6" borderId="56" xfId="0" applyFont="1" applyFill="1" applyBorder="1" applyAlignment="1">
      <alignment horizontal="left"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19" fillId="14" borderId="60" xfId="0" applyFont="1" applyFill="1" applyBorder="1" applyAlignment="1">
      <alignment horizontal="center"/>
    </xf>
    <xf numFmtId="0" fontId="19" fillId="14" borderId="62" xfId="0" applyFont="1" applyFill="1" applyBorder="1" applyAlignment="1">
      <alignment horizontal="center"/>
    </xf>
    <xf numFmtId="0" fontId="6" fillId="0" borderId="1"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9" fillId="10" borderId="51" xfId="0" applyFont="1" applyFill="1" applyBorder="1" applyAlignment="1">
      <alignment horizontal="center" vertical="center"/>
    </xf>
    <xf numFmtId="0" fontId="9" fillId="10" borderId="52" xfId="0" applyFont="1" applyFill="1" applyBorder="1" applyAlignment="1">
      <alignment horizontal="center" vertical="center"/>
    </xf>
    <xf numFmtId="0" fontId="0" fillId="10" borderId="31" xfId="0" applyFill="1" applyBorder="1" applyAlignment="1">
      <alignment horizontal="center" vertic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32" fillId="6" borderId="1" xfId="0" applyFont="1" applyFill="1" applyBorder="1" applyAlignment="1">
      <alignment horizontal="left" vertical="center"/>
    </xf>
    <xf numFmtId="0" fontId="32" fillId="6" borderId="3" xfId="0" applyFont="1" applyFill="1" applyBorder="1" applyAlignment="1">
      <alignment horizontal="left" vertical="center"/>
    </xf>
    <xf numFmtId="0" fontId="36" fillId="6" borderId="1" xfId="0" applyFont="1" applyFill="1" applyBorder="1" applyAlignment="1">
      <alignment horizontal="left" vertical="center" wrapText="1"/>
    </xf>
    <xf numFmtId="0" fontId="36" fillId="6" borderId="3" xfId="0" applyFont="1" applyFill="1" applyBorder="1" applyAlignment="1">
      <alignment horizontal="left" vertical="center" wrapText="1"/>
    </xf>
    <xf numFmtId="0" fontId="32" fillId="6" borderId="48" xfId="0" applyFont="1" applyFill="1" applyBorder="1" applyAlignment="1">
      <alignment horizontal="left" vertical="center" wrapText="1"/>
    </xf>
    <xf numFmtId="0" fontId="32" fillId="6" borderId="49" xfId="0" applyFont="1" applyFill="1" applyBorder="1" applyAlignment="1">
      <alignment horizontal="left" vertical="center" wrapText="1"/>
    </xf>
    <xf numFmtId="0" fontId="3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10" borderId="31" xfId="0" applyFill="1" applyBorder="1" applyAlignment="1">
      <alignment horizontal="center"/>
    </xf>
    <xf numFmtId="0" fontId="0" fillId="8" borderId="33" xfId="0" applyFill="1" applyBorder="1" applyAlignment="1">
      <alignment horizontal="center"/>
    </xf>
    <xf numFmtId="0" fontId="9" fillId="9" borderId="51" xfId="0" applyFont="1" applyFill="1" applyBorder="1" applyAlignment="1">
      <alignment horizontal="center" vertical="center"/>
    </xf>
    <xf numFmtId="0" fontId="9" fillId="9" borderId="52" xfId="0" applyFont="1"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23" fillId="9" borderId="31" xfId="0" applyFont="1" applyFill="1" applyBorder="1" applyAlignment="1">
      <alignment horizontal="center" vertical="center"/>
    </xf>
    <xf numFmtId="0" fontId="23" fillId="9" borderId="32" xfId="0" applyFont="1" applyFill="1" applyBorder="1" applyAlignment="1">
      <alignment horizontal="center" vertical="center"/>
    </xf>
    <xf numFmtId="0" fontId="0" fillId="9" borderId="32" xfId="0"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6" fillId="6" borderId="1"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25" fillId="6" borderId="1"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0" fillId="0" borderId="21" xfId="0" applyBorder="1" applyAlignment="1">
      <alignment horizontal="center"/>
    </xf>
    <xf numFmtId="0" fontId="0" fillId="0" borderId="24" xfId="0" applyBorder="1" applyAlignment="1">
      <alignment horizontal="center"/>
    </xf>
    <xf numFmtId="0" fontId="34" fillId="6" borderId="60" xfId="0" applyFont="1" applyFill="1" applyBorder="1" applyAlignment="1">
      <alignment horizontal="center" vertical="center" wrapText="1"/>
    </xf>
    <xf numFmtId="0" fontId="34" fillId="6" borderId="56" xfId="0" applyFont="1" applyFill="1" applyBorder="1" applyAlignment="1">
      <alignment horizontal="center" vertical="center" wrapText="1"/>
    </xf>
    <xf numFmtId="0" fontId="34" fillId="6" borderId="62" xfId="0" applyFont="1" applyFill="1" applyBorder="1" applyAlignment="1">
      <alignment horizontal="center" vertical="center" wrapText="1"/>
    </xf>
    <xf numFmtId="0" fontId="21" fillId="13" borderId="8" xfId="0" applyFont="1" applyFill="1" applyBorder="1" applyAlignment="1">
      <alignment horizontal="center" vertical="center"/>
    </xf>
    <xf numFmtId="0" fontId="21" fillId="13" borderId="25" xfId="0" applyFont="1" applyFill="1" applyBorder="1" applyAlignment="1">
      <alignment horizontal="center" vertical="center"/>
    </xf>
    <xf numFmtId="0" fontId="38" fillId="0" borderId="1" xfId="0" applyFont="1" applyBorder="1" applyAlignment="1">
      <alignment horizontal="center" vertical="center"/>
    </xf>
    <xf numFmtId="0" fontId="35" fillId="12" borderId="7" xfId="0" applyFont="1" applyFill="1" applyBorder="1" applyAlignment="1">
      <alignment horizontal="center" vertical="center" wrapText="1"/>
    </xf>
    <xf numFmtId="0" fontId="35" fillId="12" borderId="5" xfId="0" applyFont="1" applyFill="1" applyBorder="1" applyAlignment="1">
      <alignment horizontal="center" vertical="center" wrapText="1"/>
    </xf>
    <xf numFmtId="0" fontId="37" fillId="13" borderId="9" xfId="0" applyFont="1" applyFill="1" applyBorder="1" applyAlignment="1">
      <alignment horizontal="center" vertical="center" wrapText="1"/>
    </xf>
    <xf numFmtId="0" fontId="37" fillId="13" borderId="13" xfId="0" applyFont="1" applyFill="1" applyBorder="1" applyAlignment="1">
      <alignment horizontal="center" vertical="center" wrapText="1"/>
    </xf>
    <xf numFmtId="0" fontId="28" fillId="0" borderId="11" xfId="0" applyFont="1" applyBorder="1" applyAlignment="1">
      <alignment horizontal="left" vertical="center" wrapText="1"/>
    </xf>
    <xf numFmtId="0" fontId="28" fillId="0" borderId="18" xfId="0" applyFont="1" applyBorder="1" applyAlignment="1">
      <alignment horizontal="center" vertical="center" wrapText="1"/>
    </xf>
    <xf numFmtId="0" fontId="28" fillId="0" borderId="16" xfId="0" applyFont="1" applyBorder="1" applyAlignment="1">
      <alignment horizontal="center" vertical="center" wrapText="1"/>
    </xf>
    <xf numFmtId="0" fontId="21" fillId="13" borderId="7" xfId="0" applyFont="1" applyFill="1" applyBorder="1" applyAlignment="1">
      <alignment horizontal="center" vertical="center"/>
    </xf>
    <xf numFmtId="0" fontId="43" fillId="0" borderId="36"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17" xfId="0" applyFont="1" applyBorder="1" applyAlignment="1">
      <alignment horizontal="center" vertical="center" wrapText="1"/>
    </xf>
    <xf numFmtId="0" fontId="21" fillId="13" borderId="7"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4" fillId="0" borderId="0" xfId="0" applyFont="1" applyAlignment="1">
      <alignment horizontal="center"/>
    </xf>
    <xf numFmtId="0" fontId="21" fillId="13" borderId="64" xfId="0" applyFont="1" applyFill="1" applyBorder="1" applyAlignment="1">
      <alignment horizontal="center" vertical="center"/>
    </xf>
    <xf numFmtId="0" fontId="21" fillId="13" borderId="11" xfId="0" applyFont="1" applyFill="1" applyBorder="1" applyAlignment="1">
      <alignment horizontal="center" vertical="center"/>
    </xf>
    <xf numFmtId="0" fontId="21" fillId="13" borderId="4" xfId="0" applyFont="1" applyFill="1" applyBorder="1" applyAlignment="1">
      <alignment horizontal="center" vertical="center"/>
    </xf>
    <xf numFmtId="0" fontId="37" fillId="13" borderId="6" xfId="0" applyFont="1" applyFill="1" applyBorder="1" applyAlignment="1">
      <alignment horizontal="center" vertical="center" wrapText="1"/>
    </xf>
    <xf numFmtId="0" fontId="43" fillId="0" borderId="30" xfId="0" applyFont="1" applyFill="1" applyBorder="1" applyAlignment="1">
      <alignment horizontal="center" vertical="center" wrapText="1"/>
    </xf>
    <xf numFmtId="0" fontId="28" fillId="0" borderId="20" xfId="0" applyFont="1" applyFill="1" applyBorder="1" applyAlignment="1">
      <alignment horizontal="center" vertical="center" wrapText="1"/>
    </xf>
    <xf numFmtId="0" fontId="28" fillId="0" borderId="27" xfId="0" applyFont="1" applyFill="1" applyBorder="1" applyAlignment="1">
      <alignment horizontal="center" vertical="center" wrapText="1"/>
    </xf>
    <xf numFmtId="0" fontId="28" fillId="0" borderId="64" xfId="0" applyFont="1" applyBorder="1" applyAlignment="1">
      <alignment horizontal="left" vertical="center" wrapText="1"/>
    </xf>
    <xf numFmtId="0" fontId="28" fillId="0" borderId="43" xfId="0" applyFont="1" applyBorder="1" applyAlignment="1">
      <alignment horizontal="center" vertical="center" wrapText="1"/>
    </xf>
    <xf numFmtId="0" fontId="28" fillId="0" borderId="7" xfId="0" applyFont="1" applyBorder="1" applyAlignment="1">
      <alignment horizontal="center" vertical="center" wrapText="1"/>
    </xf>
    <xf numFmtId="0" fontId="38" fillId="0" borderId="9" xfId="0" applyFont="1" applyBorder="1" applyAlignment="1">
      <alignment horizontal="center" vertical="center"/>
    </xf>
    <xf numFmtId="0" fontId="38" fillId="0" borderId="3" xfId="0" applyFont="1" applyBorder="1" applyAlignment="1">
      <alignment horizontal="center" vertical="center"/>
    </xf>
    <xf numFmtId="0" fontId="28" fillId="0" borderId="8"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8" fillId="0" borderId="60" xfId="0" applyFont="1" applyBorder="1" applyAlignment="1">
      <alignment horizontal="center" vertical="center" wrapText="1"/>
    </xf>
    <xf numFmtId="0" fontId="21" fillId="13" borderId="65" xfId="0" applyFont="1" applyFill="1" applyBorder="1" applyAlignment="1">
      <alignment horizontal="center" vertical="center"/>
    </xf>
    <xf numFmtId="0" fontId="38" fillId="0" borderId="28" xfId="0" applyFont="1" applyBorder="1" applyAlignment="1">
      <alignment horizontal="center" vertical="center"/>
    </xf>
    <xf numFmtId="0" fontId="21" fillId="13" borderId="30" xfId="0" applyFont="1" applyFill="1" applyBorder="1" applyAlignment="1">
      <alignment horizontal="center" vertical="center"/>
    </xf>
    <xf numFmtId="0" fontId="21" fillId="13" borderId="45" xfId="0" applyFont="1" applyFill="1" applyBorder="1" applyAlignment="1">
      <alignment horizontal="center" vertical="center"/>
    </xf>
    <xf numFmtId="0" fontId="21" fillId="13" borderId="64" xfId="0" applyFont="1" applyFill="1" applyBorder="1" applyAlignment="1">
      <alignment horizontal="center" vertical="center" wrapText="1"/>
    </xf>
    <xf numFmtId="0" fontId="21" fillId="13" borderId="65" xfId="0" applyFont="1" applyFill="1" applyBorder="1" applyAlignment="1">
      <alignment horizontal="center" vertical="center" wrapText="1"/>
    </xf>
    <xf numFmtId="0" fontId="21" fillId="13" borderId="59" xfId="0" applyFont="1" applyFill="1" applyBorder="1" applyAlignment="1">
      <alignment horizontal="center" vertical="center"/>
    </xf>
    <xf numFmtId="0" fontId="21" fillId="13" borderId="57" xfId="0" applyFont="1" applyFill="1" applyBorder="1" applyAlignment="1">
      <alignment horizontal="center" vertical="center"/>
    </xf>
    <xf numFmtId="0" fontId="21" fillId="13" borderId="61" xfId="0" applyFont="1" applyFill="1" applyBorder="1" applyAlignment="1">
      <alignment horizontal="center" vertical="center"/>
    </xf>
    <xf numFmtId="0" fontId="35" fillId="12" borderId="64" xfId="0" applyFont="1" applyFill="1" applyBorder="1" applyAlignment="1">
      <alignment horizontal="center" vertical="center" wrapText="1"/>
    </xf>
    <xf numFmtId="0" fontId="35" fillId="12" borderId="65" xfId="0" applyFont="1" applyFill="1" applyBorder="1" applyAlignment="1">
      <alignment horizontal="center" vertical="center" wrapText="1"/>
    </xf>
    <xf numFmtId="0" fontId="37" fillId="13" borderId="46" xfId="0" applyFont="1" applyFill="1" applyBorder="1" applyAlignment="1">
      <alignment horizontal="center" vertical="center" wrapText="1"/>
    </xf>
    <xf numFmtId="0" fontId="37" fillId="13" borderId="47" xfId="0" applyFont="1" applyFill="1" applyBorder="1" applyAlignment="1">
      <alignment horizontal="center" vertical="center" wrapText="1"/>
    </xf>
    <xf numFmtId="0" fontId="28" fillId="0" borderId="64" xfId="0" applyFont="1" applyBorder="1" applyAlignment="1">
      <alignment horizontal="center" vertical="center" wrapText="1"/>
    </xf>
    <xf numFmtId="0" fontId="28" fillId="0" borderId="11" xfId="0" applyFont="1" applyBorder="1" applyAlignment="1">
      <alignment horizontal="center" vertical="center" wrapText="1"/>
    </xf>
    <xf numFmtId="0" fontId="38" fillId="0" borderId="64" xfId="0" applyFont="1" applyBorder="1" applyAlignment="1">
      <alignment horizontal="center" vertical="center"/>
    </xf>
    <xf numFmtId="0" fontId="38" fillId="0" borderId="11" xfId="0" applyFont="1" applyBorder="1" applyAlignment="1">
      <alignment horizontal="center" vertical="center"/>
    </xf>
    <xf numFmtId="0" fontId="43" fillId="0" borderId="30"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9"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5" fillId="13" borderId="64" xfId="0" applyFont="1" applyFill="1" applyBorder="1" applyAlignment="1">
      <alignment horizontal="center" vertical="center"/>
    </xf>
    <xf numFmtId="0" fontId="5" fillId="13" borderId="65" xfId="0" applyFont="1" applyFill="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21" fillId="13" borderId="1" xfId="0" applyFont="1" applyFill="1" applyBorder="1" applyAlignment="1">
      <alignment horizontal="center" vertical="center"/>
    </xf>
    <xf numFmtId="0" fontId="21" fillId="13" borderId="1" xfId="0" applyFont="1" applyFill="1" applyBorder="1" applyAlignment="1">
      <alignment horizontal="center" vertical="center" wrapText="1"/>
    </xf>
    <xf numFmtId="0" fontId="35" fillId="13" borderId="1" xfId="0" applyFont="1" applyFill="1" applyBorder="1" applyAlignment="1">
      <alignment horizontal="center" vertical="center" wrapText="1"/>
    </xf>
    <xf numFmtId="0" fontId="31" fillId="5" borderId="59" xfId="0" applyFont="1" applyFill="1" applyBorder="1" applyAlignment="1">
      <alignment horizontal="left" vertical="center"/>
    </xf>
    <xf numFmtId="0" fontId="31" fillId="5" borderId="57" xfId="0" applyFont="1" applyFill="1" applyBorder="1" applyAlignment="1">
      <alignment horizontal="left" vertical="center"/>
    </xf>
    <xf numFmtId="0" fontId="31" fillId="5" borderId="66" xfId="0" applyFont="1" applyFill="1" applyBorder="1" applyAlignment="1">
      <alignment horizontal="left" vertical="center"/>
    </xf>
    <xf numFmtId="0" fontId="32" fillId="5" borderId="48" xfId="0" applyFont="1" applyFill="1" applyBorder="1" applyAlignment="1">
      <alignment horizontal="left" vertical="center" wrapText="1"/>
    </xf>
    <xf numFmtId="0" fontId="32" fillId="5" borderId="49" xfId="0" applyFont="1" applyFill="1" applyBorder="1" applyAlignment="1">
      <alignment horizontal="left" vertical="center" wrapText="1"/>
    </xf>
    <xf numFmtId="0" fontId="32" fillId="5" borderId="50" xfId="0" applyFont="1" applyFill="1" applyBorder="1" applyAlignment="1">
      <alignment horizontal="left" vertical="center" wrapText="1"/>
    </xf>
    <xf numFmtId="0" fontId="21" fillId="0" borderId="60" xfId="0" applyFont="1" applyBorder="1" applyAlignment="1">
      <alignment horizontal="center" vertical="center"/>
    </xf>
    <xf numFmtId="0" fontId="21" fillId="0" borderId="56" xfId="0" applyFont="1" applyBorder="1" applyAlignment="1">
      <alignment horizontal="center" vertical="center"/>
    </xf>
    <xf numFmtId="0" fontId="21" fillId="0" borderId="62"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28" xfId="0" applyFont="1" applyBorder="1" applyAlignment="1">
      <alignment horizontal="center" vertical="center"/>
    </xf>
    <xf numFmtId="0" fontId="21" fillId="6" borderId="1" xfId="0" applyFont="1" applyFill="1" applyBorder="1" applyAlignment="1">
      <alignment horizontal="center" vertical="center" wrapText="1"/>
    </xf>
    <xf numFmtId="0" fontId="28" fillId="0" borderId="14"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38"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0" xfId="0" applyFont="1" applyBorder="1" applyAlignment="1">
      <alignment horizontal="center" vertical="center"/>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31" fillId="0" borderId="30" xfId="0" applyFont="1" applyBorder="1" applyAlignment="1">
      <alignment horizontal="left" vertical="center" wrapText="1"/>
    </xf>
    <xf numFmtId="0" fontId="31" fillId="0" borderId="20" xfId="0" applyFont="1" applyBorder="1" applyAlignment="1">
      <alignment horizontal="left" vertical="center" wrapText="1"/>
    </xf>
    <xf numFmtId="0" fontId="49" fillId="0" borderId="46"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0" xfId="0" applyFont="1" applyBorder="1" applyAlignment="1">
      <alignment horizontal="center" wrapText="1"/>
    </xf>
    <xf numFmtId="0" fontId="34" fillId="0" borderId="7" xfId="0" applyFont="1" applyBorder="1" applyAlignment="1">
      <alignment horizontal="center" vertical="center"/>
    </xf>
    <xf numFmtId="0" fontId="34" fillId="0" borderId="1" xfId="0" applyFont="1" applyBorder="1" applyAlignment="1">
      <alignment horizontal="center" vertical="center"/>
    </xf>
    <xf numFmtId="0" fontId="31" fillId="0" borderId="20" xfId="0" applyFont="1" applyBorder="1" applyAlignment="1">
      <alignment horizontal="left" vertical="top" wrapText="1"/>
    </xf>
    <xf numFmtId="0" fontId="31" fillId="0" borderId="27" xfId="0" applyFont="1" applyBorder="1" applyAlignment="1">
      <alignment horizontal="left" vertical="top"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34" fillId="0" borderId="64" xfId="0" applyFont="1" applyBorder="1" applyAlignment="1">
      <alignment horizontal="center" vertical="center"/>
    </xf>
    <xf numFmtId="0" fontId="34" fillId="0" borderId="11" xfId="0" applyFont="1" applyBorder="1" applyAlignment="1">
      <alignment horizontal="center" vertical="center"/>
    </xf>
    <xf numFmtId="0" fontId="34" fillId="0" borderId="28" xfId="0" applyFont="1" applyBorder="1" applyAlignment="1">
      <alignment horizontal="center" vertical="center"/>
    </xf>
    <xf numFmtId="0" fontId="8" fillId="0" borderId="61" xfId="0" applyFont="1" applyBorder="1" applyAlignment="1">
      <alignment horizontal="left" vertical="center" wrapText="1"/>
    </xf>
    <xf numFmtId="0" fontId="8" fillId="0" borderId="7" xfId="0" applyFont="1" applyBorder="1" applyAlignment="1">
      <alignment horizontal="left" vertical="center" wrapText="1"/>
    </xf>
    <xf numFmtId="0" fontId="8" fillId="0" borderId="62" xfId="0" applyFont="1" applyBorder="1" applyAlignment="1">
      <alignment horizontal="left" vertical="center" wrapText="1"/>
    </xf>
    <xf numFmtId="0" fontId="8" fillId="0" borderId="1" xfId="0" applyFont="1" applyBorder="1" applyAlignment="1">
      <alignment horizontal="left" vertical="center" wrapText="1"/>
    </xf>
    <xf numFmtId="0" fontId="8" fillId="0" borderId="58" xfId="0" applyFont="1" applyBorder="1" applyAlignment="1">
      <alignment horizontal="left" vertical="center" wrapText="1"/>
    </xf>
    <xf numFmtId="0" fontId="8" fillId="0" borderId="5" xfId="0" applyFont="1" applyBorder="1" applyAlignment="1">
      <alignment horizontal="left" vertical="center" wrapText="1"/>
    </xf>
    <xf numFmtId="0" fontId="0" fillId="0" borderId="26" xfId="0" applyBorder="1" applyAlignment="1">
      <alignment horizontal="center"/>
    </xf>
    <xf numFmtId="0" fontId="1" fillId="0" borderId="2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1" xfId="0" applyFont="1" applyBorder="1" applyAlignment="1">
      <alignment horizontal="center" vertical="center" wrapText="1"/>
    </xf>
    <xf numFmtId="0" fontId="8" fillId="0" borderId="46" xfId="0" applyFont="1" applyBorder="1" applyAlignment="1">
      <alignment horizontal="center" vertical="center" wrapText="1"/>
    </xf>
    <xf numFmtId="0" fontId="0" fillId="0" borderId="39" xfId="0" applyBorder="1" applyAlignment="1">
      <alignment horizontal="center"/>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0" fontId="8" fillId="0" borderId="12" xfId="0" applyFont="1" applyBorder="1" applyAlignment="1">
      <alignment horizontal="center" vertical="center" wrapText="1"/>
    </xf>
    <xf numFmtId="0" fontId="0" fillId="0" borderId="40" xfId="0" applyBorder="1" applyAlignment="1">
      <alignment horizontal="center"/>
    </xf>
    <xf numFmtId="0" fontId="8" fillId="0" borderId="47" xfId="0" applyFont="1" applyBorder="1" applyAlignment="1">
      <alignment horizontal="center" vertical="center" wrapText="1"/>
    </xf>
    <xf numFmtId="0" fontId="15" fillId="0" borderId="21" xfId="0" applyFont="1" applyBorder="1" applyAlignment="1">
      <alignment horizontal="center" vertical="center" wrapText="1"/>
    </xf>
    <xf numFmtId="0" fontId="4" fillId="0" borderId="67" xfId="0" applyFont="1" applyBorder="1" applyAlignment="1">
      <alignment horizontal="left" vertical="center" wrapText="1"/>
    </xf>
    <xf numFmtId="0" fontId="4" fillId="0" borderId="66" xfId="0" applyFont="1" applyBorder="1" applyAlignment="1">
      <alignment horizontal="left" vertical="center" wrapText="1"/>
    </xf>
    <xf numFmtId="0" fontId="15" fillId="0" borderId="24" xfId="0" applyFont="1" applyBorder="1" applyAlignment="1">
      <alignment horizontal="center" vertical="center" wrapText="1"/>
    </xf>
    <xf numFmtId="0" fontId="4" fillId="0" borderId="68" xfId="0" applyFont="1" applyBorder="1" applyAlignment="1">
      <alignment horizontal="left"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4" fillId="0" borderId="50" xfId="0" applyFont="1" applyBorder="1" applyAlignment="1">
      <alignment horizontal="left" vertical="center" wrapText="1"/>
    </xf>
    <xf numFmtId="0" fontId="4" fillId="0" borderId="7" xfId="0" applyFont="1" applyFill="1" applyBorder="1" applyAlignment="1">
      <alignment vertical="center" wrapText="1"/>
    </xf>
    <xf numFmtId="0" fontId="3" fillId="0" borderId="9"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4" fillId="0" borderId="5" xfId="0" applyFont="1" applyFill="1" applyBorder="1" applyAlignment="1">
      <alignment vertical="center" wrapText="1"/>
    </xf>
    <xf numFmtId="0" fontId="3" fillId="0" borderId="6"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66"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4" fillId="0" borderId="70"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0" fillId="0" borderId="53" xfId="0" applyBorder="1" applyAlignment="1">
      <alignment horizontal="center"/>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53" xfId="0" applyFont="1" applyBorder="1" applyAlignment="1">
      <alignment horizontal="center" vertical="center" wrapText="1"/>
    </xf>
    <xf numFmtId="0" fontId="0" fillId="0" borderId="54" xfId="0" applyBorder="1" applyAlignment="1">
      <alignment horizont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54" xfId="0" applyFont="1" applyBorder="1" applyAlignment="1">
      <alignment horizontal="center" vertical="center" wrapText="1"/>
    </xf>
    <xf numFmtId="0" fontId="0" fillId="0" borderId="55" xfId="0" applyBorder="1" applyAlignment="1">
      <alignment horizontal="center"/>
    </xf>
    <xf numFmtId="0" fontId="4"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5" xfId="0" applyFont="1" applyBorder="1" applyAlignment="1">
      <alignment horizontal="center" vertical="center" wrapText="1"/>
    </xf>
    <xf numFmtId="0" fontId="4" fillId="0" borderId="59"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58" xfId="0" applyFont="1" applyFill="1" applyBorder="1" applyAlignment="1">
      <alignment horizontal="center" vertical="center" wrapText="1"/>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154783</xdr:colOff>
      <xdr:row>0</xdr:row>
      <xdr:rowOff>71438</xdr:rowOff>
    </xdr:from>
    <xdr:to>
      <xdr:col>0</xdr:col>
      <xdr:colOff>1714502</xdr:colOff>
      <xdr:row>3</xdr:row>
      <xdr:rowOff>107157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54783" y="71438"/>
          <a:ext cx="1559719" cy="607219"/>
        </a:xfrm>
        <a:prstGeom prst="rect">
          <a:avLst/>
        </a:prstGeom>
        <a:noFill/>
        <a:ln w="9525">
          <a:noFill/>
          <a:miter lim="800000"/>
          <a:headEnd/>
          <a:tailEnd/>
        </a:ln>
      </xdr:spPr>
    </xdr:pic>
    <xdr:clientData/>
  </xdr:twoCellAnchor>
  <xdr:twoCellAnchor editAs="oneCell">
    <xdr:from>
      <xdr:col>5</xdr:col>
      <xdr:colOff>733425</xdr:colOff>
      <xdr:row>0</xdr:row>
      <xdr:rowOff>38100</xdr:rowOff>
    </xdr:from>
    <xdr:to>
      <xdr:col>5</xdr:col>
      <xdr:colOff>1257300</xdr:colOff>
      <xdr:row>3</xdr:row>
      <xdr:rowOff>123825</xdr:rowOff>
    </xdr:to>
    <xdr:pic>
      <xdr:nvPicPr>
        <xdr:cNvPr id="4" name="1 Imagen" descr="logocapitalmusical">
          <a:extLst>
            <a:ext uri="{FF2B5EF4-FFF2-40B4-BE49-F238E27FC236}">
              <a16:creationId xmlns:a16="http://schemas.microsoft.com/office/drawing/2014/main" xmlns=""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823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147163</xdr:colOff>
      <xdr:row>0</xdr:row>
      <xdr:rowOff>83820</xdr:rowOff>
    </xdr:from>
    <xdr:to>
      <xdr:col>0</xdr:col>
      <xdr:colOff>1706882</xdr:colOff>
      <xdr:row>3</xdr:row>
      <xdr:rowOff>119539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47163" y="83820"/>
          <a:ext cx="1559719" cy="607219"/>
        </a:xfrm>
        <a:prstGeom prst="rect">
          <a:avLst/>
        </a:prstGeom>
        <a:noFill/>
        <a:ln w="9525">
          <a:noFill/>
          <a:miter lim="800000"/>
          <a:headEnd/>
          <a:tailEnd/>
        </a:ln>
      </xdr:spPr>
    </xdr:pic>
    <xdr:clientData/>
  </xdr:twoCellAnchor>
  <xdr:twoCellAnchor editAs="oneCell">
    <xdr:from>
      <xdr:col>5</xdr:col>
      <xdr:colOff>733425</xdr:colOff>
      <xdr:row>0</xdr:row>
      <xdr:rowOff>38100</xdr:rowOff>
    </xdr:from>
    <xdr:to>
      <xdr:col>5</xdr:col>
      <xdr:colOff>1257300</xdr:colOff>
      <xdr:row>3</xdr:row>
      <xdr:rowOff>123825</xdr:rowOff>
    </xdr:to>
    <xdr:pic>
      <xdr:nvPicPr>
        <xdr:cNvPr id="6" name="1 Imagen" descr="logocapitalmusi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8232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329045</xdr:colOff>
      <xdr:row>0</xdr:row>
      <xdr:rowOff>86591</xdr:rowOff>
    </xdr:from>
    <xdr:to>
      <xdr:col>0</xdr:col>
      <xdr:colOff>1888764</xdr:colOff>
      <xdr:row>3</xdr:row>
      <xdr:rowOff>18401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29045" y="86591"/>
          <a:ext cx="1559719" cy="60721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59719" cy="607219"/>
        </a:xfrm>
        <a:prstGeom prst="rect">
          <a:avLst/>
        </a:prstGeom>
        <a:noFill/>
        <a:ln w="9525">
          <a:noFill/>
          <a:miter lim="800000"/>
          <a:headEnd/>
          <a:tailEnd/>
        </a:ln>
      </xdr:spPr>
    </xdr:pic>
    <xdr:clientData/>
  </xdr:twoCellAnchor>
  <xdr:twoCellAnchor editAs="oneCell">
    <xdr:from>
      <xdr:col>9</xdr:col>
      <xdr:colOff>581025</xdr:colOff>
      <xdr:row>0</xdr:row>
      <xdr:rowOff>1</xdr:rowOff>
    </xdr:from>
    <xdr:to>
      <xdr:col>10</xdr:col>
      <xdr:colOff>454580</xdr:colOff>
      <xdr:row>3</xdr:row>
      <xdr:rowOff>127001</xdr:rowOff>
    </xdr:to>
    <xdr:pic>
      <xdr:nvPicPr>
        <xdr:cNvPr id="6" name="1 Imagen" descr="logocapitalmusical">
          <a:extLst>
            <a:ext uri="{FF2B5EF4-FFF2-40B4-BE49-F238E27FC236}">
              <a16:creationId xmlns=""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5805" y="1"/>
          <a:ext cx="658415" cy="789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203200</xdr:colOff>
          <xdr:row>0</xdr:row>
          <xdr:rowOff>158750</xdr:rowOff>
        </xdr:from>
        <xdr:to>
          <xdr:col>1</xdr:col>
          <xdr:colOff>873760</xdr:colOff>
          <xdr:row>3</xdr:row>
          <xdr:rowOff>67310</xdr:rowOff>
        </xdr:to>
        <xdr:sp macro="" textlink="">
          <xdr:nvSpPr>
            <xdr:cNvPr id="11265" name="Object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158750</xdr:colOff>
      <xdr:row>0</xdr:row>
      <xdr:rowOff>174625</xdr:rowOff>
    </xdr:from>
    <xdr:to>
      <xdr:col>1</xdr:col>
      <xdr:colOff>750094</xdr:colOff>
      <xdr:row>2</xdr:row>
      <xdr:rowOff>400844</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58750" y="174625"/>
          <a:ext cx="1559719" cy="607219"/>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0</xdr:col>
          <xdr:colOff>120650</xdr:colOff>
          <xdr:row>0</xdr:row>
          <xdr:rowOff>158750</xdr:rowOff>
        </xdr:from>
        <xdr:to>
          <xdr:col>1</xdr:col>
          <xdr:colOff>791210</xdr:colOff>
          <xdr:row>3</xdr:row>
          <xdr:rowOff>67310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xmlns=""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xmlns=""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xmlns=""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1</xdr:row>
      <xdr:rowOff>23813</xdr:rowOff>
    </xdr:from>
    <xdr:to>
      <xdr:col>1</xdr:col>
      <xdr:colOff>781844</xdr:colOff>
      <xdr:row>3</xdr:row>
      <xdr:rowOff>3969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90500" y="214313"/>
          <a:ext cx="1559719" cy="607219"/>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0</xdr:col>
          <xdr:colOff>177800</xdr:colOff>
          <xdr:row>0</xdr:row>
          <xdr:rowOff>177800</xdr:rowOff>
        </xdr:from>
        <xdr:to>
          <xdr:col>1</xdr:col>
          <xdr:colOff>848360</xdr:colOff>
          <xdr:row>3</xdr:row>
          <xdr:rowOff>86360</xdr:rowOff>
        </xdr:to>
        <xdr:sp macro="" textlink="">
          <xdr:nvSpPr>
            <xdr:cNvPr id="13313" name="Object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xmlns=""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1915886</xdr:colOff>
      <xdr:row>2</xdr:row>
      <xdr:rowOff>446314</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683053" cy="658284"/>
        </a:xfrm>
        <a:prstGeom prst="rect">
          <a:avLst/>
        </a:prstGeom>
        <a:noFill/>
        <a:ln w="9525">
          <a:noFill/>
          <a:miter lim="800000"/>
          <a:headEnd/>
          <a:tailEnd/>
        </a:ln>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6" name="1 Imagen" descr="logocapitalmusical">
          <a:extLst>
            <a:ext uri="{FF2B5EF4-FFF2-40B4-BE49-F238E27FC236}">
              <a16:creationId xmlns=""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35935" y="168613"/>
          <a:ext cx="690563" cy="8248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31331</xdr:rowOff>
    </xdr:from>
    <xdr:to>
      <xdr:col>9</xdr:col>
      <xdr:colOff>1295400</xdr:colOff>
      <xdr:row>3</xdr:row>
      <xdr:rowOff>140038</xdr:rowOff>
    </xdr:to>
    <xdr:pic>
      <xdr:nvPicPr>
        <xdr:cNvPr id="7" name="1 Imagen" descr="logocapitalmusical">
          <a:extLst>
            <a:ext uri="{FF2B5EF4-FFF2-40B4-BE49-F238E27FC236}">
              <a16:creationId xmlns=""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35935" y="31331"/>
          <a:ext cx="804965" cy="9621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62000"/>
        </a:xfrm>
        <a:prstGeom prst="rect">
          <a:avLst/>
        </a:prstGeom>
        <a:noFill/>
        <a:ln w="9525">
          <a:noFill/>
          <a:miter lim="800000"/>
          <a:headEnd/>
          <a:tailEnd/>
        </a:ln>
      </xdr:spPr>
    </xdr:pic>
    <xdr:clientData/>
  </xdr:twoCellAnchor>
  <xdr:twoCellAnchor editAs="oneCell">
    <xdr:from>
      <xdr:col>7</xdr:col>
      <xdr:colOff>408325</xdr:colOff>
      <xdr:row>0</xdr:row>
      <xdr:rowOff>1</xdr:rowOff>
    </xdr:from>
    <xdr:to>
      <xdr:col>7</xdr:col>
      <xdr:colOff>1034860</xdr:colOff>
      <xdr:row>3</xdr:row>
      <xdr:rowOff>91966</xdr:rowOff>
    </xdr:to>
    <xdr:pic>
      <xdr:nvPicPr>
        <xdr:cNvPr id="4" name="3 Imagen" descr="logocapitalmusical">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68565" y="1"/>
          <a:ext cx="626535" cy="747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xmlns=""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1734345</xdr:colOff>
      <xdr:row>3</xdr:row>
      <xdr:rowOff>99219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74626" y="87313"/>
          <a:ext cx="1559719" cy="607219"/>
        </a:xfrm>
        <a:prstGeom prst="rect">
          <a:avLst/>
        </a:prstGeom>
        <a:noFill/>
        <a:ln w="9525">
          <a:noFill/>
          <a:miter lim="800000"/>
          <a:headEnd/>
          <a:tailEnd/>
        </a:ln>
      </xdr:spPr>
    </xdr:pic>
    <xdr:clientData/>
  </xdr:twoCellAnchor>
  <xdr:twoCellAnchor editAs="oneCell">
    <xdr:from>
      <xdr:col>12</xdr:col>
      <xdr:colOff>253999</xdr:colOff>
      <xdr:row>0</xdr:row>
      <xdr:rowOff>41586</xdr:rowOff>
    </xdr:from>
    <xdr:to>
      <xdr:col>12</xdr:col>
      <xdr:colOff>765109</xdr:colOff>
      <xdr:row>3</xdr:row>
      <xdr:rowOff>127311</xdr:rowOff>
    </xdr:to>
    <xdr:pic>
      <xdr:nvPicPr>
        <xdr:cNvPr id="5" name="1 Imagen" descr="logocapitalmusical">
          <a:extLst>
            <a:ext uri="{FF2B5EF4-FFF2-40B4-BE49-F238E27FC236}">
              <a16:creationId xmlns=""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36899" y="41586"/>
          <a:ext cx="511110" cy="680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twoCellAnchor editAs="oneCell">
    <xdr:from>
      <xdr:col>1</xdr:col>
      <xdr:colOff>447675</xdr:colOff>
      <xdr:row>0</xdr:row>
      <xdr:rowOff>66675</xdr:rowOff>
    </xdr:from>
    <xdr:to>
      <xdr:col>1</xdr:col>
      <xdr:colOff>2085975</xdr:colOff>
      <xdr:row>3</xdr:row>
      <xdr:rowOff>102394</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790575" y="66675"/>
          <a:ext cx="1638300" cy="607219"/>
        </a:xfrm>
        <a:prstGeom prst="rect">
          <a:avLst/>
        </a:prstGeom>
        <a:noFill/>
        <a:ln w="9525">
          <a:noFill/>
          <a:miter lim="800000"/>
          <a:headEnd/>
          <a:tailEnd/>
        </a:ln>
      </xdr:spPr>
    </xdr:pic>
    <xdr:clientData/>
  </xdr:twoCellAnchor>
  <xdr:twoCellAnchor editAs="oneCell">
    <xdr:from>
      <xdr:col>17</xdr:col>
      <xdr:colOff>173181</xdr:colOff>
      <xdr:row>0</xdr:row>
      <xdr:rowOff>43296</xdr:rowOff>
    </xdr:from>
    <xdr:to>
      <xdr:col>18</xdr:col>
      <xdr:colOff>151959</xdr:colOff>
      <xdr:row>2</xdr:row>
      <xdr:rowOff>168321</xdr:rowOff>
    </xdr:to>
    <xdr:pic>
      <xdr:nvPicPr>
        <xdr:cNvPr id="5" name="Imagen 2">
          <a:extLst>
            <a:ext uri="{FF2B5EF4-FFF2-40B4-BE49-F238E27FC236}">
              <a16:creationId xmlns:a16="http://schemas.microsoft.com/office/drawing/2014/main" xmlns="" id="{00000000-0008-0000-0300-000003000000}"/>
            </a:ext>
          </a:extLst>
        </xdr:cNvPr>
        <xdr:cNvPicPr>
          <a:picLocks noChangeAspect="1"/>
        </xdr:cNvPicPr>
      </xdr:nvPicPr>
      <xdr:blipFill>
        <a:blip xmlns:r="http://schemas.openxmlformats.org/officeDocument/2006/relationships" r:embed="rId1"/>
        <a:stretch>
          <a:fillRect/>
        </a:stretch>
      </xdr:blipFill>
      <xdr:spPr>
        <a:xfrm>
          <a:off x="9926781" y="43296"/>
          <a:ext cx="535038" cy="658425"/>
        </a:xfrm>
        <a:prstGeom prst="rect">
          <a:avLst/>
        </a:prstGeom>
      </xdr:spPr>
    </xdr:pic>
    <xdr:clientData/>
  </xdr:twoCellAnchor>
  <xdr:twoCellAnchor editAs="oneCell">
    <xdr:from>
      <xdr:col>1</xdr:col>
      <xdr:colOff>447675</xdr:colOff>
      <xdr:row>0</xdr:row>
      <xdr:rowOff>66675</xdr:rowOff>
    </xdr:from>
    <xdr:to>
      <xdr:col>1</xdr:col>
      <xdr:colOff>2085975</xdr:colOff>
      <xdr:row>2</xdr:row>
      <xdr:rowOff>140494</xdr:rowOff>
    </xdr:to>
    <xdr:pic>
      <xdr:nvPicPr>
        <xdr:cNvPr id="6" name="5 Imagen" descr="logotipo alcaldia version para documentos word"/>
        <xdr:cNvPicPr/>
      </xdr:nvPicPr>
      <xdr:blipFill>
        <a:blip xmlns:r="http://schemas.openxmlformats.org/officeDocument/2006/relationships" r:embed="rId2"/>
        <a:srcRect/>
        <a:stretch>
          <a:fillRect/>
        </a:stretch>
      </xdr:blipFill>
      <xdr:spPr bwMode="auto">
        <a:xfrm>
          <a:off x="798195" y="66675"/>
          <a:ext cx="1638300" cy="60721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329046</xdr:colOff>
      <xdr:row>0</xdr:row>
      <xdr:rowOff>77932</xdr:rowOff>
    </xdr:from>
    <xdr:to>
      <xdr:col>2</xdr:col>
      <xdr:colOff>1888765</xdr:colOff>
      <xdr:row>3</xdr:row>
      <xdr:rowOff>113651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212273" y="77932"/>
          <a:ext cx="1559719" cy="607219"/>
        </a:xfrm>
        <a:prstGeom prst="rect">
          <a:avLst/>
        </a:prstGeom>
        <a:noFill/>
        <a:ln w="9525">
          <a:noFill/>
          <a:miter lim="800000"/>
          <a:headEnd/>
          <a:tailEnd/>
        </a:ln>
      </xdr:spPr>
    </xdr:pic>
    <xdr:clientData/>
  </xdr:twoCellAnchor>
  <xdr:twoCellAnchor editAs="oneCell">
    <xdr:from>
      <xdr:col>9</xdr:col>
      <xdr:colOff>260395</xdr:colOff>
      <xdr:row>0</xdr:row>
      <xdr:rowOff>67862</xdr:rowOff>
    </xdr:from>
    <xdr:to>
      <xdr:col>9</xdr:col>
      <xdr:colOff>784270</xdr:colOff>
      <xdr:row>3</xdr:row>
      <xdr:rowOff>153587</xdr:rowOff>
    </xdr:to>
    <xdr:pic>
      <xdr:nvPicPr>
        <xdr:cNvPr id="4" name="3 Imagen" descr="logocapitalmusical">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95395" y="67862"/>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363682</xdr:colOff>
      <xdr:row>0</xdr:row>
      <xdr:rowOff>84859</xdr:rowOff>
    </xdr:from>
    <xdr:to>
      <xdr:col>2</xdr:col>
      <xdr:colOff>1923401</xdr:colOff>
      <xdr:row>3</xdr:row>
      <xdr:rowOff>120578</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247602" y="84859"/>
          <a:ext cx="1559719" cy="6072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133350</xdr:rowOff>
    </xdr:from>
    <xdr:to>
      <xdr:col>0</xdr:col>
      <xdr:colOff>1759744</xdr:colOff>
      <xdr:row>2</xdr:row>
      <xdr:rowOff>188119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00025" y="133350"/>
          <a:ext cx="1559719" cy="607219"/>
        </a:xfrm>
        <a:prstGeom prst="rect">
          <a:avLst/>
        </a:prstGeom>
        <a:noFill/>
        <a:ln w="9525">
          <a:noFill/>
          <a:miter lim="800000"/>
          <a:headEnd/>
          <a:tailEnd/>
        </a:ln>
      </xdr:spPr>
    </xdr:pic>
    <xdr:clientData/>
  </xdr:twoCellAnchor>
  <xdr:twoCellAnchor editAs="oneCell">
    <xdr:from>
      <xdr:col>9</xdr:col>
      <xdr:colOff>39687</xdr:colOff>
      <xdr:row>0</xdr:row>
      <xdr:rowOff>63500</xdr:rowOff>
    </xdr:from>
    <xdr:to>
      <xdr:col>9</xdr:col>
      <xdr:colOff>650875</xdr:colOff>
      <xdr:row>3</xdr:row>
      <xdr:rowOff>31750</xdr:rowOff>
    </xdr:to>
    <xdr:pic>
      <xdr:nvPicPr>
        <xdr:cNvPr id="4" name="3 Imagen" descr="logocapitalmusical">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86267" y="63500"/>
          <a:ext cx="611188" cy="699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200025</xdr:colOff>
      <xdr:row>0</xdr:row>
      <xdr:rowOff>133350</xdr:rowOff>
    </xdr:from>
    <xdr:to>
      <xdr:col>0</xdr:col>
      <xdr:colOff>1759744</xdr:colOff>
      <xdr:row>2</xdr:row>
      <xdr:rowOff>188119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00025" y="133350"/>
          <a:ext cx="1559719" cy="59578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114300</xdr:rowOff>
    </xdr:from>
    <xdr:to>
      <xdr:col>0</xdr:col>
      <xdr:colOff>1788319</xdr:colOff>
      <xdr:row>2</xdr:row>
      <xdr:rowOff>169069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28600" y="114300"/>
          <a:ext cx="1559719" cy="607219"/>
        </a:xfrm>
        <a:prstGeom prst="rect">
          <a:avLst/>
        </a:prstGeom>
        <a:noFill/>
        <a:ln w="9525">
          <a:noFill/>
          <a:miter lim="800000"/>
          <a:headEnd/>
          <a:tailEnd/>
        </a:ln>
      </xdr:spPr>
    </xdr:pic>
    <xdr:clientData/>
  </xdr:twoCellAnchor>
  <xdr:twoCellAnchor editAs="oneCell">
    <xdr:from>
      <xdr:col>5</xdr:col>
      <xdr:colOff>214312</xdr:colOff>
      <xdr:row>0</xdr:row>
      <xdr:rowOff>158749</xdr:rowOff>
    </xdr:from>
    <xdr:to>
      <xdr:col>5</xdr:col>
      <xdr:colOff>825500</xdr:colOff>
      <xdr:row>3</xdr:row>
      <xdr:rowOff>126999</xdr:rowOff>
    </xdr:to>
    <xdr:pic>
      <xdr:nvPicPr>
        <xdr:cNvPr id="4" name="3 Imagen" descr="logocapitalmusical">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59552" y="158749"/>
          <a:ext cx="611188" cy="6997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228600</xdr:colOff>
      <xdr:row>0</xdr:row>
      <xdr:rowOff>114300</xdr:rowOff>
    </xdr:from>
    <xdr:to>
      <xdr:col>0</xdr:col>
      <xdr:colOff>1788319</xdr:colOff>
      <xdr:row>2</xdr:row>
      <xdr:rowOff>169069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28600" y="114300"/>
          <a:ext cx="1559719" cy="59578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xmlns=""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311728</xdr:colOff>
      <xdr:row>0</xdr:row>
      <xdr:rowOff>251114</xdr:rowOff>
    </xdr:from>
    <xdr:to>
      <xdr:col>0</xdr:col>
      <xdr:colOff>1871447</xdr:colOff>
      <xdr:row>3</xdr:row>
      <xdr:rowOff>1083</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11728" y="251114"/>
          <a:ext cx="1559719" cy="60721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171450</xdr:colOff>
      <xdr:row>0</xdr:row>
      <xdr:rowOff>7409</xdr:rowOff>
    </xdr:from>
    <xdr:to>
      <xdr:col>5</xdr:col>
      <xdr:colOff>894291</xdr:colOff>
      <xdr:row>3</xdr:row>
      <xdr:rowOff>74083</xdr:rowOff>
    </xdr:to>
    <xdr:pic>
      <xdr:nvPicPr>
        <xdr:cNvPr id="4" name="1 Imagen" descr="logocapitalmusical">
          <a:extLst>
            <a:ext uri="{FF2B5EF4-FFF2-40B4-BE49-F238E27FC236}">
              <a16:creationId xmlns:a16="http://schemas.microsoft.com/office/drawing/2014/main" xmlns=""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4717" y="7409"/>
          <a:ext cx="722841" cy="735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428625</xdr:colOff>
      <xdr:row>0</xdr:row>
      <xdr:rowOff>83344</xdr:rowOff>
    </xdr:from>
    <xdr:to>
      <xdr:col>0</xdr:col>
      <xdr:colOff>1988344</xdr:colOff>
      <xdr:row>3</xdr:row>
      <xdr:rowOff>11907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28625" y="83344"/>
          <a:ext cx="1559719" cy="60721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1.xml"/><Relationship Id="rId4" Type="http://schemas.openxmlformats.org/officeDocument/2006/relationships/image" Target="../media/image4.emf"/></Relationships>
</file>

<file path=xl/worksheets/_rels/sheet1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12.xml"/><Relationship Id="rId4" Type="http://schemas.openxmlformats.org/officeDocument/2006/relationships/image" Target="../media/image4.emf"/></Relationships>
</file>

<file path=xl/worksheets/_rels/sheet13.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13.xml"/><Relationship Id="rId4" Type="http://schemas.openxmlformats.org/officeDocument/2006/relationships/image" Target="../media/image4.emf"/></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
  <sheetViews>
    <sheetView tabSelected="1" zoomScale="71" zoomScaleNormal="71" workbookViewId="0">
      <selection activeCell="J7" sqref="J7"/>
    </sheetView>
  </sheetViews>
  <sheetFormatPr baseColWidth="10" defaultColWidth="11.44140625" defaultRowHeight="13.8" x14ac:dyDescent="0.25"/>
  <cols>
    <col min="1" max="1" width="27.44140625" style="1" customWidth="1"/>
    <col min="2" max="2" width="26.88671875" style="1" customWidth="1"/>
    <col min="3" max="3" width="28.44140625" style="1" customWidth="1"/>
    <col min="4" max="4" width="33" style="1" customWidth="1"/>
    <col min="5" max="5" width="33.6640625" style="1" customWidth="1"/>
    <col min="6" max="6" width="28.33203125" style="1" customWidth="1"/>
    <col min="7" max="16384" width="11.44140625" style="1"/>
  </cols>
  <sheetData>
    <row r="1" spans="1:10" ht="15" customHeight="1" x14ac:dyDescent="0.25">
      <c r="A1" s="251"/>
      <c r="B1" s="262" t="s">
        <v>355</v>
      </c>
      <c r="C1" s="262"/>
      <c r="D1" s="262"/>
      <c r="E1" s="683" t="s">
        <v>344</v>
      </c>
      <c r="F1" s="684"/>
      <c r="G1" s="2"/>
      <c r="J1" s="250"/>
    </row>
    <row r="2" spans="1:10" ht="15" customHeight="1" x14ac:dyDescent="0.25">
      <c r="A2" s="252"/>
      <c r="B2" s="263"/>
      <c r="C2" s="263"/>
      <c r="D2" s="263"/>
      <c r="E2" s="685" t="s">
        <v>356</v>
      </c>
      <c r="F2" s="686"/>
      <c r="G2" s="2"/>
      <c r="J2" s="250"/>
    </row>
    <row r="3" spans="1:10" ht="15" customHeight="1" x14ac:dyDescent="0.25">
      <c r="A3" s="252"/>
      <c r="B3" s="263" t="s">
        <v>357</v>
      </c>
      <c r="C3" s="263"/>
      <c r="D3" s="263"/>
      <c r="E3" s="685" t="s">
        <v>346</v>
      </c>
      <c r="F3" s="686"/>
      <c r="G3" s="2"/>
      <c r="J3" s="250"/>
    </row>
    <row r="4" spans="1:10" ht="15.75" customHeight="1" thickBot="1" x14ac:dyDescent="0.3">
      <c r="A4" s="253"/>
      <c r="B4" s="264"/>
      <c r="C4" s="264"/>
      <c r="D4" s="264"/>
      <c r="E4" s="687" t="s">
        <v>4</v>
      </c>
      <c r="F4" s="688"/>
      <c r="G4" s="2"/>
      <c r="J4" s="250"/>
    </row>
    <row r="5" spans="1:10" ht="14.4" thickBot="1" x14ac:dyDescent="0.3"/>
    <row r="6" spans="1:10" ht="15.75" x14ac:dyDescent="0.2">
      <c r="A6" s="259" t="s">
        <v>5</v>
      </c>
      <c r="B6" s="260"/>
      <c r="C6" s="260"/>
      <c r="D6" s="260"/>
      <c r="E6" s="260"/>
      <c r="F6" s="261"/>
    </row>
    <row r="7" spans="1:10" ht="27" customHeight="1" x14ac:dyDescent="0.2">
      <c r="A7" s="156" t="s">
        <v>6</v>
      </c>
      <c r="B7" s="254" t="s">
        <v>263</v>
      </c>
      <c r="C7" s="254"/>
      <c r="D7" s="254"/>
      <c r="E7" s="254"/>
      <c r="F7" s="255"/>
    </row>
    <row r="8" spans="1:10" ht="51" customHeight="1" x14ac:dyDescent="0.25">
      <c r="A8" s="157" t="s">
        <v>7</v>
      </c>
      <c r="B8" s="256" t="s">
        <v>264</v>
      </c>
      <c r="C8" s="257"/>
      <c r="D8" s="257"/>
      <c r="E8" s="257"/>
      <c r="F8" s="258"/>
    </row>
    <row r="9" spans="1:10" ht="22.5" customHeight="1" x14ac:dyDescent="0.2">
      <c r="A9" s="158" t="s">
        <v>8</v>
      </c>
      <c r="B9" s="159" t="s">
        <v>9</v>
      </c>
      <c r="C9" s="159" t="s">
        <v>10</v>
      </c>
      <c r="D9" s="159" t="s">
        <v>9</v>
      </c>
      <c r="E9" s="159" t="s">
        <v>11</v>
      </c>
      <c r="F9" s="160" t="s">
        <v>9</v>
      </c>
    </row>
    <row r="10" spans="1:10" ht="69" customHeight="1" x14ac:dyDescent="0.25">
      <c r="A10" s="247" t="s">
        <v>270</v>
      </c>
      <c r="B10" s="105" t="s">
        <v>271</v>
      </c>
      <c r="C10" s="247" t="s">
        <v>272</v>
      </c>
      <c r="D10" s="228" t="s">
        <v>266</v>
      </c>
      <c r="E10" s="247" t="s">
        <v>273</v>
      </c>
      <c r="F10" s="228" t="s">
        <v>274</v>
      </c>
    </row>
    <row r="11" spans="1:10" ht="70.5" customHeight="1" x14ac:dyDescent="0.25">
      <c r="A11" s="249"/>
      <c r="B11" s="230" t="s">
        <v>275</v>
      </c>
      <c r="C11" s="249"/>
      <c r="D11" s="228" t="s">
        <v>276</v>
      </c>
      <c r="E11" s="249"/>
      <c r="F11" s="228" t="s">
        <v>267</v>
      </c>
    </row>
    <row r="12" spans="1:10" ht="57.75" customHeight="1" x14ac:dyDescent="0.25">
      <c r="A12" s="229" t="s">
        <v>277</v>
      </c>
      <c r="B12" s="231" t="s">
        <v>278</v>
      </c>
      <c r="C12" s="247" t="s">
        <v>279</v>
      </c>
      <c r="D12" s="228" t="s">
        <v>268</v>
      </c>
      <c r="E12" s="247" t="s">
        <v>280</v>
      </c>
      <c r="F12" s="57" t="s">
        <v>252</v>
      </c>
    </row>
    <row r="13" spans="1:10" ht="69" customHeight="1" x14ac:dyDescent="0.25">
      <c r="A13" s="247" t="s">
        <v>281</v>
      </c>
      <c r="B13" s="231" t="s">
        <v>282</v>
      </c>
      <c r="C13" s="248"/>
      <c r="D13" s="232" t="s">
        <v>269</v>
      </c>
      <c r="E13" s="248"/>
      <c r="F13" s="57" t="s">
        <v>283</v>
      </c>
    </row>
    <row r="14" spans="1:10" ht="56.25" customHeight="1" x14ac:dyDescent="0.25">
      <c r="A14" s="248"/>
      <c r="B14" s="233" t="s">
        <v>284</v>
      </c>
      <c r="C14" s="229" t="s">
        <v>285</v>
      </c>
      <c r="D14" s="232" t="s">
        <v>286</v>
      </c>
      <c r="E14" s="234"/>
      <c r="F14" s="234"/>
    </row>
    <row r="15" spans="1:10" ht="14.25" x14ac:dyDescent="0.2">
      <c r="A15" s="162"/>
      <c r="B15" s="162"/>
      <c r="C15" s="162"/>
      <c r="D15" s="162"/>
      <c r="E15" s="162"/>
      <c r="F15" s="162"/>
    </row>
  </sheetData>
  <mergeCells count="14">
    <mergeCell ref="J1:J4"/>
    <mergeCell ref="F1:F4"/>
    <mergeCell ref="A1:A4"/>
    <mergeCell ref="B7:F7"/>
    <mergeCell ref="B8:F8"/>
    <mergeCell ref="A6:F6"/>
    <mergeCell ref="B1:D2"/>
    <mergeCell ref="B3:D4"/>
    <mergeCell ref="E12:E13"/>
    <mergeCell ref="A13:A14"/>
    <mergeCell ref="E10:E11"/>
    <mergeCell ref="A10:A11"/>
    <mergeCell ref="C10:C11"/>
    <mergeCell ref="C12:C13"/>
  </mergeCells>
  <pageMargins left="0.7" right="0.7" top="0.75" bottom="0.75" header="0.3" footer="0.3"/>
  <pageSetup paperSize="9" orientation="landscape" r:id="rId1"/>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zoomScale="110" zoomScaleNormal="110" zoomScalePageLayoutView="110" workbookViewId="0">
      <selection activeCell="B3" sqref="B3:B4"/>
    </sheetView>
  </sheetViews>
  <sheetFormatPr baseColWidth="10" defaultColWidth="11.44140625" defaultRowHeight="14.4" x14ac:dyDescent="0.3"/>
  <cols>
    <col min="1" max="1" width="34" customWidth="1"/>
    <col min="2" max="2" width="91" customWidth="1"/>
    <col min="3" max="3" width="16.44140625" customWidth="1"/>
    <col min="4" max="4" width="10.33203125" customWidth="1"/>
    <col min="5" max="5" width="8.33203125" customWidth="1"/>
    <col min="6" max="6" width="15" customWidth="1"/>
  </cols>
  <sheetData>
    <row r="1" spans="1:6" ht="22.5" customHeight="1" x14ac:dyDescent="0.3">
      <c r="A1" s="450"/>
      <c r="B1" s="262" t="s">
        <v>350</v>
      </c>
      <c r="C1" s="310" t="s">
        <v>344</v>
      </c>
      <c r="D1" s="310"/>
      <c r="E1" s="310"/>
      <c r="F1" s="465"/>
    </row>
    <row r="2" spans="1:6" ht="15.75" customHeight="1" x14ac:dyDescent="0.3">
      <c r="A2" s="451"/>
      <c r="B2" s="263"/>
      <c r="C2" s="310" t="s">
        <v>342</v>
      </c>
      <c r="D2" s="310"/>
      <c r="E2" s="310"/>
      <c r="F2" s="466"/>
    </row>
    <row r="3" spans="1:6" ht="15" customHeight="1" x14ac:dyDescent="0.3">
      <c r="A3" s="451"/>
      <c r="B3" s="263" t="s">
        <v>345</v>
      </c>
      <c r="C3" s="310" t="s">
        <v>346</v>
      </c>
      <c r="D3" s="310"/>
      <c r="E3" s="310"/>
      <c r="F3" s="466"/>
    </row>
    <row r="4" spans="1:6" ht="15.75" customHeight="1" thickBot="1" x14ac:dyDescent="0.35">
      <c r="A4" s="452"/>
      <c r="B4" s="264"/>
      <c r="C4" s="310" t="s">
        <v>353</v>
      </c>
      <c r="D4" s="310"/>
      <c r="E4" s="310"/>
      <c r="F4" s="467"/>
    </row>
    <row r="6" spans="1:6" ht="33" customHeight="1" x14ac:dyDescent="0.25">
      <c r="A6" s="100" t="s">
        <v>6</v>
      </c>
      <c r="B6" s="453" t="str">
        <f>+CONTEXTO!B7</f>
        <v>GESTION DOCUMENTAL</v>
      </c>
      <c r="C6" s="454"/>
      <c r="D6" s="454"/>
      <c r="E6" s="454"/>
      <c r="F6" s="454"/>
    </row>
    <row r="7" spans="1:6" ht="60.75" customHeight="1" x14ac:dyDescent="0.25">
      <c r="A7" s="101" t="s">
        <v>7</v>
      </c>
      <c r="B7" s="455" t="str">
        <f>+CONTEXTO!B8</f>
        <v>ADMINISTRAR LA DOCUMENTACION FISICA DE LA ENTIDAD, EMPLEANDO TECNOLOGIA E INSTRUMENTOS DE CONTROL PARA GARANTIZA R CONTINUAMENTE EL ACCESO OPRTUNO, DISPONIBILIDAD Y CONSERVACION  DE LA TOTALIDAD DE LA INFORMACIÓN</v>
      </c>
      <c r="C7" s="456"/>
      <c r="D7" s="456"/>
      <c r="E7" s="456"/>
      <c r="F7" s="456"/>
    </row>
    <row r="8" spans="1:6" ht="15" x14ac:dyDescent="0.25">
      <c r="A8" s="457"/>
      <c r="B8" s="457"/>
      <c r="C8" s="457"/>
      <c r="D8" s="457"/>
      <c r="E8" s="457"/>
      <c r="F8" s="457"/>
    </row>
    <row r="9" spans="1:6" ht="34.5" customHeight="1" x14ac:dyDescent="0.3">
      <c r="A9" s="449" t="s">
        <v>92</v>
      </c>
      <c r="B9" s="449" t="s">
        <v>93</v>
      </c>
      <c r="C9" s="449"/>
      <c r="D9" s="469" t="s">
        <v>94</v>
      </c>
      <c r="E9" s="469"/>
      <c r="F9" s="469" t="s">
        <v>95</v>
      </c>
    </row>
    <row r="10" spans="1:6" ht="21" customHeight="1" x14ac:dyDescent="0.3">
      <c r="A10" s="449"/>
      <c r="B10" s="449"/>
      <c r="C10" s="449"/>
      <c r="D10" s="104" t="s">
        <v>96</v>
      </c>
      <c r="E10" s="104" t="s">
        <v>97</v>
      </c>
      <c r="F10" s="469"/>
    </row>
    <row r="11" spans="1:6" ht="26.25" customHeight="1" x14ac:dyDescent="0.3">
      <c r="A11" s="458">
        <f>+(PROBABILIDAD!A13)</f>
        <v>0</v>
      </c>
      <c r="B11" s="468" t="s">
        <v>98</v>
      </c>
      <c r="C11" s="468"/>
      <c r="D11" s="134" t="s">
        <v>136</v>
      </c>
      <c r="E11" s="134"/>
      <c r="F11" s="459" t="str">
        <f>IF(D26="X","CATASTROFICO",IF(AND(D30&gt;0,D30&lt;=5),"MODERADO",IF(AND(D30&gt;=6,D30&lt;=11),"MAYOR",IF(AND(D30&gt;=12,D30&lt;=19),"CATASTROFICO"," "))))</f>
        <v>MAYOR</v>
      </c>
    </row>
    <row r="12" spans="1:6" ht="26.25" customHeight="1" x14ac:dyDescent="0.3">
      <c r="A12" s="458"/>
      <c r="B12" s="468" t="s">
        <v>99</v>
      </c>
      <c r="C12" s="468"/>
      <c r="D12" s="134" t="s">
        <v>136</v>
      </c>
      <c r="E12" s="134"/>
      <c r="F12" s="460"/>
    </row>
    <row r="13" spans="1:6" ht="26.25" customHeight="1" x14ac:dyDescent="0.3">
      <c r="A13" s="458"/>
      <c r="B13" s="468" t="s">
        <v>100</v>
      </c>
      <c r="C13" s="468"/>
      <c r="D13" s="134" t="s">
        <v>136</v>
      </c>
      <c r="E13" s="134"/>
      <c r="F13" s="460"/>
    </row>
    <row r="14" spans="1:6" ht="26.25" customHeight="1" x14ac:dyDescent="0.3">
      <c r="A14" s="458"/>
      <c r="B14" s="468" t="s">
        <v>101</v>
      </c>
      <c r="C14" s="468"/>
      <c r="D14" s="134"/>
      <c r="E14" s="134" t="s">
        <v>136</v>
      </c>
      <c r="F14" s="460"/>
    </row>
    <row r="15" spans="1:6" ht="26.25" customHeight="1" x14ac:dyDescent="0.3">
      <c r="A15" s="458"/>
      <c r="B15" s="468" t="s">
        <v>102</v>
      </c>
      <c r="C15" s="468"/>
      <c r="D15" s="134" t="s">
        <v>136</v>
      </c>
      <c r="E15" s="134"/>
      <c r="F15" s="460"/>
    </row>
    <row r="16" spans="1:6" ht="26.25" customHeight="1" x14ac:dyDescent="0.3">
      <c r="A16" s="458"/>
      <c r="B16" s="468" t="s">
        <v>103</v>
      </c>
      <c r="C16" s="468"/>
      <c r="D16" s="134" t="s">
        <v>136</v>
      </c>
      <c r="E16" s="134"/>
      <c r="F16" s="460"/>
    </row>
    <row r="17" spans="1:6" ht="26.25" customHeight="1" x14ac:dyDescent="0.3">
      <c r="A17" s="458"/>
      <c r="B17" s="468" t="s">
        <v>104</v>
      </c>
      <c r="C17" s="468"/>
      <c r="D17" s="134"/>
      <c r="E17" s="134" t="s">
        <v>136</v>
      </c>
      <c r="F17" s="460"/>
    </row>
    <row r="18" spans="1:6" ht="33" customHeight="1" x14ac:dyDescent="0.3">
      <c r="A18" s="458"/>
      <c r="B18" s="468" t="s">
        <v>105</v>
      </c>
      <c r="C18" s="468"/>
      <c r="D18" s="134"/>
      <c r="E18" s="134" t="s">
        <v>136</v>
      </c>
      <c r="F18" s="460"/>
    </row>
    <row r="19" spans="1:6" ht="26.25" customHeight="1" x14ac:dyDescent="0.3">
      <c r="A19" s="458"/>
      <c r="B19" s="468" t="s">
        <v>106</v>
      </c>
      <c r="C19" s="468"/>
      <c r="D19" s="134" t="s">
        <v>136</v>
      </c>
      <c r="E19" s="134"/>
      <c r="F19" s="460"/>
    </row>
    <row r="20" spans="1:6" ht="26.25" customHeight="1" x14ac:dyDescent="0.3">
      <c r="A20" s="458"/>
      <c r="B20" s="468" t="s">
        <v>107</v>
      </c>
      <c r="C20" s="468"/>
      <c r="D20" s="134" t="s">
        <v>136</v>
      </c>
      <c r="E20" s="134"/>
      <c r="F20" s="460"/>
    </row>
    <row r="21" spans="1:6" ht="26.25" customHeight="1" x14ac:dyDescent="0.3">
      <c r="A21" s="458"/>
      <c r="B21" s="468" t="s">
        <v>108</v>
      </c>
      <c r="C21" s="468"/>
      <c r="D21" s="134" t="s">
        <v>136</v>
      </c>
      <c r="E21" s="134"/>
      <c r="F21" s="460"/>
    </row>
    <row r="22" spans="1:6" ht="26.25" customHeight="1" x14ac:dyDescent="0.3">
      <c r="A22" s="458"/>
      <c r="B22" s="468" t="s">
        <v>109</v>
      </c>
      <c r="C22" s="468"/>
      <c r="D22" s="134" t="s">
        <v>136</v>
      </c>
      <c r="E22" s="134"/>
      <c r="F22" s="460"/>
    </row>
    <row r="23" spans="1:6" ht="26.25" customHeight="1" x14ac:dyDescent="0.3">
      <c r="A23" s="458"/>
      <c r="B23" s="468" t="s">
        <v>110</v>
      </c>
      <c r="C23" s="468"/>
      <c r="D23" s="134" t="s">
        <v>136</v>
      </c>
      <c r="E23" s="134"/>
      <c r="F23" s="460"/>
    </row>
    <row r="24" spans="1:6" ht="26.25" customHeight="1" x14ac:dyDescent="0.3">
      <c r="A24" s="458"/>
      <c r="B24" s="468" t="s">
        <v>111</v>
      </c>
      <c r="C24" s="468"/>
      <c r="D24" s="134" t="s">
        <v>136</v>
      </c>
      <c r="E24" s="134"/>
      <c r="F24" s="460"/>
    </row>
    <row r="25" spans="1:6" ht="26.25" customHeight="1" x14ac:dyDescent="0.3">
      <c r="A25" s="458"/>
      <c r="B25" s="468" t="s">
        <v>112</v>
      </c>
      <c r="C25" s="468"/>
      <c r="D25" s="134"/>
      <c r="E25" s="134" t="s">
        <v>136</v>
      </c>
      <c r="F25" s="460"/>
    </row>
    <row r="26" spans="1:6" ht="26.25" customHeight="1" x14ac:dyDescent="0.3">
      <c r="A26" s="458"/>
      <c r="B26" s="468" t="s">
        <v>113</v>
      </c>
      <c r="C26" s="468"/>
      <c r="D26" s="134"/>
      <c r="E26" s="134" t="s">
        <v>136</v>
      </c>
      <c r="F26" s="460"/>
    </row>
    <row r="27" spans="1:6" ht="26.25" customHeight="1" x14ac:dyDescent="0.3">
      <c r="A27" s="458"/>
      <c r="B27" s="468" t="s">
        <v>114</v>
      </c>
      <c r="C27" s="468"/>
      <c r="D27" s="134"/>
      <c r="E27" s="134" t="s">
        <v>136</v>
      </c>
      <c r="F27" s="460"/>
    </row>
    <row r="28" spans="1:6" ht="26.25" customHeight="1" x14ac:dyDescent="0.3">
      <c r="A28" s="458"/>
      <c r="B28" s="468" t="s">
        <v>115</v>
      </c>
      <c r="C28" s="468"/>
      <c r="D28" s="134"/>
      <c r="E28" s="134" t="s">
        <v>136</v>
      </c>
      <c r="F28" s="460"/>
    </row>
    <row r="29" spans="1:6" ht="26.25" customHeight="1" x14ac:dyDescent="0.3">
      <c r="A29" s="458"/>
      <c r="B29" s="468" t="s">
        <v>116</v>
      </c>
      <c r="C29" s="468"/>
      <c r="D29" s="134"/>
      <c r="E29" s="134" t="s">
        <v>136</v>
      </c>
      <c r="F29" s="460"/>
    </row>
    <row r="30" spans="1:6" ht="15.6" x14ac:dyDescent="0.3">
      <c r="A30" s="458"/>
      <c r="B30" s="462" t="s">
        <v>56</v>
      </c>
      <c r="C30" s="463"/>
      <c r="D30" s="107">
        <f>+Hoja3!B54</f>
        <v>11</v>
      </c>
      <c r="E30" s="106"/>
      <c r="F30" s="461"/>
    </row>
    <row r="31" spans="1:6" ht="15.75" customHeight="1" x14ac:dyDescent="0.25">
      <c r="A31" s="470"/>
      <c r="B31" s="471"/>
      <c r="C31" s="471"/>
      <c r="D31" s="471"/>
      <c r="E31" s="471"/>
      <c r="F31" s="472"/>
    </row>
    <row r="32" spans="1:6" ht="34.5" customHeight="1" x14ac:dyDescent="0.3">
      <c r="A32" s="449" t="s">
        <v>92</v>
      </c>
      <c r="B32" s="449" t="s">
        <v>93</v>
      </c>
      <c r="C32" s="449"/>
      <c r="D32" s="469" t="s">
        <v>94</v>
      </c>
      <c r="E32" s="469"/>
      <c r="F32" s="469" t="s">
        <v>95</v>
      </c>
    </row>
    <row r="33" spans="1:6" ht="21" customHeight="1" x14ac:dyDescent="0.3">
      <c r="A33" s="449"/>
      <c r="B33" s="449"/>
      <c r="C33" s="449"/>
      <c r="D33" s="104" t="s">
        <v>96</v>
      </c>
      <c r="E33" s="104" t="s">
        <v>97</v>
      </c>
      <c r="F33" s="469"/>
    </row>
    <row r="34" spans="1:6" ht="26.25" customHeight="1" x14ac:dyDescent="0.3">
      <c r="A34" s="458"/>
      <c r="B34" s="468" t="s">
        <v>98</v>
      </c>
      <c r="C34" s="468"/>
      <c r="D34" s="134"/>
      <c r="E34" s="134"/>
      <c r="F34" s="348" t="str">
        <f>IF(D49="X","CATASTROFICO",IF(AND(D53&gt;0,D53&lt;=5),"MODERADO",IF(AND(D53&gt;=6,D53&lt;=11),"MAYOR",IF(AND(D53&gt;=12,D53&lt;=19),"CATASTROFICO"," "))))</f>
        <v xml:space="preserve"> </v>
      </c>
    </row>
    <row r="35" spans="1:6" ht="26.25" customHeight="1" x14ac:dyDescent="0.3">
      <c r="A35" s="458"/>
      <c r="B35" s="468" t="s">
        <v>99</v>
      </c>
      <c r="C35" s="468"/>
      <c r="D35" s="134"/>
      <c r="E35" s="134"/>
      <c r="F35" s="348"/>
    </row>
    <row r="36" spans="1:6" ht="26.25" customHeight="1" x14ac:dyDescent="0.3">
      <c r="A36" s="458"/>
      <c r="B36" s="468" t="s">
        <v>100</v>
      </c>
      <c r="C36" s="468"/>
      <c r="D36" s="134"/>
      <c r="E36" s="134"/>
      <c r="F36" s="348"/>
    </row>
    <row r="37" spans="1:6" ht="26.25" customHeight="1" x14ac:dyDescent="0.3">
      <c r="A37" s="458"/>
      <c r="B37" s="468" t="s">
        <v>101</v>
      </c>
      <c r="C37" s="468"/>
      <c r="D37" s="134"/>
      <c r="E37" s="134"/>
      <c r="F37" s="348"/>
    </row>
    <row r="38" spans="1:6" ht="26.25" customHeight="1" x14ac:dyDescent="0.3">
      <c r="A38" s="458"/>
      <c r="B38" s="468" t="s">
        <v>102</v>
      </c>
      <c r="C38" s="468"/>
      <c r="D38" s="134"/>
      <c r="E38" s="134"/>
      <c r="F38" s="348"/>
    </row>
    <row r="39" spans="1:6" ht="26.25" customHeight="1" x14ac:dyDescent="0.3">
      <c r="A39" s="458"/>
      <c r="B39" s="468" t="s">
        <v>103</v>
      </c>
      <c r="C39" s="468"/>
      <c r="D39" s="134"/>
      <c r="E39" s="134"/>
      <c r="F39" s="348"/>
    </row>
    <row r="40" spans="1:6" ht="26.25" customHeight="1" x14ac:dyDescent="0.3">
      <c r="A40" s="458"/>
      <c r="B40" s="468" t="s">
        <v>104</v>
      </c>
      <c r="C40" s="468"/>
      <c r="D40" s="134"/>
      <c r="E40" s="134"/>
      <c r="F40" s="348"/>
    </row>
    <row r="41" spans="1:6" ht="33" customHeight="1" x14ac:dyDescent="0.3">
      <c r="A41" s="458"/>
      <c r="B41" s="468" t="s">
        <v>105</v>
      </c>
      <c r="C41" s="468"/>
      <c r="D41" s="134"/>
      <c r="E41" s="134"/>
      <c r="F41" s="348"/>
    </row>
    <row r="42" spans="1:6" ht="26.25" customHeight="1" x14ac:dyDescent="0.3">
      <c r="A42" s="458"/>
      <c r="B42" s="468" t="s">
        <v>106</v>
      </c>
      <c r="C42" s="468"/>
      <c r="D42" s="134"/>
      <c r="E42" s="134"/>
      <c r="F42" s="348"/>
    </row>
    <row r="43" spans="1:6" ht="26.25" customHeight="1" x14ac:dyDescent="0.3">
      <c r="A43" s="458"/>
      <c r="B43" s="468" t="s">
        <v>107</v>
      </c>
      <c r="C43" s="468"/>
      <c r="D43" s="134"/>
      <c r="E43" s="134"/>
      <c r="F43" s="348"/>
    </row>
    <row r="44" spans="1:6" ht="26.25" customHeight="1" x14ac:dyDescent="0.3">
      <c r="A44" s="458"/>
      <c r="B44" s="468" t="s">
        <v>108</v>
      </c>
      <c r="C44" s="468"/>
      <c r="D44" s="134"/>
      <c r="E44" s="134"/>
      <c r="F44" s="348"/>
    </row>
    <row r="45" spans="1:6" ht="26.25" customHeight="1" x14ac:dyDescent="0.3">
      <c r="A45" s="458"/>
      <c r="B45" s="468" t="s">
        <v>109</v>
      </c>
      <c r="C45" s="468"/>
      <c r="D45" s="137"/>
      <c r="E45" s="137"/>
      <c r="F45" s="348"/>
    </row>
    <row r="46" spans="1:6" ht="26.25" customHeight="1" x14ac:dyDescent="0.3">
      <c r="A46" s="458"/>
      <c r="B46" s="468" t="s">
        <v>110</v>
      </c>
      <c r="C46" s="468"/>
      <c r="D46" s="137"/>
      <c r="E46" s="137"/>
      <c r="F46" s="348"/>
    </row>
    <row r="47" spans="1:6" ht="26.25" customHeight="1" x14ac:dyDescent="0.3">
      <c r="A47" s="458"/>
      <c r="B47" s="468" t="s">
        <v>111</v>
      </c>
      <c r="C47" s="468"/>
      <c r="D47" s="137"/>
      <c r="E47" s="137"/>
      <c r="F47" s="348"/>
    </row>
    <row r="48" spans="1:6" ht="26.25" customHeight="1" x14ac:dyDescent="0.3">
      <c r="A48" s="458"/>
      <c r="B48" s="468" t="s">
        <v>112</v>
      </c>
      <c r="C48" s="468"/>
      <c r="D48" s="137"/>
      <c r="E48" s="137"/>
      <c r="F48" s="348"/>
    </row>
    <row r="49" spans="1:6" ht="26.25" customHeight="1" x14ac:dyDescent="0.3">
      <c r="A49" s="458"/>
      <c r="B49" s="468" t="s">
        <v>113</v>
      </c>
      <c r="C49" s="468"/>
      <c r="D49" s="137"/>
      <c r="E49" s="137"/>
      <c r="F49" s="348"/>
    </row>
    <row r="50" spans="1:6" ht="26.25" customHeight="1" x14ac:dyDescent="0.3">
      <c r="A50" s="458"/>
      <c r="B50" s="468" t="s">
        <v>114</v>
      </c>
      <c r="C50" s="468"/>
      <c r="D50" s="137"/>
      <c r="E50" s="137"/>
      <c r="F50" s="348"/>
    </row>
    <row r="51" spans="1:6" ht="26.25" customHeight="1" x14ac:dyDescent="0.3">
      <c r="A51" s="458"/>
      <c r="B51" s="468" t="s">
        <v>115</v>
      </c>
      <c r="C51" s="468"/>
      <c r="D51" s="137"/>
      <c r="E51" s="137"/>
      <c r="F51" s="348"/>
    </row>
    <row r="52" spans="1:6" ht="26.25" customHeight="1" x14ac:dyDescent="0.3">
      <c r="A52" s="458"/>
      <c r="B52" s="468" t="s">
        <v>116</v>
      </c>
      <c r="C52" s="468"/>
      <c r="D52" s="137"/>
      <c r="E52" s="137"/>
      <c r="F52" s="348"/>
    </row>
    <row r="53" spans="1:6" ht="15.6" x14ac:dyDescent="0.3">
      <c r="A53" s="458"/>
      <c r="B53" s="462" t="s">
        <v>56</v>
      </c>
      <c r="C53" s="463"/>
      <c r="D53" s="107">
        <f>+Hoja3!B77</f>
        <v>0</v>
      </c>
      <c r="E53" s="106"/>
      <c r="F53" s="348"/>
    </row>
    <row r="55" spans="1:6" ht="34.5" customHeight="1" x14ac:dyDescent="0.3">
      <c r="A55" s="449" t="s">
        <v>92</v>
      </c>
      <c r="B55" s="449" t="s">
        <v>93</v>
      </c>
      <c r="C55" s="449"/>
      <c r="D55" s="469" t="s">
        <v>94</v>
      </c>
      <c r="E55" s="469"/>
      <c r="F55" s="469" t="s">
        <v>95</v>
      </c>
    </row>
    <row r="56" spans="1:6" ht="21" customHeight="1" x14ac:dyDescent="0.3">
      <c r="A56" s="449"/>
      <c r="B56" s="449"/>
      <c r="C56" s="449"/>
      <c r="D56" s="104" t="s">
        <v>96</v>
      </c>
      <c r="E56" s="104" t="s">
        <v>97</v>
      </c>
      <c r="F56" s="469"/>
    </row>
    <row r="57" spans="1:6" ht="26.25" customHeight="1" x14ac:dyDescent="0.3">
      <c r="A57" s="473"/>
      <c r="B57" s="468" t="s">
        <v>98</v>
      </c>
      <c r="C57" s="468"/>
      <c r="D57" s="105"/>
      <c r="E57" s="105"/>
      <c r="F57" s="348" t="str">
        <f>IF(D72="X","CATASTROFICO",IF(AND(D76&gt;0,D76&lt;=5),"MODERADO",IF(AND(D76&gt;=6,D76&lt;=11),"MAYOR",IF(AND(D76&gt;=12,D76&lt;=19),"CATASTROFICO"," "))))</f>
        <v xml:space="preserve"> </v>
      </c>
    </row>
    <row r="58" spans="1:6" ht="26.25" customHeight="1" x14ac:dyDescent="0.3">
      <c r="A58" s="473"/>
      <c r="B58" s="468" t="s">
        <v>99</v>
      </c>
      <c r="C58" s="468"/>
      <c r="D58" s="105"/>
      <c r="E58" s="105"/>
      <c r="F58" s="348"/>
    </row>
    <row r="59" spans="1:6" ht="26.25" customHeight="1" x14ac:dyDescent="0.3">
      <c r="A59" s="473"/>
      <c r="B59" s="468" t="s">
        <v>100</v>
      </c>
      <c r="C59" s="468"/>
      <c r="D59" s="105"/>
      <c r="E59" s="105"/>
      <c r="F59" s="348"/>
    </row>
    <row r="60" spans="1:6" ht="26.25" customHeight="1" x14ac:dyDescent="0.3">
      <c r="A60" s="473"/>
      <c r="B60" s="468" t="s">
        <v>101</v>
      </c>
      <c r="C60" s="468"/>
      <c r="D60" s="105"/>
      <c r="E60" s="105"/>
      <c r="F60" s="348"/>
    </row>
    <row r="61" spans="1:6" ht="26.25" customHeight="1" x14ac:dyDescent="0.3">
      <c r="A61" s="473"/>
      <c r="B61" s="468" t="s">
        <v>102</v>
      </c>
      <c r="C61" s="468"/>
      <c r="D61" s="105"/>
      <c r="E61" s="105"/>
      <c r="F61" s="348"/>
    </row>
    <row r="62" spans="1:6" ht="26.25" customHeight="1" x14ac:dyDescent="0.3">
      <c r="A62" s="473"/>
      <c r="B62" s="468" t="s">
        <v>103</v>
      </c>
      <c r="C62" s="468"/>
      <c r="D62" s="105"/>
      <c r="E62" s="105"/>
      <c r="F62" s="348"/>
    </row>
    <row r="63" spans="1:6" ht="26.25" customHeight="1" x14ac:dyDescent="0.3">
      <c r="A63" s="473"/>
      <c r="B63" s="468" t="s">
        <v>104</v>
      </c>
      <c r="C63" s="468"/>
      <c r="D63" s="105"/>
      <c r="E63" s="105"/>
      <c r="F63" s="348"/>
    </row>
    <row r="64" spans="1:6" ht="26.25" customHeight="1" x14ac:dyDescent="0.3">
      <c r="A64" s="473"/>
      <c r="B64" s="468" t="s">
        <v>105</v>
      </c>
      <c r="C64" s="468"/>
      <c r="D64" s="105"/>
      <c r="E64" s="105"/>
      <c r="F64" s="348"/>
    </row>
    <row r="65" spans="1:6" ht="26.25" customHeight="1" x14ac:dyDescent="0.3">
      <c r="A65" s="473"/>
      <c r="B65" s="468" t="s">
        <v>106</v>
      </c>
      <c r="C65" s="468"/>
      <c r="D65" s="105"/>
      <c r="E65" s="105"/>
      <c r="F65" s="348"/>
    </row>
    <row r="66" spans="1:6" ht="26.25" customHeight="1" x14ac:dyDescent="0.3">
      <c r="A66" s="473"/>
      <c r="B66" s="468" t="s">
        <v>107</v>
      </c>
      <c r="C66" s="468"/>
      <c r="D66" s="105"/>
      <c r="E66" s="105"/>
      <c r="F66" s="348"/>
    </row>
    <row r="67" spans="1:6" ht="26.25" customHeight="1" x14ac:dyDescent="0.3">
      <c r="A67" s="473"/>
      <c r="B67" s="468" t="s">
        <v>108</v>
      </c>
      <c r="C67" s="468"/>
      <c r="D67" s="105"/>
      <c r="E67" s="105"/>
      <c r="F67" s="348"/>
    </row>
    <row r="68" spans="1:6" ht="26.25" customHeight="1" x14ac:dyDescent="0.3">
      <c r="A68" s="473"/>
      <c r="B68" s="468" t="s">
        <v>109</v>
      </c>
      <c r="C68" s="468"/>
      <c r="D68" s="105"/>
      <c r="E68" s="105"/>
      <c r="F68" s="348"/>
    </row>
    <row r="69" spans="1:6" ht="26.25" customHeight="1" x14ac:dyDescent="0.3">
      <c r="A69" s="473"/>
      <c r="B69" s="468" t="s">
        <v>110</v>
      </c>
      <c r="C69" s="468"/>
      <c r="D69" s="105"/>
      <c r="E69" s="105"/>
      <c r="F69" s="348"/>
    </row>
    <row r="70" spans="1:6" ht="26.25" customHeight="1" x14ac:dyDescent="0.3">
      <c r="A70" s="473"/>
      <c r="B70" s="468" t="s">
        <v>111</v>
      </c>
      <c r="C70" s="468"/>
      <c r="D70" s="105"/>
      <c r="E70" s="105"/>
      <c r="F70" s="348"/>
    </row>
    <row r="71" spans="1:6" ht="26.25" customHeight="1" x14ac:dyDescent="0.3">
      <c r="A71" s="473"/>
      <c r="B71" s="468" t="s">
        <v>112</v>
      </c>
      <c r="C71" s="468"/>
      <c r="D71" s="105"/>
      <c r="E71" s="105"/>
      <c r="F71" s="348"/>
    </row>
    <row r="72" spans="1:6" ht="26.25" customHeight="1" x14ac:dyDescent="0.3">
      <c r="A72" s="473"/>
      <c r="B72" s="468" t="s">
        <v>113</v>
      </c>
      <c r="C72" s="468"/>
      <c r="D72" s="105"/>
      <c r="E72" s="105"/>
      <c r="F72" s="348"/>
    </row>
    <row r="73" spans="1:6" ht="26.25" customHeight="1" x14ac:dyDescent="0.3">
      <c r="A73" s="473"/>
      <c r="B73" s="468" t="s">
        <v>114</v>
      </c>
      <c r="C73" s="468"/>
      <c r="D73" s="105"/>
      <c r="E73" s="105"/>
      <c r="F73" s="348"/>
    </row>
    <row r="74" spans="1:6" ht="26.25" customHeight="1" x14ac:dyDescent="0.3">
      <c r="A74" s="473"/>
      <c r="B74" s="468" t="s">
        <v>115</v>
      </c>
      <c r="C74" s="468"/>
      <c r="D74" s="105"/>
      <c r="E74" s="105"/>
      <c r="F74" s="348"/>
    </row>
    <row r="75" spans="1:6" ht="26.25" customHeight="1" x14ac:dyDescent="0.3">
      <c r="A75" s="473"/>
      <c r="B75" s="468" t="s">
        <v>116</v>
      </c>
      <c r="C75" s="468"/>
      <c r="D75" s="105"/>
      <c r="E75" s="105"/>
      <c r="F75" s="348"/>
    </row>
    <row r="76" spans="1:6" ht="15.6" x14ac:dyDescent="0.3">
      <c r="A76" s="473"/>
      <c r="B76" s="462" t="s">
        <v>56</v>
      </c>
      <c r="C76" s="463"/>
      <c r="D76" s="107">
        <f>+Hoja3!B100</f>
        <v>0</v>
      </c>
      <c r="E76" s="106"/>
      <c r="F76" s="348"/>
    </row>
    <row r="78" spans="1:6" ht="34.5" customHeight="1" x14ac:dyDescent="0.3">
      <c r="A78" s="449" t="s">
        <v>92</v>
      </c>
      <c r="B78" s="449" t="s">
        <v>93</v>
      </c>
      <c r="C78" s="449"/>
      <c r="D78" s="469" t="s">
        <v>94</v>
      </c>
      <c r="E78" s="469"/>
      <c r="F78" s="469" t="s">
        <v>95</v>
      </c>
    </row>
    <row r="79" spans="1:6" ht="21" customHeight="1" x14ac:dyDescent="0.3">
      <c r="A79" s="449"/>
      <c r="B79" s="449"/>
      <c r="C79" s="449"/>
      <c r="D79" s="104" t="s">
        <v>96</v>
      </c>
      <c r="E79" s="104" t="s">
        <v>97</v>
      </c>
      <c r="F79" s="469"/>
    </row>
    <row r="80" spans="1:6" ht="26.25" customHeight="1" x14ac:dyDescent="0.3">
      <c r="A80" s="473"/>
      <c r="B80" s="468" t="s">
        <v>98</v>
      </c>
      <c r="C80" s="468"/>
      <c r="D80" s="105"/>
      <c r="E80" s="105"/>
      <c r="F80" s="348" t="str">
        <f>IF(D95="X","CATASTROFICO",IF(AND(D99&gt;0,D99&lt;=5),"MODERADO",IF(AND(D99&gt;=6,D99&lt;=11),"MAYOR",IF(AND(D99&gt;=12,D99&lt;=19),"CATASTROFICO"," "))))</f>
        <v xml:space="preserve"> </v>
      </c>
    </row>
    <row r="81" spans="1:6" ht="26.25" customHeight="1" x14ac:dyDescent="0.3">
      <c r="A81" s="473"/>
      <c r="B81" s="468" t="s">
        <v>99</v>
      </c>
      <c r="C81" s="468"/>
      <c r="D81" s="105"/>
      <c r="E81" s="105"/>
      <c r="F81" s="348"/>
    </row>
    <row r="82" spans="1:6" ht="26.25" customHeight="1" x14ac:dyDescent="0.3">
      <c r="A82" s="473"/>
      <c r="B82" s="468" t="s">
        <v>100</v>
      </c>
      <c r="C82" s="468"/>
      <c r="D82" s="105"/>
      <c r="E82" s="105"/>
      <c r="F82" s="348"/>
    </row>
    <row r="83" spans="1:6" ht="26.25" customHeight="1" x14ac:dyDescent="0.3">
      <c r="A83" s="473"/>
      <c r="B83" s="468" t="s">
        <v>101</v>
      </c>
      <c r="C83" s="468"/>
      <c r="D83" s="105"/>
      <c r="E83" s="105"/>
      <c r="F83" s="348"/>
    </row>
    <row r="84" spans="1:6" ht="26.25" customHeight="1" x14ac:dyDescent="0.3">
      <c r="A84" s="473"/>
      <c r="B84" s="468" t="s">
        <v>102</v>
      </c>
      <c r="C84" s="468"/>
      <c r="D84" s="105"/>
      <c r="E84" s="105"/>
      <c r="F84" s="348"/>
    </row>
    <row r="85" spans="1:6" ht="26.25" customHeight="1" x14ac:dyDescent="0.3">
      <c r="A85" s="473"/>
      <c r="B85" s="468" t="s">
        <v>103</v>
      </c>
      <c r="C85" s="468"/>
      <c r="D85" s="105"/>
      <c r="E85" s="105"/>
      <c r="F85" s="348"/>
    </row>
    <row r="86" spans="1:6" ht="26.25" customHeight="1" x14ac:dyDescent="0.3">
      <c r="A86" s="473"/>
      <c r="B86" s="468" t="s">
        <v>104</v>
      </c>
      <c r="C86" s="468"/>
      <c r="D86" s="105"/>
      <c r="E86" s="105"/>
      <c r="F86" s="348"/>
    </row>
    <row r="87" spans="1:6" ht="26.25" customHeight="1" x14ac:dyDescent="0.3">
      <c r="A87" s="473"/>
      <c r="B87" s="468" t="s">
        <v>105</v>
      </c>
      <c r="C87" s="468"/>
      <c r="D87" s="105"/>
      <c r="E87" s="105"/>
      <c r="F87" s="348"/>
    </row>
    <row r="88" spans="1:6" ht="26.25" customHeight="1" x14ac:dyDescent="0.3">
      <c r="A88" s="473"/>
      <c r="B88" s="468" t="s">
        <v>106</v>
      </c>
      <c r="C88" s="468"/>
      <c r="D88" s="105"/>
      <c r="E88" s="105"/>
      <c r="F88" s="348"/>
    </row>
    <row r="89" spans="1:6" ht="26.25" customHeight="1" x14ac:dyDescent="0.3">
      <c r="A89" s="473"/>
      <c r="B89" s="468" t="s">
        <v>107</v>
      </c>
      <c r="C89" s="468"/>
      <c r="D89" s="105"/>
      <c r="E89" s="105"/>
      <c r="F89" s="348"/>
    </row>
    <row r="90" spans="1:6" ht="26.25" customHeight="1" x14ac:dyDescent="0.3">
      <c r="A90" s="473"/>
      <c r="B90" s="468" t="s">
        <v>108</v>
      </c>
      <c r="C90" s="468"/>
      <c r="D90" s="105"/>
      <c r="E90" s="105"/>
      <c r="F90" s="348"/>
    </row>
    <row r="91" spans="1:6" ht="26.25" customHeight="1" x14ac:dyDescent="0.3">
      <c r="A91" s="473"/>
      <c r="B91" s="468" t="s">
        <v>109</v>
      </c>
      <c r="C91" s="468"/>
      <c r="D91" s="105"/>
      <c r="E91" s="105"/>
      <c r="F91" s="348"/>
    </row>
    <row r="92" spans="1:6" ht="26.25" customHeight="1" x14ac:dyDescent="0.3">
      <c r="A92" s="473"/>
      <c r="B92" s="468" t="s">
        <v>110</v>
      </c>
      <c r="C92" s="468"/>
      <c r="D92" s="105"/>
      <c r="E92" s="105"/>
      <c r="F92" s="348"/>
    </row>
    <row r="93" spans="1:6" ht="26.25" customHeight="1" x14ac:dyDescent="0.3">
      <c r="A93" s="473"/>
      <c r="B93" s="468" t="s">
        <v>111</v>
      </c>
      <c r="C93" s="468"/>
      <c r="D93" s="105"/>
      <c r="E93" s="105"/>
      <c r="F93" s="348"/>
    </row>
    <row r="94" spans="1:6" ht="26.25" customHeight="1" x14ac:dyDescent="0.3">
      <c r="A94" s="473"/>
      <c r="B94" s="468" t="s">
        <v>112</v>
      </c>
      <c r="C94" s="468"/>
      <c r="D94" s="105"/>
      <c r="E94" s="105"/>
      <c r="F94" s="348"/>
    </row>
    <row r="95" spans="1:6" ht="26.25" customHeight="1" x14ac:dyDescent="0.3">
      <c r="A95" s="473"/>
      <c r="B95" s="468" t="s">
        <v>113</v>
      </c>
      <c r="C95" s="468"/>
      <c r="D95" s="105"/>
      <c r="E95" s="105"/>
      <c r="F95" s="348"/>
    </row>
    <row r="96" spans="1:6" ht="26.25" customHeight="1" x14ac:dyDescent="0.3">
      <c r="A96" s="473"/>
      <c r="B96" s="468" t="s">
        <v>114</v>
      </c>
      <c r="C96" s="468"/>
      <c r="D96" s="105"/>
      <c r="E96" s="105"/>
      <c r="F96" s="348"/>
    </row>
    <row r="97" spans="1:6" ht="26.25" customHeight="1" x14ac:dyDescent="0.3">
      <c r="A97" s="473"/>
      <c r="B97" s="468" t="s">
        <v>115</v>
      </c>
      <c r="C97" s="468"/>
      <c r="D97" s="105"/>
      <c r="E97" s="105"/>
      <c r="F97" s="348"/>
    </row>
    <row r="98" spans="1:6" ht="26.25" customHeight="1" x14ac:dyDescent="0.3">
      <c r="A98" s="473"/>
      <c r="B98" s="468" t="s">
        <v>116</v>
      </c>
      <c r="C98" s="468"/>
      <c r="D98" s="105"/>
      <c r="E98" s="105"/>
      <c r="F98" s="348"/>
    </row>
    <row r="99" spans="1:6" ht="15.6" x14ac:dyDescent="0.3">
      <c r="A99" s="473"/>
      <c r="B99" s="462" t="s">
        <v>56</v>
      </c>
      <c r="C99" s="463"/>
      <c r="D99" s="107">
        <f>+Hoja3!B123</f>
        <v>0</v>
      </c>
      <c r="E99" s="106"/>
      <c r="F99" s="348"/>
    </row>
    <row r="101" spans="1:6" ht="34.5" customHeight="1" x14ac:dyDescent="0.3">
      <c r="A101" s="449" t="s">
        <v>92</v>
      </c>
      <c r="B101" s="449" t="s">
        <v>93</v>
      </c>
      <c r="C101" s="449"/>
      <c r="D101" s="469" t="s">
        <v>94</v>
      </c>
      <c r="E101" s="469"/>
      <c r="F101" s="469" t="s">
        <v>95</v>
      </c>
    </row>
    <row r="102" spans="1:6" ht="21" customHeight="1" x14ac:dyDescent="0.3">
      <c r="A102" s="449"/>
      <c r="B102" s="449"/>
      <c r="C102" s="449"/>
      <c r="D102" s="104" t="s">
        <v>96</v>
      </c>
      <c r="E102" s="104" t="s">
        <v>97</v>
      </c>
      <c r="F102" s="469"/>
    </row>
    <row r="103" spans="1:6" ht="26.25" customHeight="1" x14ac:dyDescent="0.3">
      <c r="A103" s="473"/>
      <c r="B103" s="468" t="s">
        <v>98</v>
      </c>
      <c r="C103" s="468"/>
      <c r="D103" s="105"/>
      <c r="E103" s="105"/>
      <c r="F103" s="348" t="str">
        <f>IF(D118="X","CATASTROFICO",IF(AND(D122&gt;0,D122&lt;=5),"MODERADO",IF(AND(D122&gt;=6,D122&lt;=11),"MAYOR",IF(AND(D122&gt;=12,D122&lt;=19),"CATASTROFICO"," "))))</f>
        <v xml:space="preserve"> </v>
      </c>
    </row>
    <row r="104" spans="1:6" ht="26.25" customHeight="1" x14ac:dyDescent="0.3">
      <c r="A104" s="473"/>
      <c r="B104" s="468" t="s">
        <v>99</v>
      </c>
      <c r="C104" s="468"/>
      <c r="D104" s="105"/>
      <c r="E104" s="105"/>
      <c r="F104" s="348"/>
    </row>
    <row r="105" spans="1:6" ht="26.25" customHeight="1" x14ac:dyDescent="0.3">
      <c r="A105" s="473"/>
      <c r="B105" s="468" t="s">
        <v>100</v>
      </c>
      <c r="C105" s="468"/>
      <c r="D105" s="105"/>
      <c r="E105" s="105"/>
      <c r="F105" s="348"/>
    </row>
    <row r="106" spans="1:6" ht="26.25" customHeight="1" x14ac:dyDescent="0.3">
      <c r="A106" s="473"/>
      <c r="B106" s="468" t="s">
        <v>101</v>
      </c>
      <c r="C106" s="468"/>
      <c r="D106" s="105"/>
      <c r="E106" s="105"/>
      <c r="F106" s="348"/>
    </row>
    <row r="107" spans="1:6" ht="26.25" customHeight="1" x14ac:dyDescent="0.3">
      <c r="A107" s="473"/>
      <c r="B107" s="468" t="s">
        <v>102</v>
      </c>
      <c r="C107" s="468"/>
      <c r="D107" s="105"/>
      <c r="E107" s="105"/>
      <c r="F107" s="348"/>
    </row>
    <row r="108" spans="1:6" ht="26.25" customHeight="1" x14ac:dyDescent="0.3">
      <c r="A108" s="473"/>
      <c r="B108" s="468" t="s">
        <v>103</v>
      </c>
      <c r="C108" s="468"/>
      <c r="D108" s="105"/>
      <c r="E108" s="105"/>
      <c r="F108" s="348"/>
    </row>
    <row r="109" spans="1:6" ht="26.25" customHeight="1" x14ac:dyDescent="0.3">
      <c r="A109" s="473"/>
      <c r="B109" s="468" t="s">
        <v>104</v>
      </c>
      <c r="C109" s="468"/>
      <c r="D109" s="105"/>
      <c r="E109" s="105"/>
      <c r="F109" s="348"/>
    </row>
    <row r="110" spans="1:6" ht="26.25" customHeight="1" x14ac:dyDescent="0.3">
      <c r="A110" s="473"/>
      <c r="B110" s="468" t="s">
        <v>105</v>
      </c>
      <c r="C110" s="468"/>
      <c r="D110" s="105"/>
      <c r="E110" s="105"/>
      <c r="F110" s="348"/>
    </row>
    <row r="111" spans="1:6" ht="26.25" customHeight="1" x14ac:dyDescent="0.3">
      <c r="A111" s="473"/>
      <c r="B111" s="468" t="s">
        <v>106</v>
      </c>
      <c r="C111" s="468"/>
      <c r="D111" s="105"/>
      <c r="E111" s="105"/>
      <c r="F111" s="348"/>
    </row>
    <row r="112" spans="1:6" ht="26.25" customHeight="1" x14ac:dyDescent="0.3">
      <c r="A112" s="473"/>
      <c r="B112" s="468" t="s">
        <v>107</v>
      </c>
      <c r="C112" s="468"/>
      <c r="D112" s="105"/>
      <c r="E112" s="105"/>
      <c r="F112" s="348"/>
    </row>
    <row r="113" spans="1:6" ht="26.25" customHeight="1" x14ac:dyDescent="0.3">
      <c r="A113" s="473"/>
      <c r="B113" s="468" t="s">
        <v>108</v>
      </c>
      <c r="C113" s="468"/>
      <c r="D113" s="105"/>
      <c r="E113" s="105"/>
      <c r="F113" s="348"/>
    </row>
    <row r="114" spans="1:6" ht="26.25" customHeight="1" x14ac:dyDescent="0.3">
      <c r="A114" s="473"/>
      <c r="B114" s="468" t="s">
        <v>109</v>
      </c>
      <c r="C114" s="468"/>
      <c r="D114" s="105"/>
      <c r="E114" s="105"/>
      <c r="F114" s="348"/>
    </row>
    <row r="115" spans="1:6" ht="26.25" customHeight="1" x14ac:dyDescent="0.3">
      <c r="A115" s="473"/>
      <c r="B115" s="468" t="s">
        <v>110</v>
      </c>
      <c r="C115" s="468"/>
      <c r="D115" s="105"/>
      <c r="E115" s="105"/>
      <c r="F115" s="348"/>
    </row>
    <row r="116" spans="1:6" ht="26.25" customHeight="1" x14ac:dyDescent="0.3">
      <c r="A116" s="473"/>
      <c r="B116" s="468" t="s">
        <v>111</v>
      </c>
      <c r="C116" s="468"/>
      <c r="D116" s="105"/>
      <c r="E116" s="105"/>
      <c r="F116" s="348"/>
    </row>
    <row r="117" spans="1:6" ht="26.25" customHeight="1" x14ac:dyDescent="0.3">
      <c r="A117" s="473"/>
      <c r="B117" s="468" t="s">
        <v>112</v>
      </c>
      <c r="C117" s="468"/>
      <c r="D117" s="105"/>
      <c r="E117" s="105"/>
      <c r="F117" s="348"/>
    </row>
    <row r="118" spans="1:6" ht="26.25" customHeight="1" x14ac:dyDescent="0.3">
      <c r="A118" s="473"/>
      <c r="B118" s="468" t="s">
        <v>113</v>
      </c>
      <c r="C118" s="468"/>
      <c r="D118" s="105"/>
      <c r="E118" s="105"/>
      <c r="F118" s="348"/>
    </row>
    <row r="119" spans="1:6" ht="26.25" customHeight="1" x14ac:dyDescent="0.3">
      <c r="A119" s="473"/>
      <c r="B119" s="468" t="s">
        <v>114</v>
      </c>
      <c r="C119" s="468"/>
      <c r="D119" s="105"/>
      <c r="E119" s="105"/>
      <c r="F119" s="348"/>
    </row>
    <row r="120" spans="1:6" ht="26.25" customHeight="1" x14ac:dyDescent="0.3">
      <c r="A120" s="473"/>
      <c r="B120" s="468" t="s">
        <v>115</v>
      </c>
      <c r="C120" s="468"/>
      <c r="D120" s="105"/>
      <c r="E120" s="105"/>
      <c r="F120" s="348"/>
    </row>
    <row r="121" spans="1:6" ht="26.25" customHeight="1" x14ac:dyDescent="0.3">
      <c r="A121" s="473"/>
      <c r="B121" s="468" t="s">
        <v>116</v>
      </c>
      <c r="C121" s="468"/>
      <c r="D121" s="105"/>
      <c r="E121" s="105"/>
      <c r="F121" s="348"/>
    </row>
    <row r="122" spans="1:6" ht="15.6" x14ac:dyDescent="0.3">
      <c r="A122" s="473"/>
      <c r="B122" s="462" t="s">
        <v>56</v>
      </c>
      <c r="C122" s="463"/>
      <c r="D122" s="107">
        <f>+Hoja3!B146</f>
        <v>0</v>
      </c>
      <c r="E122" s="106"/>
      <c r="F122" s="348"/>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120" zoomScaleNormal="120" zoomScalePageLayoutView="120" workbookViewId="0">
      <selection sqref="A1:K4"/>
    </sheetView>
  </sheetViews>
  <sheetFormatPr baseColWidth="10" defaultColWidth="11.44140625" defaultRowHeight="14.4" x14ac:dyDescent="0.3"/>
  <cols>
    <col min="1" max="1" width="14.44140625" customWidth="1"/>
    <col min="2" max="2" width="15" customWidth="1"/>
    <col min="3" max="7" width="13.6640625" customWidth="1"/>
    <col min="8" max="8" width="3.88671875" customWidth="1"/>
    <col min="11" max="11" width="14.44140625" bestFit="1" customWidth="1"/>
  </cols>
  <sheetData>
    <row r="1" spans="1:11" ht="15" customHeight="1" x14ac:dyDescent="0.3">
      <c r="A1" s="269"/>
      <c r="B1" s="269"/>
      <c r="C1" s="263" t="s">
        <v>350</v>
      </c>
      <c r="D1" s="263"/>
      <c r="E1" s="263"/>
      <c r="F1" s="263"/>
      <c r="G1" s="310" t="s">
        <v>344</v>
      </c>
      <c r="H1" s="310"/>
      <c r="I1" s="310"/>
      <c r="J1" s="474"/>
      <c r="K1" s="474"/>
    </row>
    <row r="2" spans="1:11" ht="15" customHeight="1" x14ac:dyDescent="0.3">
      <c r="A2" s="269"/>
      <c r="B2" s="269"/>
      <c r="C2" s="263"/>
      <c r="D2" s="263"/>
      <c r="E2" s="263"/>
      <c r="F2" s="263"/>
      <c r="G2" s="310" t="s">
        <v>342</v>
      </c>
      <c r="H2" s="310"/>
      <c r="I2" s="310"/>
      <c r="J2" s="474"/>
      <c r="K2" s="474"/>
    </row>
    <row r="3" spans="1:11" ht="34.5" customHeight="1" x14ac:dyDescent="0.3">
      <c r="A3" s="269"/>
      <c r="B3" s="269"/>
      <c r="C3" s="263" t="s">
        <v>352</v>
      </c>
      <c r="D3" s="263"/>
      <c r="E3" s="263"/>
      <c r="F3" s="263"/>
      <c r="G3" s="310" t="s">
        <v>346</v>
      </c>
      <c r="H3" s="310"/>
      <c r="I3" s="310"/>
      <c r="J3" s="474"/>
      <c r="K3" s="474"/>
    </row>
    <row r="4" spans="1:11" ht="15.75" customHeight="1" x14ac:dyDescent="0.3">
      <c r="A4" s="269"/>
      <c r="B4" s="269"/>
      <c r="C4" s="263"/>
      <c r="D4" s="263"/>
      <c r="E4" s="263"/>
      <c r="F4" s="263"/>
      <c r="G4" s="310" t="s">
        <v>353</v>
      </c>
      <c r="H4" s="310"/>
      <c r="I4" s="310"/>
      <c r="J4" s="474"/>
      <c r="K4" s="474"/>
    </row>
    <row r="5" spans="1:11" ht="15" thickBot="1" x14ac:dyDescent="0.35"/>
    <row r="6" spans="1:11" ht="26.25" customHeight="1" x14ac:dyDescent="0.3">
      <c r="A6" s="481" t="s">
        <v>117</v>
      </c>
      <c r="B6" s="482"/>
      <c r="C6" s="482"/>
      <c r="D6" s="482"/>
      <c r="E6" s="482"/>
      <c r="F6" s="482"/>
      <c r="G6" s="482"/>
      <c r="H6" s="482"/>
      <c r="I6" s="482"/>
      <c r="J6" s="482"/>
      <c r="K6" s="483"/>
    </row>
    <row r="7" spans="1:11" ht="24" customHeight="1" x14ac:dyDescent="0.25">
      <c r="A7" s="156" t="s">
        <v>6</v>
      </c>
      <c r="B7" s="484" t="str">
        <f>+CONTEXTO!B7</f>
        <v>GESTION DOCUMENTAL</v>
      </c>
      <c r="C7" s="484"/>
      <c r="D7" s="484"/>
      <c r="E7" s="484"/>
      <c r="F7" s="484"/>
      <c r="G7" s="484"/>
      <c r="H7" s="484"/>
      <c r="I7" s="484"/>
      <c r="J7" s="484"/>
      <c r="K7" s="485"/>
    </row>
    <row r="8" spans="1:11" ht="51.75" customHeight="1" x14ac:dyDescent="0.25">
      <c r="A8" s="157" t="s">
        <v>7</v>
      </c>
      <c r="B8" s="486" t="str">
        <f>+CONTEXTO!B8</f>
        <v>ADMINISTRAR LA DOCUMENTACION FISICA DE LA ENTIDAD, EMPLEANDO TECNOLOGIA E INSTRUMENTOS DE CONTROL PARA GARANTIZA R CONTINUAMENTE EL ACCESO OPRTUNO, DISPONIBILIDAD Y CONSERVACION  DE LA TOTALIDAD DE LA INFORMACIÓN</v>
      </c>
      <c r="C8" s="486"/>
      <c r="D8" s="486"/>
      <c r="E8" s="486"/>
      <c r="F8" s="486"/>
      <c r="G8" s="486"/>
      <c r="H8" s="486"/>
      <c r="I8" s="486"/>
      <c r="J8" s="486"/>
      <c r="K8" s="487"/>
    </row>
    <row r="9" spans="1:11" ht="29.25" customHeight="1" thickBot="1" x14ac:dyDescent="0.3">
      <c r="A9" s="189" t="s">
        <v>118</v>
      </c>
      <c r="B9" s="488" t="str">
        <f>+DESCRIPCION!A10</f>
        <v>POSIBILIDAD DE RECIBIR O SOLICITAR CUALQUIER DADIVA O BENEFICIO A NOMBRE PROPIO O DE TERCEROS, CON EL FIN DE MANIPULAR, OCULTAR, ALTERAR O DESTRUIR UN DOCUMENTO O EXPEDIENTE</v>
      </c>
      <c r="C9" s="489"/>
      <c r="D9" s="489"/>
      <c r="E9" s="489"/>
      <c r="F9" s="489"/>
      <c r="G9" s="489"/>
      <c r="H9" s="489"/>
      <c r="I9" s="489"/>
      <c r="J9" s="489"/>
      <c r="K9" s="490"/>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91" t="s">
        <v>119</v>
      </c>
      <c r="K11" s="492"/>
    </row>
    <row r="12" spans="1:11" ht="15.75" thickBot="1" x14ac:dyDescent="0.3">
      <c r="A12" s="40"/>
      <c r="B12" s="42"/>
      <c r="C12" s="41"/>
      <c r="D12" s="41"/>
      <c r="E12" s="41"/>
      <c r="F12" s="41"/>
      <c r="G12" s="41"/>
      <c r="H12" s="41"/>
      <c r="I12" s="41"/>
      <c r="J12" s="43"/>
      <c r="K12" s="44"/>
    </row>
    <row r="13" spans="1:11" ht="30" customHeight="1" thickBot="1" x14ac:dyDescent="0.35">
      <c r="A13" s="475" t="s">
        <v>120</v>
      </c>
      <c r="B13" s="27">
        <v>5</v>
      </c>
      <c r="C13" s="476"/>
      <c r="D13" s="477"/>
      <c r="E13" s="478"/>
      <c r="F13" s="480" t="s">
        <v>136</v>
      </c>
      <c r="G13" s="493"/>
      <c r="H13" s="41"/>
      <c r="I13" s="41"/>
      <c r="J13" s="33"/>
      <c r="K13" s="47" t="s">
        <v>121</v>
      </c>
    </row>
    <row r="14" spans="1:11" ht="30" customHeight="1" thickBot="1" x14ac:dyDescent="0.35">
      <c r="A14" s="475"/>
      <c r="B14" s="28" t="s">
        <v>122</v>
      </c>
      <c r="C14" s="476"/>
      <c r="D14" s="477"/>
      <c r="E14" s="479"/>
      <c r="F14" s="480"/>
      <c r="G14" s="493"/>
      <c r="H14" s="41"/>
      <c r="I14" s="41"/>
      <c r="J14" s="43"/>
      <c r="K14" s="47"/>
    </row>
    <row r="15" spans="1:11" ht="30" customHeight="1" thickBot="1" x14ac:dyDescent="0.35">
      <c r="A15" s="475"/>
      <c r="B15" s="27">
        <v>4</v>
      </c>
      <c r="C15" s="494"/>
      <c r="D15" s="495"/>
      <c r="E15" s="477"/>
      <c r="F15" s="497"/>
      <c r="G15" s="493"/>
      <c r="H15" s="41"/>
      <c r="I15" s="41"/>
      <c r="J15" s="34"/>
      <c r="K15" s="47" t="s">
        <v>123</v>
      </c>
    </row>
    <row r="16" spans="1:11" ht="30" customHeight="1" thickBot="1" x14ac:dyDescent="0.35">
      <c r="A16" s="475"/>
      <c r="B16" s="28" t="s">
        <v>124</v>
      </c>
      <c r="C16" s="494"/>
      <c r="D16" s="496"/>
      <c r="E16" s="477"/>
      <c r="F16" s="498"/>
      <c r="G16" s="493"/>
      <c r="H16" s="41"/>
      <c r="I16" s="41"/>
      <c r="J16" s="32"/>
      <c r="K16" s="47"/>
    </row>
    <row r="17" spans="1:11" ht="30" customHeight="1" thickBot="1" x14ac:dyDescent="0.35">
      <c r="A17" s="475"/>
      <c r="B17" s="27">
        <v>3</v>
      </c>
      <c r="C17" s="500"/>
      <c r="D17" s="501"/>
      <c r="E17" s="502"/>
      <c r="F17" s="497"/>
      <c r="G17" s="493"/>
      <c r="H17" s="41"/>
      <c r="I17" s="41"/>
      <c r="J17" s="35"/>
      <c r="K17" s="47" t="s">
        <v>125</v>
      </c>
    </row>
    <row r="18" spans="1:11" ht="30" customHeight="1" thickBot="1" x14ac:dyDescent="0.35">
      <c r="A18" s="475"/>
      <c r="B18" s="28" t="s">
        <v>126</v>
      </c>
      <c r="C18" s="500"/>
      <c r="D18" s="501"/>
      <c r="E18" s="503"/>
      <c r="F18" s="498"/>
      <c r="G18" s="493"/>
      <c r="H18" s="41"/>
      <c r="I18" s="41"/>
      <c r="J18" s="32"/>
      <c r="K18" s="47"/>
    </row>
    <row r="19" spans="1:11" ht="30" customHeight="1" thickBot="1" x14ac:dyDescent="0.35">
      <c r="A19" s="475"/>
      <c r="B19" s="27">
        <v>2</v>
      </c>
      <c r="C19" s="500"/>
      <c r="D19" s="504"/>
      <c r="E19" s="505" t="s">
        <v>136</v>
      </c>
      <c r="F19" s="507"/>
      <c r="G19" s="493"/>
      <c r="H19" s="41"/>
      <c r="I19" s="41"/>
      <c r="J19" s="36"/>
      <c r="K19" s="47" t="s">
        <v>127</v>
      </c>
    </row>
    <row r="20" spans="1:11" ht="30" customHeight="1" thickBot="1" x14ac:dyDescent="0.35">
      <c r="A20" s="475"/>
      <c r="B20" s="28" t="s">
        <v>246</v>
      </c>
      <c r="C20" s="500"/>
      <c r="D20" s="504"/>
      <c r="E20" s="506"/>
      <c r="F20" s="508"/>
      <c r="G20" s="493"/>
      <c r="H20" s="41"/>
      <c r="I20" s="41"/>
      <c r="J20" s="41"/>
      <c r="K20" s="42"/>
    </row>
    <row r="21" spans="1:11" ht="30" customHeight="1" thickBot="1" x14ac:dyDescent="0.35">
      <c r="A21" s="475"/>
      <c r="B21" s="27">
        <v>1</v>
      </c>
      <c r="C21" s="500"/>
      <c r="D21" s="504"/>
      <c r="E21" s="501"/>
      <c r="F21" s="512"/>
      <c r="G21" s="477"/>
      <c r="H21" s="41"/>
      <c r="I21" s="41"/>
      <c r="J21" s="41"/>
      <c r="K21" s="42"/>
    </row>
    <row r="22" spans="1:11" ht="30" customHeight="1" thickBot="1" x14ac:dyDescent="0.35">
      <c r="A22" s="475"/>
      <c r="B22" s="28" t="s">
        <v>128</v>
      </c>
      <c r="C22" s="509"/>
      <c r="D22" s="510"/>
      <c r="E22" s="511"/>
      <c r="F22" s="513"/>
      <c r="G22" s="514"/>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129</v>
      </c>
      <c r="D24" s="26" t="s">
        <v>130</v>
      </c>
      <c r="E24" s="26" t="s">
        <v>131</v>
      </c>
      <c r="F24" s="26" t="s">
        <v>132</v>
      </c>
      <c r="G24" s="26" t="s">
        <v>133</v>
      </c>
      <c r="H24" s="41"/>
      <c r="I24" s="41"/>
      <c r="J24" s="41"/>
      <c r="K24" s="42"/>
    </row>
    <row r="25" spans="1:11" x14ac:dyDescent="0.3">
      <c r="A25" s="40"/>
      <c r="B25" s="41"/>
      <c r="C25" s="499" t="s">
        <v>134</v>
      </c>
      <c r="D25" s="499"/>
      <c r="E25" s="499"/>
      <c r="F25" s="499"/>
      <c r="G25" s="499"/>
      <c r="H25" s="41"/>
      <c r="I25" s="41"/>
      <c r="J25" s="41"/>
      <c r="K25" s="42"/>
    </row>
    <row r="26" spans="1:11" x14ac:dyDescent="0.3">
      <c r="A26" s="40"/>
      <c r="B26" s="41"/>
      <c r="C26" s="499"/>
      <c r="D26" s="499"/>
      <c r="E26" s="499"/>
      <c r="F26" s="499"/>
      <c r="G26" s="499"/>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legacyDrawing r:id="rId2"/>
  <oleObjects>
    <mc:AlternateContent xmlns:mc="http://schemas.openxmlformats.org/markup-compatibility/2006">
      <mc:Choice Requires="x14">
        <oleObject shapeId="11265" r:id="rId3">
          <objectPr defaultSize="0" autoPict="0" r:id="rId4">
            <anchor moveWithCells="1" sizeWithCells="1">
              <from>
                <xdr:col>0</xdr:col>
                <xdr:colOff>205740</xdr:colOff>
                <xdr:row>0</xdr:row>
                <xdr:rowOff>160020</xdr:rowOff>
              </from>
              <to>
                <xdr:col>1</xdr:col>
                <xdr:colOff>876300</xdr:colOff>
                <xdr:row>3</xdr:row>
                <xdr:rowOff>68580</xdr:rowOff>
              </to>
            </anchor>
          </objectPr>
        </oleObject>
      </mc:Choice>
      <mc:Fallback>
        <oleObject shapeId="11265" r:id="rId3"/>
      </mc:Fallback>
    </mc:AlternateContent>
  </oleObject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120" zoomScaleNormal="120" zoomScalePageLayoutView="120" workbookViewId="0">
      <selection sqref="A1:K4"/>
    </sheetView>
  </sheetViews>
  <sheetFormatPr baseColWidth="10" defaultColWidth="11.44140625" defaultRowHeight="14.4" x14ac:dyDescent="0.3"/>
  <cols>
    <col min="1" max="1" width="14.44140625" customWidth="1"/>
    <col min="2" max="2" width="15" customWidth="1"/>
    <col min="3" max="7" width="13.6640625" customWidth="1"/>
    <col min="8" max="8" width="3.88671875" customWidth="1"/>
    <col min="11" max="11" width="14.44140625" bestFit="1" customWidth="1"/>
  </cols>
  <sheetData>
    <row r="1" spans="1:11" ht="15" customHeight="1" x14ac:dyDescent="0.3">
      <c r="A1" s="269"/>
      <c r="B1" s="269"/>
      <c r="C1" s="263" t="s">
        <v>350</v>
      </c>
      <c r="D1" s="263"/>
      <c r="E1" s="263"/>
      <c r="F1" s="263"/>
      <c r="G1" s="310" t="s">
        <v>344</v>
      </c>
      <c r="H1" s="310"/>
      <c r="I1" s="310"/>
      <c r="J1" s="474"/>
      <c r="K1" s="474"/>
    </row>
    <row r="2" spans="1:11" ht="15" customHeight="1" x14ac:dyDescent="0.3">
      <c r="A2" s="269"/>
      <c r="B2" s="269"/>
      <c r="C2" s="263"/>
      <c r="D2" s="263"/>
      <c r="E2" s="263"/>
      <c r="F2" s="263"/>
      <c r="G2" s="310" t="s">
        <v>342</v>
      </c>
      <c r="H2" s="310"/>
      <c r="I2" s="310"/>
      <c r="J2" s="474"/>
      <c r="K2" s="474"/>
    </row>
    <row r="3" spans="1:11" ht="34.5" customHeight="1" x14ac:dyDescent="0.3">
      <c r="A3" s="269"/>
      <c r="B3" s="269"/>
      <c r="C3" s="263" t="s">
        <v>352</v>
      </c>
      <c r="D3" s="263"/>
      <c r="E3" s="263"/>
      <c r="F3" s="263"/>
      <c r="G3" s="310" t="s">
        <v>346</v>
      </c>
      <c r="H3" s="310"/>
      <c r="I3" s="310"/>
      <c r="J3" s="474"/>
      <c r="K3" s="474"/>
    </row>
    <row r="4" spans="1:11" ht="15.75" customHeight="1" x14ac:dyDescent="0.3">
      <c r="A4" s="269"/>
      <c r="B4" s="269"/>
      <c r="C4" s="263"/>
      <c r="D4" s="263"/>
      <c r="E4" s="263"/>
      <c r="F4" s="263"/>
      <c r="G4" s="310" t="s">
        <v>353</v>
      </c>
      <c r="H4" s="310"/>
      <c r="I4" s="310"/>
      <c r="J4" s="474"/>
      <c r="K4" s="474"/>
    </row>
    <row r="5" spans="1:11" ht="15" thickBot="1" x14ac:dyDescent="0.35"/>
    <row r="6" spans="1:11" ht="26.25" customHeight="1" x14ac:dyDescent="0.3">
      <c r="A6" s="481" t="s">
        <v>117</v>
      </c>
      <c r="B6" s="482"/>
      <c r="C6" s="482"/>
      <c r="D6" s="482"/>
      <c r="E6" s="482"/>
      <c r="F6" s="482"/>
      <c r="G6" s="482"/>
      <c r="H6" s="482"/>
      <c r="I6" s="482"/>
      <c r="J6" s="482"/>
      <c r="K6" s="483"/>
    </row>
    <row r="7" spans="1:11" ht="24" customHeight="1" x14ac:dyDescent="0.25">
      <c r="A7" s="22" t="s">
        <v>6</v>
      </c>
      <c r="B7" s="515" t="str">
        <f>+CONTEXTO!B7</f>
        <v>GESTION DOCUMENTAL</v>
      </c>
      <c r="C7" s="515"/>
      <c r="D7" s="515"/>
      <c r="E7" s="515"/>
      <c r="F7" s="515"/>
      <c r="G7" s="515"/>
      <c r="H7" s="515"/>
      <c r="I7" s="515"/>
      <c r="J7" s="515"/>
      <c r="K7" s="516"/>
    </row>
    <row r="8" spans="1:11" ht="48.75" customHeight="1" x14ac:dyDescent="0.25">
      <c r="A8" s="21" t="s">
        <v>7</v>
      </c>
      <c r="B8" s="517" t="str">
        <f>+CONTEXTO!B8</f>
        <v>ADMINISTRAR LA DOCUMENTACION FISICA DE LA ENTIDAD, EMPLEANDO TECNOLOGIA E INSTRUMENTOS DE CONTROL PARA GARANTIZA R CONTINUAMENTE EL ACCESO OPRTUNO, DISPONIBILIDAD Y CONSERVACION  DE LA TOTALIDAD DE LA INFORMACIÓN</v>
      </c>
      <c r="C8" s="517"/>
      <c r="D8" s="517"/>
      <c r="E8" s="517"/>
      <c r="F8" s="517"/>
      <c r="G8" s="517"/>
      <c r="H8" s="517"/>
      <c r="I8" s="517"/>
      <c r="J8" s="517"/>
      <c r="K8" s="518"/>
    </row>
    <row r="9" spans="1:11" ht="29.25" customHeight="1" thickBot="1" x14ac:dyDescent="0.3">
      <c r="A9" s="31" t="s">
        <v>118</v>
      </c>
      <c r="B9" s="519">
        <f>+DESCRIPCION!A14</f>
        <v>0</v>
      </c>
      <c r="C9" s="520"/>
      <c r="D9" s="520"/>
      <c r="E9" s="520"/>
      <c r="F9" s="520"/>
      <c r="G9" s="520"/>
      <c r="H9" s="520"/>
      <c r="I9" s="520"/>
      <c r="J9" s="520"/>
      <c r="K9" s="521"/>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91" t="s">
        <v>119</v>
      </c>
      <c r="K11" s="492"/>
    </row>
    <row r="12" spans="1:11" ht="15.75" thickBot="1" x14ac:dyDescent="0.3">
      <c r="A12" s="40"/>
      <c r="B12" s="42"/>
      <c r="C12" s="41"/>
      <c r="D12" s="41"/>
      <c r="E12" s="41"/>
      <c r="F12" s="41"/>
      <c r="G12" s="41"/>
      <c r="H12" s="41"/>
      <c r="I12" s="41"/>
      <c r="J12" s="43"/>
      <c r="K12" s="44"/>
    </row>
    <row r="13" spans="1:11" ht="30" customHeight="1" thickBot="1" x14ac:dyDescent="0.35">
      <c r="A13" s="475" t="s">
        <v>120</v>
      </c>
      <c r="B13" s="27">
        <v>5</v>
      </c>
      <c r="C13" s="476"/>
      <c r="D13" s="477"/>
      <c r="E13" s="493"/>
      <c r="F13" s="493"/>
      <c r="G13" s="493"/>
      <c r="H13" s="41"/>
      <c r="I13" s="41"/>
      <c r="J13" s="33"/>
      <c r="K13" s="47" t="s">
        <v>121</v>
      </c>
    </row>
    <row r="14" spans="1:11" ht="30" customHeight="1" thickBot="1" x14ac:dyDescent="0.35">
      <c r="A14" s="475"/>
      <c r="B14" s="28" t="s">
        <v>122</v>
      </c>
      <c r="C14" s="476"/>
      <c r="D14" s="477"/>
      <c r="E14" s="493"/>
      <c r="F14" s="493"/>
      <c r="G14" s="493"/>
      <c r="H14" s="41"/>
      <c r="I14" s="41"/>
      <c r="J14" s="43"/>
      <c r="K14" s="47"/>
    </row>
    <row r="15" spans="1:11" ht="30" customHeight="1" thickBot="1" x14ac:dyDescent="0.35">
      <c r="A15" s="475"/>
      <c r="B15" s="27">
        <v>4</v>
      </c>
      <c r="C15" s="494"/>
      <c r="D15" s="477"/>
      <c r="E15" s="477"/>
      <c r="F15" s="497"/>
      <c r="G15" s="493"/>
      <c r="H15" s="41"/>
      <c r="I15" s="41"/>
      <c r="J15" s="34"/>
      <c r="K15" s="47" t="s">
        <v>123</v>
      </c>
    </row>
    <row r="16" spans="1:11" ht="30" customHeight="1" thickBot="1" x14ac:dyDescent="0.35">
      <c r="A16" s="475"/>
      <c r="B16" s="28" t="s">
        <v>124</v>
      </c>
      <c r="C16" s="494"/>
      <c r="D16" s="477"/>
      <c r="E16" s="477"/>
      <c r="F16" s="498"/>
      <c r="G16" s="493"/>
      <c r="H16" s="41"/>
      <c r="I16" s="41"/>
      <c r="J16" s="32"/>
      <c r="K16" s="47"/>
    </row>
    <row r="17" spans="1:11" ht="30" customHeight="1" thickBot="1" x14ac:dyDescent="0.35">
      <c r="A17" s="475"/>
      <c r="B17" s="27">
        <v>3</v>
      </c>
      <c r="C17" s="500"/>
      <c r="D17" s="501"/>
      <c r="E17" s="502"/>
      <c r="F17" s="497"/>
      <c r="G17" s="493"/>
      <c r="H17" s="41"/>
      <c r="I17" s="41"/>
      <c r="J17" s="35"/>
      <c r="K17" s="47" t="s">
        <v>125</v>
      </c>
    </row>
    <row r="18" spans="1:11" ht="30" customHeight="1" thickBot="1" x14ac:dyDescent="0.35">
      <c r="A18" s="475"/>
      <c r="B18" s="28" t="s">
        <v>126</v>
      </c>
      <c r="C18" s="500"/>
      <c r="D18" s="501"/>
      <c r="E18" s="503"/>
      <c r="F18" s="498"/>
      <c r="G18" s="493"/>
      <c r="H18" s="41"/>
      <c r="I18" s="41"/>
      <c r="J18" s="32"/>
      <c r="K18" s="47"/>
    </row>
    <row r="19" spans="1:11" ht="30" customHeight="1" thickBot="1" x14ac:dyDescent="0.35">
      <c r="A19" s="475"/>
      <c r="B19" s="27">
        <v>2</v>
      </c>
      <c r="C19" s="500"/>
      <c r="D19" s="504"/>
      <c r="E19" s="505"/>
      <c r="F19" s="507"/>
      <c r="G19" s="493"/>
      <c r="H19" s="41"/>
      <c r="I19" s="41"/>
      <c r="J19" s="36"/>
      <c r="K19" s="47" t="s">
        <v>127</v>
      </c>
    </row>
    <row r="20" spans="1:11" ht="30" customHeight="1" thickBot="1" x14ac:dyDescent="0.35">
      <c r="A20" s="475"/>
      <c r="B20" s="28" t="s">
        <v>246</v>
      </c>
      <c r="C20" s="500"/>
      <c r="D20" s="504"/>
      <c r="E20" s="506"/>
      <c r="F20" s="508"/>
      <c r="G20" s="493"/>
      <c r="H20" s="41"/>
      <c r="I20" s="41"/>
      <c r="J20" s="41"/>
      <c r="K20" s="42"/>
    </row>
    <row r="21" spans="1:11" ht="30" customHeight="1" thickBot="1" x14ac:dyDescent="0.35">
      <c r="A21" s="475"/>
      <c r="B21" s="27">
        <v>1</v>
      </c>
      <c r="C21" s="500"/>
      <c r="D21" s="504"/>
      <c r="E21" s="501"/>
      <c r="F21" s="512"/>
      <c r="G21" s="477"/>
      <c r="H21" s="41"/>
      <c r="I21" s="41"/>
      <c r="J21" s="41"/>
      <c r="K21" s="42"/>
    </row>
    <row r="22" spans="1:11" ht="30" customHeight="1" thickBot="1" x14ac:dyDescent="0.35">
      <c r="A22" s="475"/>
      <c r="B22" s="28" t="s">
        <v>128</v>
      </c>
      <c r="C22" s="509"/>
      <c r="D22" s="510"/>
      <c r="E22" s="511"/>
      <c r="F22" s="513"/>
      <c r="G22" s="514"/>
      <c r="H22" s="45"/>
      <c r="I22" s="41"/>
      <c r="J22" s="41"/>
      <c r="K22" s="42"/>
    </row>
    <row r="23" spans="1:11" ht="15" x14ac:dyDescent="0.25">
      <c r="A23" s="40"/>
      <c r="B23" s="41"/>
      <c r="C23" s="26">
        <v>1</v>
      </c>
      <c r="D23" s="26">
        <v>2</v>
      </c>
      <c r="E23" s="26">
        <v>3</v>
      </c>
      <c r="F23" s="26">
        <v>4</v>
      </c>
      <c r="G23" s="26">
        <v>5</v>
      </c>
      <c r="H23" s="41"/>
      <c r="I23" s="41"/>
      <c r="J23" s="41"/>
      <c r="K23" s="42"/>
    </row>
    <row r="24" spans="1:11" x14ac:dyDescent="0.3">
      <c r="A24" s="40"/>
      <c r="B24" s="41"/>
      <c r="C24" s="26" t="s">
        <v>129</v>
      </c>
      <c r="D24" s="26" t="s">
        <v>130</v>
      </c>
      <c r="E24" s="26" t="s">
        <v>131</v>
      </c>
      <c r="F24" s="26" t="s">
        <v>132</v>
      </c>
      <c r="G24" s="26" t="s">
        <v>133</v>
      </c>
      <c r="H24" s="41"/>
      <c r="I24" s="41"/>
      <c r="J24" s="41"/>
      <c r="K24" s="42"/>
    </row>
    <row r="25" spans="1:11" x14ac:dyDescent="0.3">
      <c r="A25" s="40"/>
      <c r="B25" s="41"/>
      <c r="C25" s="499" t="s">
        <v>134</v>
      </c>
      <c r="D25" s="499"/>
      <c r="E25" s="499"/>
      <c r="F25" s="499"/>
      <c r="G25" s="499"/>
      <c r="H25" s="41"/>
      <c r="I25" s="41"/>
      <c r="J25" s="41"/>
      <c r="K25" s="42"/>
    </row>
    <row r="26" spans="1:11" x14ac:dyDescent="0.3">
      <c r="A26" s="40"/>
      <c r="B26" s="41"/>
      <c r="C26" s="499"/>
      <c r="D26" s="499"/>
      <c r="E26" s="499"/>
      <c r="F26" s="499"/>
      <c r="G26" s="499"/>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legacyDrawing r:id="rId2"/>
  <oleObjects>
    <mc:AlternateContent xmlns:mc="http://schemas.openxmlformats.org/markup-compatibility/2006">
      <mc:Choice Requires="x14">
        <oleObject shapeId="12289" r:id="rId3">
          <objectPr defaultSize="0" autoPict="0" r:id="rId4">
            <anchor moveWithCells="1" sizeWithCells="1">
              <from>
                <xdr:col>0</xdr:col>
                <xdr:colOff>121920</xdr:colOff>
                <xdr:row>0</xdr:row>
                <xdr:rowOff>160020</xdr:rowOff>
              </from>
              <to>
                <xdr:col>1</xdr:col>
                <xdr:colOff>792480</xdr:colOff>
                <xdr:row>3</xdr:row>
                <xdr:rowOff>68580</xdr:rowOff>
              </to>
            </anchor>
          </objectPr>
        </oleObject>
      </mc:Choice>
      <mc:Fallback>
        <oleObject shapeId="12289" r:id="rId3"/>
      </mc:Fallback>
    </mc:AlternateContent>
  </oleObject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K27"/>
  <sheetViews>
    <sheetView zoomScale="120" zoomScaleNormal="120" zoomScalePageLayoutView="120" workbookViewId="0">
      <selection activeCell="M5" sqref="M5"/>
    </sheetView>
  </sheetViews>
  <sheetFormatPr baseColWidth="10" defaultColWidth="11.44140625" defaultRowHeight="14.4" x14ac:dyDescent="0.3"/>
  <cols>
    <col min="1" max="1" width="14.44140625" customWidth="1"/>
    <col min="2" max="2" width="15" customWidth="1"/>
    <col min="3" max="7" width="13.6640625" customWidth="1"/>
    <col min="8" max="8" width="3.88671875" customWidth="1"/>
    <col min="11" max="11" width="14.44140625" bestFit="1" customWidth="1"/>
  </cols>
  <sheetData>
    <row r="1" spans="1:11" ht="15" customHeight="1" x14ac:dyDescent="0.3">
      <c r="A1" s="269"/>
      <c r="B1" s="269"/>
      <c r="C1" s="263" t="s">
        <v>350</v>
      </c>
      <c r="D1" s="263"/>
      <c r="E1" s="263"/>
      <c r="F1" s="263"/>
      <c r="G1" s="310" t="s">
        <v>344</v>
      </c>
      <c r="H1" s="310"/>
      <c r="I1" s="310"/>
      <c r="J1" s="474"/>
      <c r="K1" s="474"/>
    </row>
    <row r="2" spans="1:11" ht="15" customHeight="1" x14ac:dyDescent="0.3">
      <c r="A2" s="269"/>
      <c r="B2" s="269"/>
      <c r="C2" s="263"/>
      <c r="D2" s="263"/>
      <c r="E2" s="263"/>
      <c r="F2" s="263"/>
      <c r="G2" s="310" t="s">
        <v>342</v>
      </c>
      <c r="H2" s="310"/>
      <c r="I2" s="310"/>
      <c r="J2" s="474"/>
      <c r="K2" s="474"/>
    </row>
    <row r="3" spans="1:11" ht="34.5" customHeight="1" x14ac:dyDescent="0.3">
      <c r="A3" s="269"/>
      <c r="B3" s="269"/>
      <c r="C3" s="263" t="s">
        <v>352</v>
      </c>
      <c r="D3" s="263"/>
      <c r="E3" s="263"/>
      <c r="F3" s="263"/>
      <c r="G3" s="310" t="s">
        <v>346</v>
      </c>
      <c r="H3" s="310"/>
      <c r="I3" s="310"/>
      <c r="J3" s="474"/>
      <c r="K3" s="474"/>
    </row>
    <row r="4" spans="1:11" ht="15.75" customHeight="1" x14ac:dyDescent="0.3">
      <c r="A4" s="269"/>
      <c r="B4" s="269"/>
      <c r="C4" s="263"/>
      <c r="D4" s="263"/>
      <c r="E4" s="263"/>
      <c r="F4" s="263"/>
      <c r="G4" s="310" t="s">
        <v>353</v>
      </c>
      <c r="H4" s="310"/>
      <c r="I4" s="310"/>
      <c r="J4" s="474"/>
      <c r="K4" s="474"/>
    </row>
    <row r="5" spans="1:11" ht="15" thickBot="1" x14ac:dyDescent="0.35"/>
    <row r="6" spans="1:11" ht="26.25" customHeight="1" x14ac:dyDescent="0.3">
      <c r="A6" s="481" t="s">
        <v>117</v>
      </c>
      <c r="B6" s="482"/>
      <c r="C6" s="482"/>
      <c r="D6" s="482"/>
      <c r="E6" s="482"/>
      <c r="F6" s="482"/>
      <c r="G6" s="482"/>
      <c r="H6" s="482"/>
      <c r="I6" s="482"/>
      <c r="J6" s="482"/>
      <c r="K6" s="483"/>
    </row>
    <row r="7" spans="1:11" ht="24" customHeight="1" x14ac:dyDescent="0.25">
      <c r="A7" s="22" t="s">
        <v>6</v>
      </c>
      <c r="B7" s="515" t="str">
        <f>+CONTEXTO!B7</f>
        <v>GESTION DOCUMENTAL</v>
      </c>
      <c r="C7" s="515"/>
      <c r="D7" s="515"/>
      <c r="E7" s="515"/>
      <c r="F7" s="515"/>
      <c r="G7" s="515"/>
      <c r="H7" s="515"/>
      <c r="I7" s="515"/>
      <c r="J7" s="515"/>
      <c r="K7" s="516"/>
    </row>
    <row r="8" spans="1:11" ht="52.5" customHeight="1" x14ac:dyDescent="0.25">
      <c r="A8" s="21" t="s">
        <v>7</v>
      </c>
      <c r="B8" s="522" t="str">
        <f>+CONTEXTO!B8</f>
        <v>ADMINISTRAR LA DOCUMENTACION FISICA DE LA ENTIDAD, EMPLEANDO TECNOLOGIA E INSTRUMENTOS DE CONTROL PARA GARANTIZA R CONTINUAMENTE EL ACCESO OPRTUNO, DISPONIBILIDAD Y CONSERVACION  DE LA TOTALIDAD DE LA INFORMACIÓN</v>
      </c>
      <c r="C8" s="522"/>
      <c r="D8" s="522"/>
      <c r="E8" s="522"/>
      <c r="F8" s="522"/>
      <c r="G8" s="522"/>
      <c r="H8" s="522"/>
      <c r="I8" s="522"/>
      <c r="J8" s="522"/>
      <c r="K8" s="523"/>
    </row>
    <row r="9" spans="1:11" ht="29.25" customHeight="1" thickBot="1" x14ac:dyDescent="0.3">
      <c r="A9" s="31" t="s">
        <v>118</v>
      </c>
      <c r="B9" s="519">
        <f>+DESCRIPCION!A16</f>
        <v>0</v>
      </c>
      <c r="C9" s="520"/>
      <c r="D9" s="520"/>
      <c r="E9" s="520"/>
      <c r="F9" s="520"/>
      <c r="G9" s="520"/>
      <c r="H9" s="520"/>
      <c r="I9" s="520"/>
      <c r="J9" s="520"/>
      <c r="K9" s="521"/>
    </row>
    <row r="10" spans="1:11" ht="15" x14ac:dyDescent="0.25">
      <c r="A10" s="37"/>
      <c r="B10" s="38"/>
      <c r="C10" s="38"/>
      <c r="D10" s="38"/>
      <c r="E10" s="38"/>
      <c r="F10" s="38"/>
      <c r="G10" s="38"/>
      <c r="H10" s="38"/>
      <c r="I10" s="38"/>
      <c r="J10" s="38"/>
      <c r="K10" s="39"/>
    </row>
    <row r="11" spans="1:11" ht="15" x14ac:dyDescent="0.25">
      <c r="A11" s="40"/>
      <c r="B11" s="41"/>
      <c r="C11" s="41"/>
      <c r="D11" s="41"/>
      <c r="E11" s="41"/>
      <c r="F11" s="41"/>
      <c r="G11" s="41"/>
      <c r="H11" s="41"/>
      <c r="I11" s="41"/>
      <c r="J11" s="491" t="s">
        <v>119</v>
      </c>
      <c r="K11" s="492"/>
    </row>
    <row r="12" spans="1:11" ht="15.75" thickBot="1" x14ac:dyDescent="0.3">
      <c r="A12" s="40"/>
      <c r="B12" s="42"/>
      <c r="C12" s="41"/>
      <c r="D12" s="41"/>
      <c r="E12" s="41"/>
      <c r="F12" s="41"/>
      <c r="G12" s="41"/>
      <c r="H12" s="41"/>
      <c r="I12" s="41"/>
      <c r="J12" s="43"/>
      <c r="K12" s="44"/>
    </row>
    <row r="13" spans="1:11" ht="30" customHeight="1" thickBot="1" x14ac:dyDescent="0.35">
      <c r="A13" s="475" t="s">
        <v>120</v>
      </c>
      <c r="B13" s="27">
        <v>5</v>
      </c>
      <c r="C13" s="476"/>
      <c r="D13" s="477"/>
      <c r="E13" s="493"/>
      <c r="F13" s="493"/>
      <c r="G13" s="493"/>
      <c r="H13" s="41"/>
      <c r="I13" s="41"/>
      <c r="J13" s="33"/>
      <c r="K13" s="47" t="s">
        <v>121</v>
      </c>
    </row>
    <row r="14" spans="1:11" ht="30" customHeight="1" thickBot="1" x14ac:dyDescent="0.35">
      <c r="A14" s="475"/>
      <c r="B14" s="28" t="s">
        <v>122</v>
      </c>
      <c r="C14" s="476"/>
      <c r="D14" s="477"/>
      <c r="E14" s="493"/>
      <c r="F14" s="493"/>
      <c r="G14" s="493"/>
      <c r="H14" s="41"/>
      <c r="I14" s="41"/>
      <c r="J14" s="43"/>
      <c r="K14" s="47"/>
    </row>
    <row r="15" spans="1:11" ht="30" customHeight="1" thickBot="1" x14ac:dyDescent="0.35">
      <c r="A15" s="475"/>
      <c r="B15" s="27">
        <v>4</v>
      </c>
      <c r="C15" s="494"/>
      <c r="D15" s="477"/>
      <c r="E15" s="477"/>
      <c r="F15" s="497"/>
      <c r="G15" s="493"/>
      <c r="H15" s="41"/>
      <c r="I15" s="41"/>
      <c r="J15" s="34"/>
      <c r="K15" s="47" t="s">
        <v>123</v>
      </c>
    </row>
    <row r="16" spans="1:11" ht="30" customHeight="1" thickBot="1" x14ac:dyDescent="0.35">
      <c r="A16" s="475"/>
      <c r="B16" s="28" t="s">
        <v>124</v>
      </c>
      <c r="C16" s="494"/>
      <c r="D16" s="477"/>
      <c r="E16" s="477"/>
      <c r="F16" s="498"/>
      <c r="G16" s="493"/>
      <c r="H16" s="41"/>
      <c r="I16" s="41"/>
      <c r="J16" s="32"/>
      <c r="K16" s="47"/>
    </row>
    <row r="17" spans="1:11" ht="30" customHeight="1" thickBot="1" x14ac:dyDescent="0.35">
      <c r="A17" s="475"/>
      <c r="B17" s="27">
        <v>3</v>
      </c>
      <c r="C17" s="500"/>
      <c r="D17" s="501"/>
      <c r="E17" s="502"/>
      <c r="F17" s="497"/>
      <c r="G17" s="493"/>
      <c r="H17" s="41"/>
      <c r="I17" s="41"/>
      <c r="J17" s="35"/>
      <c r="K17" s="47" t="s">
        <v>125</v>
      </c>
    </row>
    <row r="18" spans="1:11" ht="30" customHeight="1" thickBot="1" x14ac:dyDescent="0.35">
      <c r="A18" s="475"/>
      <c r="B18" s="28" t="s">
        <v>126</v>
      </c>
      <c r="C18" s="500"/>
      <c r="D18" s="501"/>
      <c r="E18" s="503"/>
      <c r="F18" s="498"/>
      <c r="G18" s="493"/>
      <c r="H18" s="41"/>
      <c r="I18" s="41"/>
      <c r="J18" s="32"/>
      <c r="K18" s="47"/>
    </row>
    <row r="19" spans="1:11" ht="30" customHeight="1" thickBot="1" x14ac:dyDescent="0.35">
      <c r="A19" s="475"/>
      <c r="B19" s="27">
        <v>2</v>
      </c>
      <c r="C19" s="500"/>
      <c r="D19" s="504"/>
      <c r="E19" s="505"/>
      <c r="F19" s="507"/>
      <c r="G19" s="493"/>
      <c r="H19" s="41"/>
      <c r="I19" s="41"/>
      <c r="J19" s="36"/>
      <c r="K19" s="47" t="s">
        <v>127</v>
      </c>
    </row>
    <row r="20" spans="1:11" ht="30" customHeight="1" thickBot="1" x14ac:dyDescent="0.35">
      <c r="A20" s="475"/>
      <c r="B20" s="28" t="s">
        <v>246</v>
      </c>
      <c r="C20" s="500"/>
      <c r="D20" s="504"/>
      <c r="E20" s="506"/>
      <c r="F20" s="508"/>
      <c r="G20" s="493"/>
      <c r="H20" s="41"/>
      <c r="I20" s="41"/>
      <c r="J20" s="41"/>
      <c r="K20" s="42"/>
    </row>
    <row r="21" spans="1:11" ht="30" customHeight="1" thickBot="1" x14ac:dyDescent="0.35">
      <c r="A21" s="475"/>
      <c r="B21" s="27">
        <v>1</v>
      </c>
      <c r="C21" s="500"/>
      <c r="D21" s="504"/>
      <c r="E21" s="501"/>
      <c r="F21" s="477"/>
      <c r="G21" s="477"/>
      <c r="H21" s="41"/>
      <c r="I21" s="41"/>
      <c r="J21" s="41"/>
      <c r="K21" s="42"/>
    </row>
    <row r="22" spans="1:11" ht="30" customHeight="1" thickBot="1" x14ac:dyDescent="0.35">
      <c r="A22" s="475"/>
      <c r="B22" s="28" t="s">
        <v>128</v>
      </c>
      <c r="C22" s="509"/>
      <c r="D22" s="510"/>
      <c r="E22" s="511"/>
      <c r="F22" s="514"/>
      <c r="G22" s="514"/>
      <c r="H22" s="45"/>
      <c r="I22" s="41"/>
      <c r="J22" s="41"/>
      <c r="K22" s="42"/>
    </row>
    <row r="23" spans="1:11" x14ac:dyDescent="0.3">
      <c r="A23" s="40"/>
      <c r="B23" s="41"/>
      <c r="C23" s="26">
        <v>1</v>
      </c>
      <c r="D23" s="26">
        <v>2</v>
      </c>
      <c r="E23" s="26">
        <v>3</v>
      </c>
      <c r="F23" s="26">
        <v>4</v>
      </c>
      <c r="G23" s="26">
        <v>5</v>
      </c>
      <c r="H23" s="41"/>
      <c r="I23" s="41"/>
      <c r="J23" s="41"/>
      <c r="K23" s="42"/>
    </row>
    <row r="24" spans="1:11" x14ac:dyDescent="0.3">
      <c r="A24" s="40"/>
      <c r="B24" s="41"/>
      <c r="C24" s="26" t="s">
        <v>129</v>
      </c>
      <c r="D24" s="26" t="s">
        <v>130</v>
      </c>
      <c r="E24" s="26" t="s">
        <v>131</v>
      </c>
      <c r="F24" s="26" t="s">
        <v>132</v>
      </c>
      <c r="G24" s="26" t="s">
        <v>133</v>
      </c>
      <c r="H24" s="41"/>
      <c r="I24" s="41"/>
      <c r="J24" s="41"/>
      <c r="K24" s="42"/>
    </row>
    <row r="25" spans="1:11" x14ac:dyDescent="0.3">
      <c r="A25" s="40"/>
      <c r="B25" s="41"/>
      <c r="C25" s="499" t="s">
        <v>134</v>
      </c>
      <c r="D25" s="499"/>
      <c r="E25" s="499"/>
      <c r="F25" s="499"/>
      <c r="G25" s="499"/>
      <c r="H25" s="41"/>
      <c r="I25" s="41"/>
      <c r="J25" s="41"/>
      <c r="K25" s="42"/>
    </row>
    <row r="26" spans="1:11" x14ac:dyDescent="0.3">
      <c r="A26" s="40"/>
      <c r="B26" s="41"/>
      <c r="C26" s="499"/>
      <c r="D26" s="499"/>
      <c r="E26" s="499"/>
      <c r="F26" s="499"/>
      <c r="G26" s="499"/>
      <c r="H26" s="41"/>
      <c r="I26" s="41"/>
      <c r="J26" s="41"/>
      <c r="K26" s="42"/>
    </row>
    <row r="27" spans="1:11" ht="15" thickBot="1" x14ac:dyDescent="0.35">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legacyDrawing r:id="rId2"/>
  <oleObjects>
    <mc:AlternateContent xmlns:mc="http://schemas.openxmlformats.org/markup-compatibility/2006">
      <mc:Choice Requires="x14">
        <oleObject shapeId="13313" r:id="rId3">
          <objectPr defaultSize="0" autoPict="0" r:id="rId4">
            <anchor moveWithCells="1" sizeWithCells="1">
              <from>
                <xdr:col>0</xdr:col>
                <xdr:colOff>175260</xdr:colOff>
                <xdr:row>0</xdr:row>
                <xdr:rowOff>175260</xdr:rowOff>
              </from>
              <to>
                <xdr:col>1</xdr:col>
                <xdr:colOff>845820</xdr:colOff>
                <xdr:row>3</xdr:row>
                <xdr:rowOff>83820</xdr:rowOff>
              </to>
            </anchor>
          </objectPr>
        </oleObject>
      </mc:Choice>
      <mc:Fallback>
        <oleObject shapeId="13313" r:id="rId3"/>
      </mc:Fallback>
    </mc:AlternateContent>
  </oleObject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44140625" customWidth="1"/>
    <col min="2" max="2" width="72.33203125" customWidth="1"/>
    <col min="3" max="3" width="59.88671875" style="54" customWidth="1"/>
  </cols>
  <sheetData>
    <row r="1" spans="1:1" ht="15" x14ac:dyDescent="0.25">
      <c r="A1" s="71" t="s">
        <v>135</v>
      </c>
    </row>
    <row r="2" spans="1:1" ht="15" x14ac:dyDescent="0.25">
      <c r="A2" s="8"/>
    </row>
    <row r="3" spans="1:1" ht="15" x14ac:dyDescent="0.25">
      <c r="A3" s="8" t="s">
        <v>136</v>
      </c>
    </row>
    <row r="4" spans="1:1" ht="15" x14ac:dyDescent="0.25">
      <c r="A4" s="8" t="s">
        <v>137</v>
      </c>
    </row>
    <row r="6" spans="1:1" ht="15" x14ac:dyDescent="0.25">
      <c r="A6" s="71" t="s">
        <v>138</v>
      </c>
    </row>
    <row r="7" spans="1:1" ht="15" x14ac:dyDescent="0.25">
      <c r="A7" t="s">
        <v>80</v>
      </c>
    </row>
    <row r="8" spans="1:1" x14ac:dyDescent="0.3">
      <c r="A8" t="s">
        <v>139</v>
      </c>
    </row>
    <row r="9" spans="1:1" ht="15" x14ac:dyDescent="0.25">
      <c r="A9" t="s">
        <v>140</v>
      </c>
    </row>
    <row r="10" spans="1:1" ht="15" x14ac:dyDescent="0.25">
      <c r="A10" t="s">
        <v>141</v>
      </c>
    </row>
    <row r="11" spans="1:1" ht="15" x14ac:dyDescent="0.25">
      <c r="A11" t="s">
        <v>142</v>
      </c>
    </row>
    <row r="12" spans="1:1" x14ac:dyDescent="0.3">
      <c r="A12" t="s">
        <v>143</v>
      </c>
    </row>
    <row r="13" spans="1:1" ht="15" x14ac:dyDescent="0.25">
      <c r="A13" t="s">
        <v>144</v>
      </c>
    </row>
    <row r="14" spans="1:1" x14ac:dyDescent="0.3">
      <c r="A14" t="s">
        <v>145</v>
      </c>
    </row>
    <row r="15" spans="1:1" x14ac:dyDescent="0.3">
      <c r="A15" t="s">
        <v>146</v>
      </c>
    </row>
    <row r="16" spans="1:1" ht="15" x14ac:dyDescent="0.25">
      <c r="A16" t="s">
        <v>147</v>
      </c>
    </row>
    <row r="19" spans="1:3" ht="15" x14ac:dyDescent="0.25">
      <c r="A19" s="71" t="s">
        <v>134</v>
      </c>
    </row>
    <row r="20" spans="1:3" ht="15" x14ac:dyDescent="0.25">
      <c r="A20" t="s">
        <v>91</v>
      </c>
    </row>
    <row r="21" spans="1:3" ht="15" x14ac:dyDescent="0.25">
      <c r="A21" t="s">
        <v>148</v>
      </c>
    </row>
    <row r="22" spans="1:3" ht="15" x14ac:dyDescent="0.25">
      <c r="A22" t="s">
        <v>149</v>
      </c>
    </row>
    <row r="23" spans="1:3" ht="15" x14ac:dyDescent="0.25">
      <c r="A23" t="s">
        <v>150</v>
      </c>
    </row>
    <row r="24" spans="1:3" ht="15" x14ac:dyDescent="0.25">
      <c r="A24" t="s">
        <v>151</v>
      </c>
    </row>
    <row r="25" spans="1:3" ht="15" x14ac:dyDescent="0.25">
      <c r="A25" t="s">
        <v>152</v>
      </c>
    </row>
    <row r="28" spans="1:3" ht="141" customHeight="1" x14ac:dyDescent="0.3">
      <c r="A28" s="97" t="s">
        <v>153</v>
      </c>
      <c r="B28" s="99" t="s">
        <v>154</v>
      </c>
      <c r="C28" s="99" t="s">
        <v>155</v>
      </c>
    </row>
    <row r="29" spans="1:3" ht="144" customHeight="1" x14ac:dyDescent="0.3">
      <c r="A29" t="s">
        <v>156</v>
      </c>
      <c r="B29" s="74" t="s">
        <v>157</v>
      </c>
      <c r="C29" s="98" t="s">
        <v>158</v>
      </c>
    </row>
    <row r="30" spans="1:3" ht="115.2" x14ac:dyDescent="0.3">
      <c r="A30" s="93" t="s">
        <v>159</v>
      </c>
      <c r="B30" s="70" t="s">
        <v>160</v>
      </c>
      <c r="C30" s="98" t="s">
        <v>161</v>
      </c>
    </row>
    <row r="31" spans="1:3" ht="96.6" x14ac:dyDescent="0.3">
      <c r="A31" t="s">
        <v>162</v>
      </c>
      <c r="B31" s="70" t="s">
        <v>163</v>
      </c>
      <c r="C31" s="98" t="s">
        <v>164</v>
      </c>
    </row>
    <row r="32" spans="1:3" ht="96.6" x14ac:dyDescent="0.3">
      <c r="A32" t="s">
        <v>165</v>
      </c>
      <c r="B32" s="70" t="s">
        <v>166</v>
      </c>
      <c r="C32" s="98" t="s">
        <v>167</v>
      </c>
    </row>
    <row r="34" spans="1:3" ht="15" x14ac:dyDescent="0.25">
      <c r="A34" t="s">
        <v>168</v>
      </c>
      <c r="C34" s="103" t="s">
        <v>169</v>
      </c>
    </row>
    <row r="35" spans="1:3" ht="15" x14ac:dyDescent="0.25">
      <c r="A35">
        <v>1</v>
      </c>
      <c r="B35">
        <f>IF(' IMPACTO RIESGOS CORRUPCION'!D11="X",1,0)</f>
        <v>1</v>
      </c>
    </row>
    <row r="36" spans="1:3" ht="15" x14ac:dyDescent="0.25">
      <c r="A36">
        <v>2</v>
      </c>
      <c r="B36">
        <f>IF(' IMPACTO RIESGOS CORRUPCION'!D12="X",1,0)</f>
        <v>1</v>
      </c>
      <c r="C36" s="54" t="s">
        <v>136</v>
      </c>
    </row>
    <row r="37" spans="1:3" ht="15" x14ac:dyDescent="0.25">
      <c r="A37">
        <v>3</v>
      </c>
      <c r="B37">
        <f>IF(' IMPACTO RIESGOS CORRUPCION'!D13="X",1,0)</f>
        <v>1</v>
      </c>
    </row>
    <row r="38" spans="1:3" ht="15" x14ac:dyDescent="0.25">
      <c r="A38">
        <v>4</v>
      </c>
      <c r="B38">
        <f>IF(' IMPACTO RIESGOS CORRUPCION'!D14="X",1,0)</f>
        <v>0</v>
      </c>
    </row>
    <row r="39" spans="1:3" ht="15" x14ac:dyDescent="0.25">
      <c r="A39">
        <v>5</v>
      </c>
      <c r="B39">
        <f>IF(' IMPACTO RIESGOS CORRUPCION'!D15="X",1,0)</f>
        <v>1</v>
      </c>
    </row>
    <row r="40" spans="1:3" ht="15" x14ac:dyDescent="0.25">
      <c r="A40">
        <v>6</v>
      </c>
      <c r="B40">
        <f>IF(' IMPACTO RIESGOS CORRUPCION'!D16="X",1,0)</f>
        <v>1</v>
      </c>
    </row>
    <row r="41" spans="1:3" ht="15" x14ac:dyDescent="0.25">
      <c r="A41">
        <v>7</v>
      </c>
      <c r="B41">
        <f>IF(' IMPACTO RIESGOS CORRUPCION'!D17="X",1,0)</f>
        <v>0</v>
      </c>
    </row>
    <row r="42" spans="1:3" ht="15" x14ac:dyDescent="0.25">
      <c r="A42">
        <v>8</v>
      </c>
      <c r="B42">
        <f>IF(' IMPACTO RIESGOS CORRUPCION'!D18="X",1,0)</f>
        <v>0</v>
      </c>
    </row>
    <row r="43" spans="1:3" ht="15" x14ac:dyDescent="0.25">
      <c r="A43">
        <v>9</v>
      </c>
      <c r="B43">
        <f>IF(' IMPACTO RIESGOS CORRUPCION'!D19="X",1,0)</f>
        <v>1</v>
      </c>
    </row>
    <row r="44" spans="1:3" ht="15" x14ac:dyDescent="0.25">
      <c r="A44">
        <v>10</v>
      </c>
      <c r="B44">
        <f>IF(' IMPACTO RIESGOS CORRUPCION'!D20="X",1,0)</f>
        <v>1</v>
      </c>
    </row>
    <row r="45" spans="1:3" ht="15" x14ac:dyDescent="0.25">
      <c r="A45">
        <v>11</v>
      </c>
      <c r="B45">
        <f>IF(' IMPACTO RIESGOS CORRUPCION'!D21="X",1,0)</f>
        <v>1</v>
      </c>
    </row>
    <row r="46" spans="1:3" ht="15" x14ac:dyDescent="0.25">
      <c r="A46">
        <v>12</v>
      </c>
      <c r="B46">
        <f>IF(' IMPACTO RIESGOS CORRUPCION'!D22="X",1,0)</f>
        <v>1</v>
      </c>
    </row>
    <row r="47" spans="1:3" ht="15" x14ac:dyDescent="0.25">
      <c r="A47">
        <v>13</v>
      </c>
      <c r="B47">
        <f>IF(' IMPACTO RIESGOS CORRUPCION'!D23="X",1,0)</f>
        <v>1</v>
      </c>
    </row>
    <row r="48" spans="1:3" ht="15" x14ac:dyDescent="0.25">
      <c r="A48">
        <v>14</v>
      </c>
      <c r="B48">
        <f>IF(' IMPACTO RIESGOS CORRUPCION'!D24="X",1,0)</f>
        <v>1</v>
      </c>
    </row>
    <row r="49" spans="1:2" ht="15" x14ac:dyDescent="0.25">
      <c r="A49">
        <v>15</v>
      </c>
      <c r="B49">
        <f>IF(' IMPACTO RIESGOS CORRUPCION'!D25="X",1,0)</f>
        <v>0</v>
      </c>
    </row>
    <row r="50" spans="1:2" ht="15" x14ac:dyDescent="0.25">
      <c r="A50">
        <v>16</v>
      </c>
      <c r="B50">
        <f>IF(' IMPACTO RIESGOS CORRUPCION'!D26="X",1,0)</f>
        <v>0</v>
      </c>
    </row>
    <row r="51" spans="1:2" ht="15" x14ac:dyDescent="0.25">
      <c r="A51">
        <v>17</v>
      </c>
      <c r="B51">
        <f>IF(' IMPACTO RIESGOS CORRUPCION'!D27="X",1,0)</f>
        <v>0</v>
      </c>
    </row>
    <row r="52" spans="1:2" ht="15" x14ac:dyDescent="0.25">
      <c r="A52">
        <v>18</v>
      </c>
      <c r="B52">
        <f>IF(' IMPACTO RIESGOS CORRUPCION'!D28="X",1,0)</f>
        <v>0</v>
      </c>
    </row>
    <row r="53" spans="1:2" ht="15" x14ac:dyDescent="0.25">
      <c r="A53">
        <v>19</v>
      </c>
      <c r="B53">
        <f>IF(' IMPACTO RIESGOS CORRUPCION'!D29="X",1,0)</f>
        <v>0</v>
      </c>
    </row>
    <row r="54" spans="1:2" ht="15" x14ac:dyDescent="0.25">
      <c r="A54" t="s">
        <v>170</v>
      </c>
      <c r="B54">
        <f>SUM(B35:B53)</f>
        <v>11</v>
      </c>
    </row>
    <row r="57" spans="1:2" ht="15" x14ac:dyDescent="0.25">
      <c r="A57" t="s">
        <v>171</v>
      </c>
    </row>
    <row r="58" spans="1:2" ht="15" x14ac:dyDescent="0.25">
      <c r="A58">
        <v>1</v>
      </c>
      <c r="B58">
        <f>IF(' IMPACTO RIESGOS CORRUPCION'!D34="X",1,0)</f>
        <v>0</v>
      </c>
    </row>
    <row r="59" spans="1:2" ht="15" x14ac:dyDescent="0.25">
      <c r="A59">
        <v>2</v>
      </c>
      <c r="B59">
        <f>IF(' IMPACTO RIESGOS CORRUPCION'!D35="X",1,0)</f>
        <v>0</v>
      </c>
    </row>
    <row r="60" spans="1:2" ht="15" x14ac:dyDescent="0.25">
      <c r="A60">
        <v>3</v>
      </c>
      <c r="B60">
        <f>IF(' IMPACTO RIESGOS CORRUPCION'!D36="X",1,0)</f>
        <v>0</v>
      </c>
    </row>
    <row r="61" spans="1:2" ht="15" x14ac:dyDescent="0.25">
      <c r="A61">
        <v>4</v>
      </c>
      <c r="B61">
        <f>IF(' IMPACTO RIESGOS CORRUPCION'!D37="X",1,0)</f>
        <v>0</v>
      </c>
    </row>
    <row r="62" spans="1:2" ht="15" x14ac:dyDescent="0.25">
      <c r="A62">
        <v>5</v>
      </c>
      <c r="B62">
        <f>IF(' IMPACTO RIESGOS CORRUPCION'!D38="X",1,0)</f>
        <v>0</v>
      </c>
    </row>
    <row r="63" spans="1:2" ht="15" x14ac:dyDescent="0.25">
      <c r="A63">
        <v>6</v>
      </c>
      <c r="B63">
        <f>IF(' IMPACTO RIESGOS CORRUPCION'!D39="X",1,0)</f>
        <v>0</v>
      </c>
    </row>
    <row r="64" spans="1:2" ht="15" x14ac:dyDescent="0.25">
      <c r="A64">
        <v>7</v>
      </c>
      <c r="B64">
        <f>IF(' IMPACTO RIESGOS CORRUPCION'!D40="X",1,0)</f>
        <v>0</v>
      </c>
    </row>
    <row r="65" spans="1:2" ht="15" x14ac:dyDescent="0.25">
      <c r="A65">
        <v>8</v>
      </c>
      <c r="B65">
        <f>IF(' IMPACTO RIESGOS CORRUPCION'!D41="X",1,0)</f>
        <v>0</v>
      </c>
    </row>
    <row r="66" spans="1:2" ht="15" x14ac:dyDescent="0.25">
      <c r="A66">
        <v>9</v>
      </c>
      <c r="B66">
        <f>IF(' IMPACTO RIESGOS CORRUPCION'!D42="X",1,0)</f>
        <v>0</v>
      </c>
    </row>
    <row r="67" spans="1:2" ht="15" x14ac:dyDescent="0.25">
      <c r="A67">
        <v>10</v>
      </c>
      <c r="B67">
        <f>IF(' IMPACTO RIESGOS CORRUPCION'!D43="X",1,0)</f>
        <v>0</v>
      </c>
    </row>
    <row r="68" spans="1:2" ht="15" x14ac:dyDescent="0.25">
      <c r="A68">
        <v>11</v>
      </c>
      <c r="B68">
        <f>IF(' IMPACTO RIESGOS CORRUPCION'!D44="X",1,0)</f>
        <v>0</v>
      </c>
    </row>
    <row r="69" spans="1:2" ht="15" x14ac:dyDescent="0.25">
      <c r="A69">
        <v>12</v>
      </c>
      <c r="B69">
        <f>IF(' IMPACTO RIESGOS CORRUPCION'!D45="X",1,0)</f>
        <v>0</v>
      </c>
    </row>
    <row r="70" spans="1:2" ht="15" x14ac:dyDescent="0.25">
      <c r="A70">
        <v>13</v>
      </c>
      <c r="B70">
        <f>IF(' IMPACTO RIESGOS CORRUPCION'!D46="X",1,0)</f>
        <v>0</v>
      </c>
    </row>
    <row r="71" spans="1:2" ht="15" x14ac:dyDescent="0.25">
      <c r="A71">
        <v>14</v>
      </c>
      <c r="B71">
        <f>IF(' IMPACTO RIESGOS CORRUPCION'!D47="X",1,0)</f>
        <v>0</v>
      </c>
    </row>
    <row r="72" spans="1:2" ht="15" x14ac:dyDescent="0.25">
      <c r="A72">
        <v>15</v>
      </c>
      <c r="B72">
        <f>IF(' IMPACTO RIESGOS CORRUPCION'!D48="X",1,0)</f>
        <v>0</v>
      </c>
    </row>
    <row r="73" spans="1:2" ht="15" x14ac:dyDescent="0.25">
      <c r="A73">
        <v>16</v>
      </c>
      <c r="B73">
        <f>IF(' IMPACTO RIESGOS CORRUPCION'!D49="X",1,0)</f>
        <v>0</v>
      </c>
    </row>
    <row r="74" spans="1:2" ht="15" x14ac:dyDescent="0.25">
      <c r="A74">
        <v>17</v>
      </c>
      <c r="B74">
        <f>IF(' IMPACTO RIESGOS CORRUPCION'!D50="X",1,0)</f>
        <v>0</v>
      </c>
    </row>
    <row r="75" spans="1:2" ht="15" x14ac:dyDescent="0.25">
      <c r="A75">
        <v>18</v>
      </c>
      <c r="B75">
        <f>IF(' IMPACTO RIESGOS CORRUPCION'!D51="X",1,0)</f>
        <v>0</v>
      </c>
    </row>
    <row r="76" spans="1:2" ht="15" x14ac:dyDescent="0.25">
      <c r="A76">
        <v>19</v>
      </c>
      <c r="B76">
        <f>IF(' IMPACTO RIESGOS CORRUPCION'!D52="X",1,0)</f>
        <v>0</v>
      </c>
    </row>
    <row r="77" spans="1:2" ht="15" x14ac:dyDescent="0.25">
      <c r="A77" t="s">
        <v>170</v>
      </c>
      <c r="B77">
        <f>SUM(B58:B76)</f>
        <v>0</v>
      </c>
    </row>
    <row r="80" spans="1:2" ht="15" x14ac:dyDescent="0.25">
      <c r="A80" t="s">
        <v>172</v>
      </c>
    </row>
    <row r="81" spans="1:2" ht="15" x14ac:dyDescent="0.25">
      <c r="A81">
        <v>1</v>
      </c>
      <c r="B81">
        <f>IF(' IMPACTO RIESGOS CORRUPCION'!D57="X",1,0)</f>
        <v>0</v>
      </c>
    </row>
    <row r="82" spans="1:2" ht="15" x14ac:dyDescent="0.25">
      <c r="A82">
        <v>2</v>
      </c>
      <c r="B82">
        <f>IF(' IMPACTO RIESGOS CORRUPCION'!D58="X",1,0)</f>
        <v>0</v>
      </c>
    </row>
    <row r="83" spans="1:2" ht="15" x14ac:dyDescent="0.25">
      <c r="A83">
        <v>3</v>
      </c>
      <c r="B83">
        <f>IF(' IMPACTO RIESGOS CORRUPCION'!D59="X",1,0)</f>
        <v>0</v>
      </c>
    </row>
    <row r="84" spans="1:2" ht="15" x14ac:dyDescent="0.25">
      <c r="A84">
        <v>4</v>
      </c>
      <c r="B84">
        <f>IF(' IMPACTO RIESGOS CORRUPCION'!D60="X",1,0)</f>
        <v>0</v>
      </c>
    </row>
    <row r="85" spans="1:2" ht="15" x14ac:dyDescent="0.25">
      <c r="A85">
        <v>5</v>
      </c>
      <c r="B85">
        <f>IF(' IMPACTO RIESGOS CORRUPCION'!D61="X",1,0)</f>
        <v>0</v>
      </c>
    </row>
    <row r="86" spans="1:2" ht="15" x14ac:dyDescent="0.25">
      <c r="A86">
        <v>6</v>
      </c>
      <c r="B86">
        <f>IF(' IMPACTO RIESGOS CORRUPCION'!D62="X",1,0)</f>
        <v>0</v>
      </c>
    </row>
    <row r="87" spans="1:2" ht="15" x14ac:dyDescent="0.25">
      <c r="A87">
        <v>7</v>
      </c>
      <c r="B87">
        <f>IF(' IMPACTO RIESGOS CORRUPCION'!D63="X",1,0)</f>
        <v>0</v>
      </c>
    </row>
    <row r="88" spans="1:2" ht="15" x14ac:dyDescent="0.25">
      <c r="A88">
        <v>8</v>
      </c>
      <c r="B88">
        <f>IF(' IMPACTO RIESGOS CORRUPCION'!D64="X",1,0)</f>
        <v>0</v>
      </c>
    </row>
    <row r="89" spans="1:2" ht="15" x14ac:dyDescent="0.25">
      <c r="A89">
        <v>9</v>
      </c>
      <c r="B89">
        <f>IF(' IMPACTO RIESGOS CORRUPCION'!D65="X",1,0)</f>
        <v>0</v>
      </c>
    </row>
    <row r="90" spans="1:2" ht="15" x14ac:dyDescent="0.25">
      <c r="A90">
        <v>10</v>
      </c>
      <c r="B90">
        <f>IF(' IMPACTO RIESGOS CORRUPCION'!D66="X",1,0)</f>
        <v>0</v>
      </c>
    </row>
    <row r="91" spans="1:2" ht="15" x14ac:dyDescent="0.25">
      <c r="A91">
        <v>11</v>
      </c>
      <c r="B91">
        <f>IF(' IMPACTO RIESGOS CORRUPCION'!D67="X",1,0)</f>
        <v>0</v>
      </c>
    </row>
    <row r="92" spans="1:2" ht="15" x14ac:dyDescent="0.25">
      <c r="A92">
        <v>12</v>
      </c>
      <c r="B92">
        <f>IF(' IMPACTO RIESGOS CORRUPCION'!D68="X",1,0)</f>
        <v>0</v>
      </c>
    </row>
    <row r="93" spans="1:2" ht="15" x14ac:dyDescent="0.25">
      <c r="A93">
        <v>13</v>
      </c>
      <c r="B93">
        <f>IF(' IMPACTO RIESGOS CORRUPCION'!D69="X",1,0)</f>
        <v>0</v>
      </c>
    </row>
    <row r="94" spans="1:2" ht="15" x14ac:dyDescent="0.25">
      <c r="A94">
        <v>14</v>
      </c>
      <c r="B94">
        <f>IF(' IMPACTO RIESGOS CORRUPCION'!D70="X",1,0)</f>
        <v>0</v>
      </c>
    </row>
    <row r="95" spans="1:2" ht="15" x14ac:dyDescent="0.25">
      <c r="A95">
        <v>15</v>
      </c>
      <c r="B95">
        <f>IF(' IMPACTO RIESGOS CORRUPCION'!D71="X",1,0)</f>
        <v>0</v>
      </c>
    </row>
    <row r="96" spans="1:2" ht="15" x14ac:dyDescent="0.25">
      <c r="A96">
        <v>16</v>
      </c>
      <c r="B96">
        <f>IF(' IMPACTO RIESGOS CORRUPCION'!D72="X",1,0)</f>
        <v>0</v>
      </c>
    </row>
    <row r="97" spans="1:2" ht="15" x14ac:dyDescent="0.25">
      <c r="A97">
        <v>17</v>
      </c>
      <c r="B97">
        <f>IF(' IMPACTO RIESGOS CORRUPCION'!D73="X",1,0)</f>
        <v>0</v>
      </c>
    </row>
    <row r="98" spans="1:2" ht="15" x14ac:dyDescent="0.25">
      <c r="A98">
        <v>18</v>
      </c>
      <c r="B98">
        <f>IF(' IMPACTO RIESGOS CORRUPCION'!D74="X",1,0)</f>
        <v>0</v>
      </c>
    </row>
    <row r="99" spans="1:2" ht="15" x14ac:dyDescent="0.25">
      <c r="A99">
        <v>19</v>
      </c>
      <c r="B99">
        <f>IF(' IMPACTO RIESGOS CORRUPCION'!D75="X",1,0)</f>
        <v>0</v>
      </c>
    </row>
    <row r="100" spans="1:2" ht="15" x14ac:dyDescent="0.25">
      <c r="A100" t="s">
        <v>170</v>
      </c>
      <c r="B100">
        <f>SUM(B81:B99)</f>
        <v>0</v>
      </c>
    </row>
    <row r="103" spans="1:2" ht="15" x14ac:dyDescent="0.25">
      <c r="A103" t="s">
        <v>173</v>
      </c>
    </row>
    <row r="104" spans="1:2" ht="15" x14ac:dyDescent="0.25">
      <c r="A104">
        <v>1</v>
      </c>
      <c r="B104">
        <f>IF(' IMPACTO RIESGOS CORRUPCION'!D80="X",1,0)</f>
        <v>0</v>
      </c>
    </row>
    <row r="105" spans="1:2" ht="15" x14ac:dyDescent="0.25">
      <c r="A105">
        <v>2</v>
      </c>
      <c r="B105">
        <f>IF(' IMPACTO RIESGOS CORRUPCION'!D81="X",1,0)</f>
        <v>0</v>
      </c>
    </row>
    <row r="106" spans="1:2" ht="15" x14ac:dyDescent="0.25">
      <c r="A106">
        <v>3</v>
      </c>
      <c r="B106">
        <f>IF(' IMPACTO RIESGOS CORRUPCION'!D82="X",1,0)</f>
        <v>0</v>
      </c>
    </row>
    <row r="107" spans="1:2" ht="15" x14ac:dyDescent="0.25">
      <c r="A107">
        <v>4</v>
      </c>
      <c r="B107">
        <f>IF(' IMPACTO RIESGOS CORRUPCION'!D83="X",1,0)</f>
        <v>0</v>
      </c>
    </row>
    <row r="108" spans="1:2" ht="15" x14ac:dyDescent="0.25">
      <c r="A108">
        <v>5</v>
      </c>
      <c r="B108">
        <f>IF(' IMPACTO RIESGOS CORRUPCION'!D84="X",1,0)</f>
        <v>0</v>
      </c>
    </row>
    <row r="109" spans="1:2" ht="15" x14ac:dyDescent="0.25">
      <c r="A109">
        <v>6</v>
      </c>
      <c r="B109">
        <f>IF(' IMPACTO RIESGOS CORRUPCION'!D85="X",1,0)</f>
        <v>0</v>
      </c>
    </row>
    <row r="110" spans="1:2" ht="15" x14ac:dyDescent="0.25">
      <c r="A110">
        <v>7</v>
      </c>
      <c r="B110">
        <f>IF(' IMPACTO RIESGOS CORRUPCION'!D86="X",1,0)</f>
        <v>0</v>
      </c>
    </row>
    <row r="111" spans="1:2" ht="15" x14ac:dyDescent="0.25">
      <c r="A111">
        <v>8</v>
      </c>
      <c r="B111">
        <f>IF(' IMPACTO RIESGOS CORRUPCION'!D87="X",1,0)</f>
        <v>0</v>
      </c>
    </row>
    <row r="112" spans="1:2" ht="15" x14ac:dyDescent="0.25">
      <c r="A112">
        <v>9</v>
      </c>
      <c r="B112">
        <f>IF(' IMPACTO RIESGOS CORRUPCION'!D88="X",1,0)</f>
        <v>0</v>
      </c>
    </row>
    <row r="113" spans="1:2" ht="15" x14ac:dyDescent="0.25">
      <c r="A113">
        <v>10</v>
      </c>
      <c r="B113">
        <f>IF(' IMPACTO RIESGOS CORRUPCION'!D89="X",1,0)</f>
        <v>0</v>
      </c>
    </row>
    <row r="114" spans="1:2" ht="15" x14ac:dyDescent="0.25">
      <c r="A114">
        <v>11</v>
      </c>
      <c r="B114">
        <f>IF(' IMPACTO RIESGOS CORRUPCION'!D90="X",1,0)</f>
        <v>0</v>
      </c>
    </row>
    <row r="115" spans="1:2" ht="15" x14ac:dyDescent="0.25">
      <c r="A115">
        <v>12</v>
      </c>
      <c r="B115">
        <f>IF(' IMPACTO RIESGOS CORRUPCION'!D91="X",1,0)</f>
        <v>0</v>
      </c>
    </row>
    <row r="116" spans="1:2" ht="15" x14ac:dyDescent="0.25">
      <c r="A116">
        <v>13</v>
      </c>
      <c r="B116">
        <f>IF(' IMPACTO RIESGOS CORRUPCION'!D92="X",1,0)</f>
        <v>0</v>
      </c>
    </row>
    <row r="117" spans="1:2" ht="15" x14ac:dyDescent="0.25">
      <c r="A117">
        <v>14</v>
      </c>
      <c r="B117">
        <f>IF(' IMPACTO RIESGOS CORRUPCION'!D93="X",1,0)</f>
        <v>0</v>
      </c>
    </row>
    <row r="118" spans="1:2" ht="15" x14ac:dyDescent="0.25">
      <c r="A118">
        <v>15</v>
      </c>
      <c r="B118">
        <f>IF(' IMPACTO RIESGOS CORRUPCION'!D94="X",1,0)</f>
        <v>0</v>
      </c>
    </row>
    <row r="119" spans="1:2" ht="15" x14ac:dyDescent="0.25">
      <c r="A119">
        <v>16</v>
      </c>
      <c r="B119">
        <f>IF(' IMPACTO RIESGOS CORRUPCION'!D95="X",1,0)</f>
        <v>0</v>
      </c>
    </row>
    <row r="120" spans="1:2" ht="15" x14ac:dyDescent="0.25">
      <c r="A120">
        <v>17</v>
      </c>
      <c r="B120">
        <f>IF(' IMPACTO RIESGOS CORRUPCION'!D96="X",1,0)</f>
        <v>0</v>
      </c>
    </row>
    <row r="121" spans="1:2" ht="15" x14ac:dyDescent="0.25">
      <c r="A121">
        <v>18</v>
      </c>
      <c r="B121">
        <f>IF(' IMPACTO RIESGOS CORRUPCION'!D97="X",1,0)</f>
        <v>0</v>
      </c>
    </row>
    <row r="122" spans="1:2" ht="15" x14ac:dyDescent="0.25">
      <c r="A122">
        <v>19</v>
      </c>
      <c r="B122">
        <f>IF(' IMPACTO RIESGOS CORRUPCION'!D98="X",1,0)</f>
        <v>0</v>
      </c>
    </row>
    <row r="123" spans="1:2" ht="15" x14ac:dyDescent="0.25">
      <c r="A123" t="s">
        <v>170</v>
      </c>
      <c r="B123">
        <f>SUM(B104:B122)</f>
        <v>0</v>
      </c>
    </row>
    <row r="126" spans="1:2" ht="15" x14ac:dyDescent="0.25">
      <c r="A126" t="s">
        <v>173</v>
      </c>
    </row>
    <row r="127" spans="1:2" ht="15" x14ac:dyDescent="0.25">
      <c r="A127">
        <v>1</v>
      </c>
      <c r="B127">
        <f>IF(' IMPACTO RIESGOS CORRUPCION'!D103="X",1,0)</f>
        <v>0</v>
      </c>
    </row>
    <row r="128" spans="1:2" ht="15" x14ac:dyDescent="0.25">
      <c r="A128">
        <v>2</v>
      </c>
      <c r="B128">
        <f>IF(' IMPACTO RIESGOS CORRUPCION'!D104="X",1,0)</f>
        <v>0</v>
      </c>
    </row>
    <row r="129" spans="1:2" ht="15" x14ac:dyDescent="0.25">
      <c r="A129">
        <v>3</v>
      </c>
      <c r="B129">
        <f>IF(' IMPACTO RIESGOS CORRUPCION'!D105="X",1,0)</f>
        <v>0</v>
      </c>
    </row>
    <row r="130" spans="1:2" ht="15" x14ac:dyDescent="0.25">
      <c r="A130">
        <v>4</v>
      </c>
      <c r="B130">
        <f>IF(' IMPACTO RIESGOS CORRUPCION'!D106="X",1,0)</f>
        <v>0</v>
      </c>
    </row>
    <row r="131" spans="1:2" ht="15" x14ac:dyDescent="0.25">
      <c r="A131">
        <v>5</v>
      </c>
      <c r="B131">
        <f>IF(' IMPACTO RIESGOS CORRUPCION'!D107="X",1,0)</f>
        <v>0</v>
      </c>
    </row>
    <row r="132" spans="1:2" ht="15" x14ac:dyDescent="0.25">
      <c r="A132">
        <v>6</v>
      </c>
      <c r="B132">
        <f>IF(' IMPACTO RIESGOS CORRUPCION'!D108="X",1,0)</f>
        <v>0</v>
      </c>
    </row>
    <row r="133" spans="1:2" ht="15" x14ac:dyDescent="0.25">
      <c r="A133">
        <v>7</v>
      </c>
      <c r="B133">
        <f>IF(' IMPACTO RIESGOS CORRUPCION'!D109="X",1,0)</f>
        <v>0</v>
      </c>
    </row>
    <row r="134" spans="1:2" ht="15" x14ac:dyDescent="0.25">
      <c r="A134">
        <v>8</v>
      </c>
      <c r="B134">
        <f>IF(' IMPACTO RIESGOS CORRUPCION'!D110="X",1,0)</f>
        <v>0</v>
      </c>
    </row>
    <row r="135" spans="1:2" ht="15" x14ac:dyDescent="0.25">
      <c r="A135">
        <v>9</v>
      </c>
      <c r="B135">
        <f>IF(' IMPACTO RIESGOS CORRUPCION'!D111="X",1,0)</f>
        <v>0</v>
      </c>
    </row>
    <row r="136" spans="1:2" ht="15" x14ac:dyDescent="0.25">
      <c r="A136">
        <v>10</v>
      </c>
      <c r="B136">
        <f>IF(' IMPACTO RIESGOS CORRUPCION'!D112="X",1,0)</f>
        <v>0</v>
      </c>
    </row>
    <row r="137" spans="1:2" ht="15" x14ac:dyDescent="0.25">
      <c r="A137">
        <v>11</v>
      </c>
      <c r="B137">
        <f>IF(' IMPACTO RIESGOS CORRUPCION'!D113="X",1,0)</f>
        <v>0</v>
      </c>
    </row>
    <row r="138" spans="1:2" ht="15" x14ac:dyDescent="0.25">
      <c r="A138">
        <v>12</v>
      </c>
      <c r="B138">
        <f>IF(' IMPACTO RIESGOS CORRUPCION'!D114="X",1,0)</f>
        <v>0</v>
      </c>
    </row>
    <row r="139" spans="1:2" ht="15" x14ac:dyDescent="0.25">
      <c r="A139">
        <v>13</v>
      </c>
      <c r="B139">
        <f>IF(' IMPACTO RIESGOS CORRUPCION'!D115="X",1,0)</f>
        <v>0</v>
      </c>
    </row>
    <row r="140" spans="1:2" ht="15" x14ac:dyDescent="0.25">
      <c r="A140">
        <v>14</v>
      </c>
      <c r="B140">
        <f>IF(' IMPACTO RIESGOS CORRUPCION'!D116="X",1,0)</f>
        <v>0</v>
      </c>
    </row>
    <row r="141" spans="1:2" ht="15" x14ac:dyDescent="0.25">
      <c r="A141">
        <v>15</v>
      </c>
      <c r="B141">
        <f>IF(' IMPACTO RIESGOS CORRUPCION'!D117="X",1,0)</f>
        <v>0</v>
      </c>
    </row>
    <row r="142" spans="1:2" ht="15" x14ac:dyDescent="0.25">
      <c r="A142">
        <v>16</v>
      </c>
      <c r="B142">
        <f>IF(' IMPACTO RIESGOS CORRUPCION'!D118="X",1,0)</f>
        <v>0</v>
      </c>
    </row>
    <row r="143" spans="1:2" ht="15" x14ac:dyDescent="0.25">
      <c r="A143">
        <v>17</v>
      </c>
      <c r="B143">
        <f>IF(' IMPACTO RIESGOS CORRUPCION'!D119="X",1,0)</f>
        <v>0</v>
      </c>
    </row>
    <row r="144" spans="1:2" ht="15" x14ac:dyDescent="0.25">
      <c r="A144">
        <v>18</v>
      </c>
      <c r="B144">
        <f>IF(' IMPACTO RIESGOS CORRUPCION'!D120="X",1,0)</f>
        <v>0</v>
      </c>
    </row>
    <row r="145" spans="1:2" ht="15" x14ac:dyDescent="0.25">
      <c r="A145">
        <v>19</v>
      </c>
      <c r="B145">
        <f>IF(' IMPACTO RIESGOS CORRUPCION'!D121="X",1,0)</f>
        <v>0</v>
      </c>
    </row>
    <row r="146" spans="1:2" ht="15" x14ac:dyDescent="0.25">
      <c r="A146" t="s">
        <v>170</v>
      </c>
      <c r="B146">
        <f>SUM(B127:B145)</f>
        <v>0</v>
      </c>
    </row>
    <row r="150" spans="1:2" ht="15" x14ac:dyDescent="0.25">
      <c r="A150" t="s">
        <v>174</v>
      </c>
    </row>
    <row r="151" spans="1:2" ht="15" x14ac:dyDescent="0.25">
      <c r="A151" s="88" t="s">
        <v>175</v>
      </c>
    </row>
    <row r="152" spans="1:2" ht="15" x14ac:dyDescent="0.25">
      <c r="A152" t="s">
        <v>176</v>
      </c>
    </row>
    <row r="153" spans="1:2" ht="15" x14ac:dyDescent="0.25">
      <c r="A153" t="s">
        <v>177</v>
      </c>
    </row>
    <row r="154" spans="1:2" ht="15" x14ac:dyDescent="0.25">
      <c r="A154" t="s">
        <v>178</v>
      </c>
    </row>
    <row r="155" spans="1:2" ht="15" x14ac:dyDescent="0.25">
      <c r="A155" t="s">
        <v>176</v>
      </c>
    </row>
    <row r="156" spans="1:2" ht="15" x14ac:dyDescent="0.25">
      <c r="A156" t="s">
        <v>179</v>
      </c>
    </row>
    <row r="157" spans="1:2" ht="15" x14ac:dyDescent="0.25">
      <c r="A157" t="s">
        <v>180</v>
      </c>
    </row>
    <row r="159" spans="1:2" ht="15" x14ac:dyDescent="0.25">
      <c r="A159" s="88" t="s">
        <v>181</v>
      </c>
      <c r="B159" t="s">
        <v>137</v>
      </c>
    </row>
    <row r="160" spans="1:2" ht="15" x14ac:dyDescent="0.25">
      <c r="A160" t="s">
        <v>176</v>
      </c>
    </row>
    <row r="161" spans="1:1" ht="15" x14ac:dyDescent="0.25">
      <c r="A161" t="s">
        <v>182</v>
      </c>
    </row>
    <row r="162" spans="1:1" ht="15" x14ac:dyDescent="0.25">
      <c r="A162" t="s">
        <v>183</v>
      </c>
    </row>
    <row r="164" spans="1:1" ht="15" x14ac:dyDescent="0.25">
      <c r="A164" s="88" t="s">
        <v>184</v>
      </c>
    </row>
    <row r="165" spans="1:1" ht="15" x14ac:dyDescent="0.25">
      <c r="A165" t="s">
        <v>176</v>
      </c>
    </row>
    <row r="166" spans="1:1" ht="15" x14ac:dyDescent="0.25">
      <c r="A166" t="s">
        <v>185</v>
      </c>
    </row>
    <row r="167" spans="1:1" ht="15" x14ac:dyDescent="0.25">
      <c r="A167" t="s">
        <v>186</v>
      </c>
    </row>
    <row r="168" spans="1:1" ht="15" x14ac:dyDescent="0.25">
      <c r="A168" t="s">
        <v>187</v>
      </c>
    </row>
    <row r="170" spans="1:1" ht="15" x14ac:dyDescent="0.25">
      <c r="A170" s="88" t="s">
        <v>188</v>
      </c>
    </row>
    <row r="171" spans="1:1" ht="15" x14ac:dyDescent="0.25">
      <c r="A171" t="s">
        <v>176</v>
      </c>
    </row>
    <row r="172" spans="1:1" ht="15" x14ac:dyDescent="0.25">
      <c r="A172" t="s">
        <v>189</v>
      </c>
    </row>
    <row r="173" spans="1:1" ht="15" x14ac:dyDescent="0.25">
      <c r="A173" t="s">
        <v>190</v>
      </c>
    </row>
    <row r="175" spans="1:1" ht="15" x14ac:dyDescent="0.25">
      <c r="A175" s="88" t="s">
        <v>191</v>
      </c>
    </row>
    <row r="176" spans="1:1" ht="15" x14ac:dyDescent="0.25">
      <c r="A176" t="s">
        <v>176</v>
      </c>
    </row>
    <row r="177" spans="1:1" ht="15" x14ac:dyDescent="0.25">
      <c r="A177" t="s">
        <v>192</v>
      </c>
    </row>
    <row r="178" spans="1:1" ht="15" x14ac:dyDescent="0.25">
      <c r="A178" t="s">
        <v>193</v>
      </c>
    </row>
    <row r="180" spans="1:1" ht="15" x14ac:dyDescent="0.25">
      <c r="A180" s="88" t="s">
        <v>194</v>
      </c>
    </row>
    <row r="181" spans="1:1" ht="15" x14ac:dyDescent="0.25">
      <c r="A181" t="s">
        <v>176</v>
      </c>
    </row>
    <row r="182" spans="1:1" ht="15" x14ac:dyDescent="0.25">
      <c r="A182" t="s">
        <v>195</v>
      </c>
    </row>
    <row r="183" spans="1:1" ht="15" x14ac:dyDescent="0.25">
      <c r="A183" t="s">
        <v>196</v>
      </c>
    </row>
    <row r="184" spans="1:1" ht="15" x14ac:dyDescent="0.25">
      <c r="A184" t="s">
        <v>197</v>
      </c>
    </row>
    <row r="186" spans="1:1" ht="15" x14ac:dyDescent="0.25">
      <c r="A186" s="88" t="s">
        <v>198</v>
      </c>
    </row>
    <row r="187" spans="1:1" ht="15" x14ac:dyDescent="0.25">
      <c r="A187" t="s">
        <v>176</v>
      </c>
    </row>
    <row r="188" spans="1:1" ht="15" x14ac:dyDescent="0.25">
      <c r="A188" t="s">
        <v>199</v>
      </c>
    </row>
    <row r="189" spans="1:1" ht="15" x14ac:dyDescent="0.25">
      <c r="A189" t="s">
        <v>200</v>
      </c>
    </row>
    <row r="190" spans="1:1" x14ac:dyDescent="0.3">
      <c r="A190" t="s">
        <v>201</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39"/>
  <sheetViews>
    <sheetView zoomScale="70" zoomScaleNormal="70" zoomScalePageLayoutView="90" workbookViewId="0">
      <selection activeCell="C8" sqref="C8"/>
    </sheetView>
  </sheetViews>
  <sheetFormatPr baseColWidth="10" defaultColWidth="11.44140625" defaultRowHeight="13.8" x14ac:dyDescent="0.25"/>
  <cols>
    <col min="1" max="2" width="31.109375" style="1" customWidth="1"/>
    <col min="3" max="3" width="75.66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44140625" style="1" customWidth="1"/>
    <col min="12" max="12" width="23.33203125" style="1" customWidth="1"/>
    <col min="13" max="16384" width="11.44140625" style="1"/>
  </cols>
  <sheetData>
    <row r="1" spans="1:12" customFormat="1" ht="15.75" customHeight="1" x14ac:dyDescent="0.3">
      <c r="A1" s="663"/>
      <c r="B1" s="434" t="s">
        <v>350</v>
      </c>
      <c r="C1" s="280"/>
      <c r="D1" s="280"/>
      <c r="E1" s="280"/>
      <c r="F1" s="280"/>
      <c r="G1" s="675"/>
      <c r="H1" s="676" t="s">
        <v>344</v>
      </c>
      <c r="I1" s="677" t="s">
        <v>344</v>
      </c>
      <c r="J1" s="524"/>
    </row>
    <row r="2" spans="1:12" customFormat="1" ht="15.75" customHeight="1" thickBot="1" x14ac:dyDescent="0.35">
      <c r="A2" s="668"/>
      <c r="B2" s="438"/>
      <c r="C2" s="289"/>
      <c r="D2" s="289"/>
      <c r="E2" s="289"/>
      <c r="F2" s="289"/>
      <c r="G2" s="678"/>
      <c r="H2" s="679" t="s">
        <v>342</v>
      </c>
      <c r="I2" s="680" t="s">
        <v>342</v>
      </c>
      <c r="J2" s="439"/>
    </row>
    <row r="3" spans="1:12" customFormat="1" ht="36" customHeight="1" x14ac:dyDescent="0.3">
      <c r="A3" s="668"/>
      <c r="B3" s="434" t="s">
        <v>345</v>
      </c>
      <c r="C3" s="280"/>
      <c r="D3" s="280"/>
      <c r="E3" s="280"/>
      <c r="F3" s="280"/>
      <c r="G3" s="675"/>
      <c r="H3" s="679" t="s">
        <v>346</v>
      </c>
      <c r="I3" s="680" t="s">
        <v>346</v>
      </c>
      <c r="J3" s="439"/>
    </row>
    <row r="4" spans="1:12" customFormat="1" ht="15.75" customHeight="1" thickBot="1" x14ac:dyDescent="0.35">
      <c r="A4" s="673"/>
      <c r="B4" s="438"/>
      <c r="C4" s="289"/>
      <c r="D4" s="289"/>
      <c r="E4" s="289"/>
      <c r="F4" s="289"/>
      <c r="G4" s="678"/>
      <c r="H4" s="681" t="s">
        <v>351</v>
      </c>
      <c r="I4" s="682" t="s">
        <v>4</v>
      </c>
      <c r="J4" s="525"/>
    </row>
    <row r="5" spans="1:12" x14ac:dyDescent="0.25">
      <c r="B5" s="545"/>
      <c r="C5" s="545"/>
      <c r="D5" s="545"/>
      <c r="E5" s="545"/>
      <c r="F5" s="545"/>
      <c r="G5" s="545"/>
    </row>
    <row r="6" spans="1:12" customFormat="1" ht="24" customHeight="1" x14ac:dyDescent="0.25">
      <c r="A6" s="190" t="s">
        <v>6</v>
      </c>
      <c r="B6" s="395" t="str">
        <f>+CONTEXTO!B7</f>
        <v>GESTION DOCUMENTAL</v>
      </c>
      <c r="C6" s="396"/>
      <c r="D6" s="396"/>
      <c r="E6" s="396"/>
      <c r="F6" s="396"/>
      <c r="G6" s="396"/>
      <c r="H6" s="396"/>
      <c r="I6" s="396"/>
      <c r="J6" s="397"/>
      <c r="K6" s="187"/>
    </row>
    <row r="7" spans="1:12" customFormat="1" ht="59.1" customHeight="1" x14ac:dyDescent="0.25">
      <c r="A7" s="191" t="s">
        <v>7</v>
      </c>
      <c r="B7" s="526" t="str">
        <f>+CONTEXTO!B8</f>
        <v>ADMINISTRAR LA DOCUMENTACION FISICA DE LA ENTIDAD, EMPLEANDO TECNOLOGIA E INSTRUMENTOS DE CONTROL PARA GARANTIZA R CONTINUAMENTE EL ACCESO OPRTUNO, DISPONIBILIDAD Y CONSERVACION  DE LA TOTALIDAD DE LA INFORMACIÓN</v>
      </c>
      <c r="C7" s="527"/>
      <c r="D7" s="527"/>
      <c r="E7" s="527"/>
      <c r="F7" s="527"/>
      <c r="G7" s="527"/>
      <c r="H7" s="527"/>
      <c r="I7" s="527"/>
      <c r="J7" s="528"/>
      <c r="K7" s="187"/>
    </row>
    <row r="8" spans="1:12" ht="15" thickBot="1" x14ac:dyDescent="0.25">
      <c r="A8" s="162"/>
      <c r="B8" s="162"/>
      <c r="C8" s="192"/>
      <c r="D8" s="192"/>
      <c r="E8" s="192"/>
      <c r="F8" s="192"/>
      <c r="G8" s="192"/>
      <c r="H8" s="192"/>
      <c r="I8" s="162"/>
      <c r="J8" s="162"/>
      <c r="K8" s="162"/>
    </row>
    <row r="9" spans="1:12" s="115" customFormat="1" ht="30" customHeight="1" x14ac:dyDescent="0.3">
      <c r="A9" s="529" t="s">
        <v>86</v>
      </c>
      <c r="B9" s="546" t="s">
        <v>228</v>
      </c>
      <c r="C9" s="543" t="s">
        <v>262</v>
      </c>
      <c r="D9" s="539" t="s">
        <v>203</v>
      </c>
      <c r="E9" s="539"/>
      <c r="F9" s="539"/>
      <c r="G9" s="539"/>
      <c r="H9" s="539"/>
      <c r="I9" s="193" t="s">
        <v>204</v>
      </c>
      <c r="J9" s="532" t="s">
        <v>205</v>
      </c>
      <c r="K9" s="534" t="s">
        <v>206</v>
      </c>
    </row>
    <row r="10" spans="1:12" s="116" customFormat="1" ht="55.8" thickBot="1" x14ac:dyDescent="0.35">
      <c r="A10" s="530"/>
      <c r="B10" s="547"/>
      <c r="C10" s="544"/>
      <c r="D10" s="194" t="s">
        <v>207</v>
      </c>
      <c r="E10" s="195" t="s">
        <v>208</v>
      </c>
      <c r="F10" s="194" t="s">
        <v>209</v>
      </c>
      <c r="G10" s="194" t="s">
        <v>210</v>
      </c>
      <c r="H10" s="196" t="s">
        <v>211</v>
      </c>
      <c r="I10" s="197" t="s">
        <v>212</v>
      </c>
      <c r="J10" s="533"/>
      <c r="K10" s="535"/>
    </row>
    <row r="11" spans="1:12" ht="20.25" customHeight="1" x14ac:dyDescent="0.25">
      <c r="A11" s="390" t="str">
        <f>+(PROBABILIDAD!A11)</f>
        <v>POSIBILIDAD DE RECIBIR O SOLICITAR CUALQUIER DADIVA O BENEFICIO A NOMBRE PROPIO O DE TERCEROS, CON EL FIN DE MANIPULAR, OCULTAR, ALTERAR O DESTRUIR UN DOCUMENTO O EXPEDIENTE</v>
      </c>
      <c r="B11" s="390" t="str">
        <f>+(DESCRIPCION!D10)</f>
        <v>Baja responsabilidad de los funcionarios frente al desarrollo y cumplimiento de las actividades del  proceso en la unidades administrativas.</v>
      </c>
      <c r="C11" s="540" t="s">
        <v>338</v>
      </c>
      <c r="D11" s="536" t="s">
        <v>213</v>
      </c>
      <c r="E11" s="198" t="s">
        <v>214</v>
      </c>
      <c r="F11" s="199" t="s">
        <v>177</v>
      </c>
      <c r="G11" s="199">
        <f>IF(F11="Asignado",15,0)</f>
        <v>15</v>
      </c>
      <c r="H11" s="537" t="str">
        <f>IF(AND(G18&gt;0,G18&lt;=85),"Débil",IF(AND(G18&gt;85,G18&lt;=95),"Moderado",IF(G18&gt;96,"Fuerte"," ")))</f>
        <v>Débil</v>
      </c>
      <c r="I11" s="394" t="s">
        <v>200</v>
      </c>
      <c r="J11" s="394"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531" t="str">
        <f>IF(J11="Fuerte","NO",IF(J11=" "," ","SI"))</f>
        <v>SI</v>
      </c>
      <c r="L11" s="138"/>
    </row>
    <row r="12" spans="1:12" ht="27.6" x14ac:dyDescent="0.25">
      <c r="A12" s="390"/>
      <c r="B12" s="390"/>
      <c r="C12" s="541"/>
      <c r="D12" s="536"/>
      <c r="E12" s="200" t="s">
        <v>215</v>
      </c>
      <c r="F12" s="201" t="s">
        <v>179</v>
      </c>
      <c r="G12" s="201">
        <f>IF(F12="Adecuado",15,0)</f>
        <v>15</v>
      </c>
      <c r="H12" s="537"/>
      <c r="I12" s="390"/>
      <c r="J12" s="390"/>
      <c r="K12" s="531"/>
    </row>
    <row r="13" spans="1:12" ht="27.6" x14ac:dyDescent="0.25">
      <c r="A13" s="390"/>
      <c r="B13" s="390"/>
      <c r="C13" s="541"/>
      <c r="D13" s="202" t="s">
        <v>216</v>
      </c>
      <c r="E13" s="200" t="s">
        <v>217</v>
      </c>
      <c r="F13" s="201" t="s">
        <v>182</v>
      </c>
      <c r="G13" s="201">
        <f>IF(F13="Oportuna",15,0)</f>
        <v>15</v>
      </c>
      <c r="H13" s="537"/>
      <c r="I13" s="390"/>
      <c r="J13" s="390"/>
      <c r="K13" s="531"/>
    </row>
    <row r="14" spans="1:12" ht="41.4" x14ac:dyDescent="0.25">
      <c r="A14" s="390"/>
      <c r="B14" s="390"/>
      <c r="C14" s="541"/>
      <c r="D14" s="202" t="s">
        <v>218</v>
      </c>
      <c r="E14" s="200" t="s">
        <v>219</v>
      </c>
      <c r="F14" s="174" t="s">
        <v>185</v>
      </c>
      <c r="G14" s="201">
        <f>IF(F14="Prevenir",15,IF(F14="Detectar",10,0))</f>
        <v>15</v>
      </c>
      <c r="H14" s="537"/>
      <c r="I14" s="390"/>
      <c r="J14" s="390"/>
      <c r="K14" s="531"/>
    </row>
    <row r="15" spans="1:12" ht="27.6" x14ac:dyDescent="0.25">
      <c r="A15" s="390"/>
      <c r="B15" s="390"/>
      <c r="C15" s="541"/>
      <c r="D15" s="202" t="s">
        <v>220</v>
      </c>
      <c r="E15" s="200" t="s">
        <v>221</v>
      </c>
      <c r="F15" s="201" t="s">
        <v>189</v>
      </c>
      <c r="G15" s="201">
        <f>IF(F15="Confiable",15,0)</f>
        <v>15</v>
      </c>
      <c r="H15" s="537"/>
      <c r="I15" s="390"/>
      <c r="J15" s="390"/>
      <c r="K15" s="531"/>
    </row>
    <row r="16" spans="1:12" ht="55.2" x14ac:dyDescent="0.25">
      <c r="A16" s="390"/>
      <c r="B16" s="390"/>
      <c r="C16" s="541"/>
      <c r="D16" s="202" t="s">
        <v>222</v>
      </c>
      <c r="E16" s="200" t="s">
        <v>223</v>
      </c>
      <c r="F16" s="174" t="s">
        <v>193</v>
      </c>
      <c r="G16" s="201">
        <f>IF(F16="Se investigan y se resuelven oportunamente",15,0)</f>
        <v>0</v>
      </c>
      <c r="H16" s="537"/>
      <c r="I16" s="390"/>
      <c r="J16" s="390"/>
      <c r="K16" s="531"/>
    </row>
    <row r="17" spans="1:11" ht="27.6" x14ac:dyDescent="0.25">
      <c r="A17" s="390"/>
      <c r="B17" s="390"/>
      <c r="C17" s="542"/>
      <c r="D17" s="203" t="s">
        <v>224</v>
      </c>
      <c r="E17" s="200" t="s">
        <v>225</v>
      </c>
      <c r="F17" s="201" t="s">
        <v>195</v>
      </c>
      <c r="G17" s="201">
        <f>IF(F17="Completa",10,IF(F17="Incompleta",5,0))</f>
        <v>10</v>
      </c>
      <c r="H17" s="538"/>
      <c r="I17" s="390"/>
      <c r="J17" s="390"/>
      <c r="K17" s="531"/>
    </row>
    <row r="18" spans="1:11" ht="14.4" x14ac:dyDescent="0.25">
      <c r="A18" s="390"/>
      <c r="B18" s="155"/>
      <c r="C18" s="204"/>
      <c r="D18" s="205"/>
      <c r="E18" s="206" t="s">
        <v>226</v>
      </c>
      <c r="F18" s="207"/>
      <c r="G18" s="207">
        <f>SUM(G11:G17)</f>
        <v>85</v>
      </c>
      <c r="H18" s="208"/>
      <c r="I18" s="162"/>
      <c r="J18" s="162"/>
      <c r="K18" s="162"/>
    </row>
    <row r="19" spans="1:11" ht="15" thickBot="1" x14ac:dyDescent="0.25">
      <c r="A19" s="209"/>
      <c r="B19" s="210"/>
      <c r="C19" s="162"/>
      <c r="D19" s="162"/>
      <c r="E19" s="162"/>
      <c r="F19" s="162"/>
      <c r="G19" s="162"/>
      <c r="H19" s="162"/>
      <c r="I19" s="162"/>
      <c r="J19" s="162"/>
      <c r="K19" s="162"/>
    </row>
    <row r="20" spans="1:11" s="116" customFormat="1" ht="30" customHeight="1" x14ac:dyDescent="0.3">
      <c r="A20" s="529" t="s">
        <v>86</v>
      </c>
      <c r="B20" s="546" t="s">
        <v>228</v>
      </c>
      <c r="C20" s="543" t="s">
        <v>202</v>
      </c>
      <c r="D20" s="539" t="s">
        <v>203</v>
      </c>
      <c r="E20" s="539"/>
      <c r="F20" s="539"/>
      <c r="G20" s="539"/>
      <c r="H20" s="539"/>
      <c r="I20" s="193" t="s">
        <v>204</v>
      </c>
      <c r="J20" s="532" t="s">
        <v>205</v>
      </c>
      <c r="K20" s="534" t="s">
        <v>206</v>
      </c>
    </row>
    <row r="21" spans="1:11" s="116" customFormat="1" ht="55.8" thickBot="1" x14ac:dyDescent="0.35">
      <c r="A21" s="548"/>
      <c r="B21" s="547"/>
      <c r="C21" s="544"/>
      <c r="D21" s="194" t="s">
        <v>207</v>
      </c>
      <c r="E21" s="195" t="s">
        <v>208</v>
      </c>
      <c r="F21" s="194" t="s">
        <v>209</v>
      </c>
      <c r="G21" s="194" t="s">
        <v>210</v>
      </c>
      <c r="H21" s="196" t="s">
        <v>227</v>
      </c>
      <c r="I21" s="197" t="s">
        <v>212</v>
      </c>
      <c r="J21" s="533"/>
      <c r="K21" s="549"/>
    </row>
    <row r="22" spans="1:11" ht="20.25" customHeight="1" x14ac:dyDescent="0.25">
      <c r="A22" s="558" t="str">
        <f>+(PROBABILIDAD!A11)</f>
        <v>POSIBILIDAD DE RECIBIR O SOLICITAR CUALQUIER DADIVA O BENEFICIO A NOMBRE PROPIO O DE TERCEROS, CON EL FIN DE MANIPULAR, OCULTAR, ALTERAR O DESTRUIR UN DOCUMENTO O EXPEDIENTE</v>
      </c>
      <c r="B22" s="561" t="str">
        <f>+(DESCRIPCION!D11)</f>
        <v>Bajo presupuesto de funcionamiento e inversión para administrar la documentación física de la administración municipal</v>
      </c>
      <c r="C22" s="550" t="s">
        <v>339</v>
      </c>
      <c r="D22" s="553" t="s">
        <v>213</v>
      </c>
      <c r="E22" s="211" t="s">
        <v>214</v>
      </c>
      <c r="F22" s="212" t="s">
        <v>177</v>
      </c>
      <c r="G22" s="212">
        <f>IF(F22="Asignado",15,0)</f>
        <v>15</v>
      </c>
      <c r="H22" s="554" t="str">
        <f>IF(AND(G29&gt;0,G29&lt;=85),"Débil",IF(AND(G29&gt;85,G29&lt;=95),"Moderado",IF(G29&gt;96,"Fuerte"," ")))</f>
        <v>Fuerte</v>
      </c>
      <c r="I22" s="555" t="s">
        <v>199</v>
      </c>
      <c r="J22" s="555"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Fuerte</v>
      </c>
      <c r="K22" s="556" t="str">
        <f>IF(J22="Fuerte","NO",IF(J22=" "," ","SI"))</f>
        <v>NO</v>
      </c>
    </row>
    <row r="23" spans="1:11" ht="29.25" customHeight="1" x14ac:dyDescent="0.25">
      <c r="A23" s="559"/>
      <c r="B23" s="562"/>
      <c r="C23" s="551"/>
      <c r="D23" s="536"/>
      <c r="E23" s="200" t="s">
        <v>215</v>
      </c>
      <c r="F23" s="201" t="s">
        <v>179</v>
      </c>
      <c r="G23" s="201">
        <f>IF(F23="Adecuado",15,0)</f>
        <v>15</v>
      </c>
      <c r="H23" s="537"/>
      <c r="I23" s="390"/>
      <c r="J23" s="390"/>
      <c r="K23" s="557"/>
    </row>
    <row r="24" spans="1:11" ht="43.5" customHeight="1" x14ac:dyDescent="0.25">
      <c r="A24" s="559"/>
      <c r="B24" s="562"/>
      <c r="C24" s="551"/>
      <c r="D24" s="202" t="s">
        <v>216</v>
      </c>
      <c r="E24" s="200" t="s">
        <v>217</v>
      </c>
      <c r="F24" s="201" t="s">
        <v>182</v>
      </c>
      <c r="G24" s="201">
        <f>IF(F24="Oportuna",15,0)</f>
        <v>15</v>
      </c>
      <c r="H24" s="537"/>
      <c r="I24" s="390"/>
      <c r="J24" s="390"/>
      <c r="K24" s="557"/>
    </row>
    <row r="25" spans="1:11" ht="43.5" customHeight="1" x14ac:dyDescent="0.25">
      <c r="A25" s="559"/>
      <c r="B25" s="562"/>
      <c r="C25" s="551"/>
      <c r="D25" s="202" t="s">
        <v>218</v>
      </c>
      <c r="E25" s="200" t="s">
        <v>219</v>
      </c>
      <c r="F25" s="174" t="s">
        <v>185</v>
      </c>
      <c r="G25" s="201">
        <f>IF(F25="Prevenir",15,IF(F25="Detectar",10,0))</f>
        <v>15</v>
      </c>
      <c r="H25" s="537"/>
      <c r="I25" s="390"/>
      <c r="J25" s="390"/>
      <c r="K25" s="557"/>
    </row>
    <row r="26" spans="1:11" ht="29.25" customHeight="1" x14ac:dyDescent="0.25">
      <c r="A26" s="559"/>
      <c r="B26" s="562"/>
      <c r="C26" s="551"/>
      <c r="D26" s="202" t="s">
        <v>220</v>
      </c>
      <c r="E26" s="200" t="s">
        <v>221</v>
      </c>
      <c r="F26" s="201" t="s">
        <v>189</v>
      </c>
      <c r="G26" s="201">
        <f>IF(F26="Confiable",15,0)</f>
        <v>15</v>
      </c>
      <c r="H26" s="537"/>
      <c r="I26" s="390"/>
      <c r="J26" s="390"/>
      <c r="K26" s="557"/>
    </row>
    <row r="27" spans="1:11" ht="43.5" customHeight="1" x14ac:dyDescent="0.25">
      <c r="A27" s="559"/>
      <c r="B27" s="562"/>
      <c r="C27" s="551"/>
      <c r="D27" s="202" t="s">
        <v>222</v>
      </c>
      <c r="E27" s="200" t="s">
        <v>223</v>
      </c>
      <c r="F27" s="174" t="s">
        <v>192</v>
      </c>
      <c r="G27" s="201">
        <f>IF(F27="Se investigan y se resuelven oportunamente",15,0)</f>
        <v>15</v>
      </c>
      <c r="H27" s="537"/>
      <c r="I27" s="390"/>
      <c r="J27" s="390"/>
      <c r="K27" s="557"/>
    </row>
    <row r="28" spans="1:11" ht="29.25" customHeight="1" x14ac:dyDescent="0.25">
      <c r="A28" s="559"/>
      <c r="B28" s="562"/>
      <c r="C28" s="552"/>
      <c r="D28" s="203" t="s">
        <v>224</v>
      </c>
      <c r="E28" s="200" t="s">
        <v>225</v>
      </c>
      <c r="F28" s="201" t="s">
        <v>195</v>
      </c>
      <c r="G28" s="201">
        <f>IF(F28="Completa",10,IF(F28="Incompleta",5,0))</f>
        <v>10</v>
      </c>
      <c r="H28" s="538"/>
      <c r="I28" s="390"/>
      <c r="J28" s="390"/>
      <c r="K28" s="557"/>
    </row>
    <row r="29" spans="1:11" s="122" customFormat="1" ht="15" thickBot="1" x14ac:dyDescent="0.3">
      <c r="A29" s="560"/>
      <c r="B29" s="563"/>
      <c r="C29" s="213"/>
      <c r="D29" s="214"/>
      <c r="E29" s="215" t="s">
        <v>226</v>
      </c>
      <c r="F29" s="216"/>
      <c r="G29" s="216">
        <f>SUM(G22:G28)</f>
        <v>100</v>
      </c>
      <c r="H29" s="217"/>
      <c r="I29" s="218"/>
      <c r="J29" s="218"/>
      <c r="K29" s="219"/>
    </row>
    <row r="30" spans="1:11" ht="15" thickBot="1" x14ac:dyDescent="0.25">
      <c r="A30" s="162"/>
      <c r="B30" s="162"/>
      <c r="C30" s="162"/>
      <c r="D30" s="162"/>
      <c r="E30" s="162"/>
      <c r="F30" s="162"/>
      <c r="G30" s="162"/>
      <c r="H30" s="162"/>
      <c r="I30" s="162"/>
      <c r="J30" s="162"/>
      <c r="K30" s="162"/>
    </row>
    <row r="31" spans="1:11" s="115" customFormat="1" ht="30" customHeight="1" x14ac:dyDescent="0.3">
      <c r="A31" s="529" t="s">
        <v>86</v>
      </c>
      <c r="B31" s="546" t="s">
        <v>228</v>
      </c>
      <c r="C31" s="543" t="s">
        <v>202</v>
      </c>
      <c r="D31" s="539" t="s">
        <v>203</v>
      </c>
      <c r="E31" s="539"/>
      <c r="F31" s="539"/>
      <c r="G31" s="539"/>
      <c r="H31" s="539"/>
      <c r="I31" s="193" t="s">
        <v>204</v>
      </c>
      <c r="J31" s="532" t="s">
        <v>205</v>
      </c>
      <c r="K31" s="534" t="s">
        <v>206</v>
      </c>
    </row>
    <row r="32" spans="1:11" s="116" customFormat="1" ht="55.8" thickBot="1" x14ac:dyDescent="0.35">
      <c r="A32" s="548"/>
      <c r="B32" s="565"/>
      <c r="C32" s="544"/>
      <c r="D32" s="194" t="s">
        <v>207</v>
      </c>
      <c r="E32" s="195" t="s">
        <v>208</v>
      </c>
      <c r="F32" s="194" t="s">
        <v>209</v>
      </c>
      <c r="G32" s="194" t="s">
        <v>210</v>
      </c>
      <c r="H32" s="196" t="s">
        <v>227</v>
      </c>
      <c r="I32" s="197" t="s">
        <v>212</v>
      </c>
      <c r="J32" s="533"/>
      <c r="K32" s="549"/>
    </row>
    <row r="33" spans="1:11" ht="20.25" customHeight="1" x14ac:dyDescent="0.25">
      <c r="A33" s="538" t="str">
        <f>+(PROBABILIDAD!A11)</f>
        <v>POSIBILIDAD DE RECIBIR O SOLICITAR CUALQUIER DADIVA O BENEFICIO A NOMBRE PROPIO O DE TERCEROS, CON EL FIN DE MANIPULAR, OCULTAR, ALTERAR O DESTRUIR UN DOCUMENTO O EXPEDIENTE</v>
      </c>
      <c r="B33" s="394" t="str">
        <f>+(DESCRIPCION!D12)</f>
        <v xml:space="preserve">Falta de Infraestructura y baja capacidad instalada para administrar la documentación física de la entidad </v>
      </c>
      <c r="C33" s="540" t="s">
        <v>340</v>
      </c>
      <c r="D33" s="536" t="s">
        <v>213</v>
      </c>
      <c r="E33" s="198" t="s">
        <v>214</v>
      </c>
      <c r="F33" s="199" t="s">
        <v>177</v>
      </c>
      <c r="G33" s="199">
        <f>IF(F33="Asignado",15,0)</f>
        <v>15</v>
      </c>
      <c r="H33" s="537" t="str">
        <f>IF(AND(G40&gt;0,G40&lt;=85),"Débil",IF(AND(G40&gt;85,G40&lt;=95),"Moderado",IF(G40&gt;96,"Fuerte"," ")))</f>
        <v>Fuerte</v>
      </c>
      <c r="I33" s="394" t="s">
        <v>199</v>
      </c>
      <c r="J33" s="394"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Fuerte</v>
      </c>
      <c r="K33" s="566" t="str">
        <f>IF(J33="Fuerte","NO",IF(J33=" "," ","SI"))</f>
        <v>NO</v>
      </c>
    </row>
    <row r="34" spans="1:11" ht="27.6" x14ac:dyDescent="0.25">
      <c r="A34" s="564"/>
      <c r="B34" s="390"/>
      <c r="C34" s="541"/>
      <c r="D34" s="536"/>
      <c r="E34" s="200" t="s">
        <v>215</v>
      </c>
      <c r="F34" s="201" t="s">
        <v>179</v>
      </c>
      <c r="G34" s="201">
        <f>IF(F34="Adecuado",15,0)</f>
        <v>15</v>
      </c>
      <c r="H34" s="537"/>
      <c r="I34" s="390"/>
      <c r="J34" s="390"/>
      <c r="K34" s="531"/>
    </row>
    <row r="35" spans="1:11" ht="27.6" x14ac:dyDescent="0.25">
      <c r="A35" s="564"/>
      <c r="B35" s="390"/>
      <c r="C35" s="541"/>
      <c r="D35" s="202" t="s">
        <v>216</v>
      </c>
      <c r="E35" s="200" t="s">
        <v>217</v>
      </c>
      <c r="F35" s="201" t="s">
        <v>182</v>
      </c>
      <c r="G35" s="201">
        <f>IF(F35="Oportuna",15,0)</f>
        <v>15</v>
      </c>
      <c r="H35" s="537"/>
      <c r="I35" s="390"/>
      <c r="J35" s="390"/>
      <c r="K35" s="531"/>
    </row>
    <row r="36" spans="1:11" ht="41.4" x14ac:dyDescent="0.25">
      <c r="A36" s="564"/>
      <c r="B36" s="390"/>
      <c r="C36" s="541"/>
      <c r="D36" s="202" t="s">
        <v>218</v>
      </c>
      <c r="E36" s="200" t="s">
        <v>219</v>
      </c>
      <c r="F36" s="174" t="s">
        <v>185</v>
      </c>
      <c r="G36" s="201">
        <f>IF(F36="Prevenir",15,IF(F36="Detectar",10,0))</f>
        <v>15</v>
      </c>
      <c r="H36" s="537"/>
      <c r="I36" s="390"/>
      <c r="J36" s="390"/>
      <c r="K36" s="531"/>
    </row>
    <row r="37" spans="1:11" ht="27.6" x14ac:dyDescent="0.25">
      <c r="A37" s="564"/>
      <c r="B37" s="390"/>
      <c r="C37" s="541"/>
      <c r="D37" s="202" t="s">
        <v>220</v>
      </c>
      <c r="E37" s="200" t="s">
        <v>221</v>
      </c>
      <c r="F37" s="201" t="s">
        <v>189</v>
      </c>
      <c r="G37" s="201">
        <f>IF(F37="Confiable",15,0)</f>
        <v>15</v>
      </c>
      <c r="H37" s="537"/>
      <c r="I37" s="390"/>
      <c r="J37" s="390"/>
      <c r="K37" s="531"/>
    </row>
    <row r="38" spans="1:11" ht="41.4" x14ac:dyDescent="0.25">
      <c r="A38" s="564"/>
      <c r="B38" s="390"/>
      <c r="C38" s="541"/>
      <c r="D38" s="202" t="s">
        <v>222</v>
      </c>
      <c r="E38" s="200" t="s">
        <v>223</v>
      </c>
      <c r="F38" s="174" t="s">
        <v>192</v>
      </c>
      <c r="G38" s="201">
        <f>IF(F38="Se investigan y se resuelven oportunamente",15,0)</f>
        <v>15</v>
      </c>
      <c r="H38" s="537"/>
      <c r="I38" s="390"/>
      <c r="J38" s="390"/>
      <c r="K38" s="531"/>
    </row>
    <row r="39" spans="1:11" ht="27.6" x14ac:dyDescent="0.25">
      <c r="A39" s="564"/>
      <c r="B39" s="390"/>
      <c r="C39" s="542"/>
      <c r="D39" s="203" t="s">
        <v>224</v>
      </c>
      <c r="E39" s="200" t="s">
        <v>225</v>
      </c>
      <c r="F39" s="201" t="s">
        <v>195</v>
      </c>
      <c r="G39" s="201">
        <f>IF(F39="Completa",10,IF(F39="Incompleta",5,0))</f>
        <v>10</v>
      </c>
      <c r="H39" s="538"/>
      <c r="I39" s="390"/>
      <c r="J39" s="390"/>
      <c r="K39" s="531"/>
    </row>
    <row r="40" spans="1:11" ht="14.4" x14ac:dyDescent="0.25">
      <c r="A40" s="564"/>
      <c r="B40" s="390"/>
      <c r="C40" s="204"/>
      <c r="D40" s="205"/>
      <c r="E40" s="206" t="s">
        <v>226</v>
      </c>
      <c r="F40" s="207"/>
      <c r="G40" s="207">
        <f>SUM(G33:G39)</f>
        <v>100</v>
      </c>
      <c r="H40" s="208"/>
      <c r="I40" s="162"/>
      <c r="J40" s="162"/>
      <c r="K40" s="162"/>
    </row>
    <row r="41" spans="1:11" ht="15" thickBot="1" x14ac:dyDescent="0.25">
      <c r="A41" s="209"/>
      <c r="B41" s="210"/>
      <c r="C41" s="162"/>
      <c r="D41" s="162"/>
      <c r="E41" s="162"/>
      <c r="F41" s="162"/>
      <c r="G41" s="162"/>
      <c r="H41" s="162"/>
      <c r="I41" s="162"/>
      <c r="J41" s="162"/>
      <c r="K41" s="162"/>
    </row>
    <row r="42" spans="1:11" s="116" customFormat="1" ht="30" customHeight="1" x14ac:dyDescent="0.3">
      <c r="A42" s="567" t="s">
        <v>86</v>
      </c>
      <c r="B42" s="546" t="s">
        <v>228</v>
      </c>
      <c r="C42" s="569" t="s">
        <v>202</v>
      </c>
      <c r="D42" s="571" t="s">
        <v>203</v>
      </c>
      <c r="E42" s="572"/>
      <c r="F42" s="572"/>
      <c r="G42" s="572"/>
      <c r="H42" s="573"/>
      <c r="I42" s="193" t="s">
        <v>204</v>
      </c>
      <c r="J42" s="574" t="s">
        <v>205</v>
      </c>
      <c r="K42" s="576" t="s">
        <v>206</v>
      </c>
    </row>
    <row r="43" spans="1:11" s="116" customFormat="1" ht="55.8" thickBot="1" x14ac:dyDescent="0.35">
      <c r="A43" s="568"/>
      <c r="B43" s="565"/>
      <c r="C43" s="570"/>
      <c r="D43" s="194" t="s">
        <v>207</v>
      </c>
      <c r="E43" s="195" t="s">
        <v>208</v>
      </c>
      <c r="F43" s="194" t="s">
        <v>209</v>
      </c>
      <c r="G43" s="194" t="s">
        <v>210</v>
      </c>
      <c r="H43" s="196" t="s">
        <v>227</v>
      </c>
      <c r="I43" s="197" t="s">
        <v>212</v>
      </c>
      <c r="J43" s="575"/>
      <c r="K43" s="577"/>
    </row>
    <row r="44" spans="1:11" ht="20.25" customHeight="1" x14ac:dyDescent="0.25">
      <c r="A44" s="578" t="str">
        <f>+(PROBABILIDAD!A11)</f>
        <v>POSIBILIDAD DE RECIBIR O SOLICITAR CUALQUIER DADIVA O BENEFICIO A NOMBRE PROPIO O DE TERCEROS, CON EL FIN DE MANIPULAR, OCULTAR, ALTERAR O DESTRUIR UN DOCUMENTO O EXPEDIENTE</v>
      </c>
      <c r="B44" s="585" t="str">
        <f>+(DESCRIPCION!D13)</f>
        <v>Falta de siguimiento y aplicación de manuales, procedimientos y formatos establecidos en el proceso de gestion documental por parte de las unidades administrativas</v>
      </c>
      <c r="C44" s="582" t="s">
        <v>341</v>
      </c>
      <c r="D44" s="553" t="s">
        <v>213</v>
      </c>
      <c r="E44" s="198" t="s">
        <v>214</v>
      </c>
      <c r="F44" s="199" t="s">
        <v>177</v>
      </c>
      <c r="G44" s="199">
        <f>IF(F44="Asignado",15,0)</f>
        <v>15</v>
      </c>
      <c r="H44" s="578" t="str">
        <f>IF(AND(G51&gt;0,G51&lt;=85),"Débil",IF(AND(G51&gt;85,G51&lt;=95),"Moderado",IF(G51&gt;96,"Fuerte"," ")))</f>
        <v>Fuerte</v>
      </c>
      <c r="I44" s="578" t="s">
        <v>199</v>
      </c>
      <c r="J44" s="578"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Fuerte</v>
      </c>
      <c r="K44" s="580" t="str">
        <f>IF(J44="Fuerte","NO",IF(J44=" "," ","SI"))</f>
        <v>NO</v>
      </c>
    </row>
    <row r="45" spans="1:11" ht="27.6" x14ac:dyDescent="0.25">
      <c r="A45" s="579"/>
      <c r="B45" s="586"/>
      <c r="C45" s="583"/>
      <c r="D45" s="536"/>
      <c r="E45" s="200" t="s">
        <v>215</v>
      </c>
      <c r="F45" s="201" t="s">
        <v>179</v>
      </c>
      <c r="G45" s="201">
        <f>IF(F45="Adecuado",15,0)</f>
        <v>15</v>
      </c>
      <c r="H45" s="579"/>
      <c r="I45" s="579"/>
      <c r="J45" s="579"/>
      <c r="K45" s="581"/>
    </row>
    <row r="46" spans="1:11" ht="27.6" x14ac:dyDescent="0.25">
      <c r="A46" s="579"/>
      <c r="B46" s="586"/>
      <c r="C46" s="583"/>
      <c r="D46" s="202" t="s">
        <v>216</v>
      </c>
      <c r="E46" s="200" t="s">
        <v>217</v>
      </c>
      <c r="F46" s="201" t="s">
        <v>182</v>
      </c>
      <c r="G46" s="201">
        <f>IF(F46="Oportuna",15,0)</f>
        <v>15</v>
      </c>
      <c r="H46" s="579"/>
      <c r="I46" s="579"/>
      <c r="J46" s="579"/>
      <c r="K46" s="581"/>
    </row>
    <row r="47" spans="1:11" ht="41.4" x14ac:dyDescent="0.25">
      <c r="A47" s="579"/>
      <c r="B47" s="586"/>
      <c r="C47" s="583"/>
      <c r="D47" s="202" t="s">
        <v>218</v>
      </c>
      <c r="E47" s="200" t="s">
        <v>219</v>
      </c>
      <c r="F47" s="174" t="s">
        <v>185</v>
      </c>
      <c r="G47" s="201">
        <f>IF(F47="Prevenir",15,IF(F47="Detectar",10,0))</f>
        <v>15</v>
      </c>
      <c r="H47" s="579"/>
      <c r="I47" s="579"/>
      <c r="J47" s="579"/>
      <c r="K47" s="581"/>
    </row>
    <row r="48" spans="1:11" ht="27.6" x14ac:dyDescent="0.25">
      <c r="A48" s="579"/>
      <c r="B48" s="586"/>
      <c r="C48" s="583"/>
      <c r="D48" s="202" t="s">
        <v>220</v>
      </c>
      <c r="E48" s="200" t="s">
        <v>221</v>
      </c>
      <c r="F48" s="201" t="s">
        <v>189</v>
      </c>
      <c r="G48" s="201">
        <f>IF(F48="Confiable",15,0)</f>
        <v>15</v>
      </c>
      <c r="H48" s="579"/>
      <c r="I48" s="579"/>
      <c r="J48" s="579"/>
      <c r="K48" s="581"/>
    </row>
    <row r="49" spans="1:11" ht="41.4" x14ac:dyDescent="0.25">
      <c r="A49" s="579"/>
      <c r="B49" s="586"/>
      <c r="C49" s="583"/>
      <c r="D49" s="202" t="s">
        <v>222</v>
      </c>
      <c r="E49" s="200" t="s">
        <v>223</v>
      </c>
      <c r="F49" s="174" t="s">
        <v>192</v>
      </c>
      <c r="G49" s="201">
        <f>IF(F49="Se investigan y se resuelven oportunamente",15,0)</f>
        <v>15</v>
      </c>
      <c r="H49" s="579"/>
      <c r="I49" s="579"/>
      <c r="J49" s="579"/>
      <c r="K49" s="581"/>
    </row>
    <row r="50" spans="1:11" ht="27.6" x14ac:dyDescent="0.25">
      <c r="A50" s="579"/>
      <c r="B50" s="586"/>
      <c r="C50" s="584"/>
      <c r="D50" s="203" t="s">
        <v>224</v>
      </c>
      <c r="E50" s="200" t="s">
        <v>225</v>
      </c>
      <c r="F50" s="201" t="s">
        <v>195</v>
      </c>
      <c r="G50" s="201">
        <f>IF(F50="Completa",10,IF(F50="Incompleta",5,0))</f>
        <v>10</v>
      </c>
      <c r="H50" s="394"/>
      <c r="I50" s="394"/>
      <c r="J50" s="394"/>
      <c r="K50" s="566"/>
    </row>
    <row r="51" spans="1:11" s="122" customFormat="1" ht="15" thickBot="1" x14ac:dyDescent="0.3">
      <c r="A51" s="394"/>
      <c r="B51" s="587"/>
      <c r="C51" s="213"/>
      <c r="D51" s="214"/>
      <c r="E51" s="215" t="s">
        <v>226</v>
      </c>
      <c r="F51" s="216"/>
      <c r="G51" s="216">
        <f>SUM(G44:G50)</f>
        <v>100</v>
      </c>
      <c r="H51" s="217"/>
      <c r="I51" s="218"/>
      <c r="J51" s="218"/>
      <c r="K51" s="218"/>
    </row>
    <row r="52" spans="1:11" ht="14.4" thickBot="1" x14ac:dyDescent="0.3">
      <c r="A52" s="162"/>
      <c r="B52" s="162"/>
      <c r="C52" s="162"/>
      <c r="D52" s="162"/>
      <c r="E52" s="162"/>
      <c r="F52" s="162"/>
      <c r="G52" s="162"/>
      <c r="H52" s="162"/>
      <c r="I52" s="162"/>
      <c r="J52" s="162"/>
      <c r="K52" s="162"/>
    </row>
    <row r="53" spans="1:11" s="115" customFormat="1" ht="30" customHeight="1" x14ac:dyDescent="0.3">
      <c r="A53" s="529" t="s">
        <v>86</v>
      </c>
      <c r="B53" s="546" t="s">
        <v>228</v>
      </c>
      <c r="C53" s="543" t="s">
        <v>202</v>
      </c>
      <c r="D53" s="539" t="s">
        <v>203</v>
      </c>
      <c r="E53" s="539"/>
      <c r="F53" s="539"/>
      <c r="G53" s="539"/>
      <c r="H53" s="539"/>
      <c r="I53" s="193" t="s">
        <v>204</v>
      </c>
      <c r="J53" s="532" t="s">
        <v>205</v>
      </c>
      <c r="K53" s="534" t="s">
        <v>206</v>
      </c>
    </row>
    <row r="54" spans="1:11" s="116" customFormat="1" ht="55.8" thickBot="1" x14ac:dyDescent="0.35">
      <c r="A54" s="548"/>
      <c r="B54" s="565"/>
      <c r="C54" s="544"/>
      <c r="D54" s="194" t="s">
        <v>207</v>
      </c>
      <c r="E54" s="195" t="s">
        <v>208</v>
      </c>
      <c r="F54" s="194" t="s">
        <v>209</v>
      </c>
      <c r="G54" s="194" t="s">
        <v>210</v>
      </c>
      <c r="H54" s="196" t="s">
        <v>227</v>
      </c>
      <c r="I54" s="197" t="s">
        <v>212</v>
      </c>
      <c r="J54" s="533"/>
      <c r="K54" s="549"/>
    </row>
    <row r="55" spans="1:11" ht="20.25" customHeight="1" x14ac:dyDescent="0.25">
      <c r="A55" s="538">
        <f>+(PROBABILIDAD!A12)</f>
        <v>0</v>
      </c>
      <c r="B55" s="394">
        <f>+(DESCRIPCION!D15)</f>
        <v>0</v>
      </c>
      <c r="C55" s="583"/>
      <c r="D55" s="536" t="s">
        <v>213</v>
      </c>
      <c r="E55" s="198" t="s">
        <v>214</v>
      </c>
      <c r="F55" s="199" t="s">
        <v>177</v>
      </c>
      <c r="G55" s="199">
        <f>IF(F55="Asignado",15,0)</f>
        <v>15</v>
      </c>
      <c r="H55" s="537" t="str">
        <f>IF(AND(G62&gt;0,G62&lt;=85),"Débil",IF(AND(G62&gt;85,G62&lt;=95),"Moderado",IF(G62&gt;96,"Fuerte"," ")))</f>
        <v>Fuerte</v>
      </c>
      <c r="I55" s="394" t="s">
        <v>199</v>
      </c>
      <c r="J55" s="394"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Fuerte</v>
      </c>
      <c r="K55" s="566" t="str">
        <f>IF(J55="Fuerte","NO",IF(J55=" "," ","SI"))</f>
        <v>NO</v>
      </c>
    </row>
    <row r="56" spans="1:11" ht="27.6" x14ac:dyDescent="0.25">
      <c r="A56" s="564"/>
      <c r="B56" s="390"/>
      <c r="C56" s="583"/>
      <c r="D56" s="536"/>
      <c r="E56" s="200" t="s">
        <v>215</v>
      </c>
      <c r="F56" s="201" t="s">
        <v>179</v>
      </c>
      <c r="G56" s="201">
        <f>IF(F56="Adecuado",15,0)</f>
        <v>15</v>
      </c>
      <c r="H56" s="537"/>
      <c r="I56" s="390"/>
      <c r="J56" s="390"/>
      <c r="K56" s="531"/>
    </row>
    <row r="57" spans="1:11" ht="27.6" x14ac:dyDescent="0.25">
      <c r="A57" s="564"/>
      <c r="B57" s="390"/>
      <c r="C57" s="583"/>
      <c r="D57" s="202" t="s">
        <v>216</v>
      </c>
      <c r="E57" s="200" t="s">
        <v>217</v>
      </c>
      <c r="F57" s="201" t="s">
        <v>182</v>
      </c>
      <c r="G57" s="201">
        <f>IF(F57="Oportuna",15,0)</f>
        <v>15</v>
      </c>
      <c r="H57" s="537"/>
      <c r="I57" s="390"/>
      <c r="J57" s="390"/>
      <c r="K57" s="531"/>
    </row>
    <row r="58" spans="1:11" ht="41.4" x14ac:dyDescent="0.25">
      <c r="A58" s="564"/>
      <c r="B58" s="390"/>
      <c r="C58" s="583"/>
      <c r="D58" s="202" t="s">
        <v>218</v>
      </c>
      <c r="E58" s="200" t="s">
        <v>219</v>
      </c>
      <c r="F58" s="174" t="s">
        <v>185</v>
      </c>
      <c r="G58" s="201">
        <f>IF(F58="Prevenir",15,IF(F58="Detectar",10,0))</f>
        <v>15</v>
      </c>
      <c r="H58" s="537"/>
      <c r="I58" s="390"/>
      <c r="J58" s="390"/>
      <c r="K58" s="531"/>
    </row>
    <row r="59" spans="1:11" ht="27.6" x14ac:dyDescent="0.25">
      <c r="A59" s="564"/>
      <c r="B59" s="390"/>
      <c r="C59" s="583"/>
      <c r="D59" s="202" t="s">
        <v>220</v>
      </c>
      <c r="E59" s="200" t="s">
        <v>221</v>
      </c>
      <c r="F59" s="201" t="s">
        <v>189</v>
      </c>
      <c r="G59" s="201">
        <f>IF(F59="Confiable",15,0)</f>
        <v>15</v>
      </c>
      <c r="H59" s="537"/>
      <c r="I59" s="390"/>
      <c r="J59" s="390"/>
      <c r="K59" s="531"/>
    </row>
    <row r="60" spans="1:11" ht="41.4" x14ac:dyDescent="0.25">
      <c r="A60" s="564"/>
      <c r="B60" s="390"/>
      <c r="C60" s="583"/>
      <c r="D60" s="202" t="s">
        <v>222</v>
      </c>
      <c r="E60" s="200" t="s">
        <v>223</v>
      </c>
      <c r="F60" s="174" t="s">
        <v>192</v>
      </c>
      <c r="G60" s="201">
        <f>IF(F60="Se investigan y se resuelven oportunamente",15,0)</f>
        <v>15</v>
      </c>
      <c r="H60" s="537"/>
      <c r="I60" s="390"/>
      <c r="J60" s="390"/>
      <c r="K60" s="531"/>
    </row>
    <row r="61" spans="1:11" ht="27.6" x14ac:dyDescent="0.25">
      <c r="A61" s="564"/>
      <c r="B61" s="390"/>
      <c r="C61" s="584"/>
      <c r="D61" s="203" t="s">
        <v>224</v>
      </c>
      <c r="E61" s="200" t="s">
        <v>225</v>
      </c>
      <c r="F61" s="201" t="s">
        <v>195</v>
      </c>
      <c r="G61" s="201">
        <f>IF(F61="Completa",10,IF(F61="Incompleta",5,0))</f>
        <v>10</v>
      </c>
      <c r="H61" s="538"/>
      <c r="I61" s="390"/>
      <c r="J61" s="390"/>
      <c r="K61" s="531"/>
    </row>
    <row r="62" spans="1:11" ht="14.4" x14ac:dyDescent="0.25">
      <c r="A62" s="564"/>
      <c r="B62" s="390"/>
      <c r="C62" s="220"/>
      <c r="D62" s="205"/>
      <c r="E62" s="206" t="s">
        <v>226</v>
      </c>
      <c r="F62" s="207"/>
      <c r="G62" s="207">
        <f>SUM(G55:G61)</f>
        <v>100</v>
      </c>
      <c r="H62" s="208"/>
      <c r="I62" s="162"/>
      <c r="J62" s="162"/>
      <c r="K62" s="162"/>
    </row>
    <row r="63" spans="1:11" ht="14.4" thickBot="1" x14ac:dyDescent="0.3">
      <c r="A63" s="209"/>
      <c r="B63" s="210"/>
      <c r="C63" s="162"/>
      <c r="D63" s="162"/>
      <c r="E63" s="162"/>
      <c r="F63" s="162"/>
      <c r="G63" s="162"/>
      <c r="H63" s="162"/>
      <c r="I63" s="162"/>
      <c r="J63" s="162"/>
      <c r="K63" s="162"/>
    </row>
    <row r="64" spans="1:11" s="116" customFormat="1" ht="30" customHeight="1" x14ac:dyDescent="0.3">
      <c r="A64" s="529" t="s">
        <v>86</v>
      </c>
      <c r="B64" s="546" t="s">
        <v>228</v>
      </c>
      <c r="C64" s="543" t="s">
        <v>202</v>
      </c>
      <c r="D64" s="539" t="s">
        <v>203</v>
      </c>
      <c r="E64" s="539"/>
      <c r="F64" s="539"/>
      <c r="G64" s="539"/>
      <c r="H64" s="539"/>
      <c r="I64" s="193" t="s">
        <v>204</v>
      </c>
      <c r="J64" s="532" t="s">
        <v>205</v>
      </c>
      <c r="K64" s="534" t="s">
        <v>206</v>
      </c>
    </row>
    <row r="65" spans="1:11" s="116" customFormat="1" ht="55.8" thickBot="1" x14ac:dyDescent="0.35">
      <c r="A65" s="548"/>
      <c r="B65" s="565"/>
      <c r="C65" s="544"/>
      <c r="D65" s="194" t="s">
        <v>207</v>
      </c>
      <c r="E65" s="195" t="s">
        <v>208</v>
      </c>
      <c r="F65" s="194" t="s">
        <v>209</v>
      </c>
      <c r="G65" s="194" t="s">
        <v>210</v>
      </c>
      <c r="H65" s="196" t="s">
        <v>227</v>
      </c>
      <c r="I65" s="197" t="s">
        <v>212</v>
      </c>
      <c r="J65" s="533"/>
      <c r="K65" s="549"/>
    </row>
    <row r="66" spans="1:11" ht="20.25" customHeight="1" x14ac:dyDescent="0.25">
      <c r="A66" s="538">
        <f>+(PROBABILIDAD!A13)</f>
        <v>0</v>
      </c>
      <c r="B66" s="394">
        <f>+(DESCRIPCION!D16)</f>
        <v>0</v>
      </c>
      <c r="C66" s="583"/>
      <c r="D66" s="536" t="s">
        <v>213</v>
      </c>
      <c r="E66" s="198" t="s">
        <v>214</v>
      </c>
      <c r="F66" s="199" t="s">
        <v>177</v>
      </c>
      <c r="G66" s="199">
        <f>IF(F66="Asignado",15,0)</f>
        <v>15</v>
      </c>
      <c r="H66" s="537" t="str">
        <f>IF(AND(G73&gt;0,G73&lt;=85),"Débil",IF(AND(G73&gt;85,G73&lt;=95),"Moderado",IF(G73&gt;96,"Fuerte"," ")))</f>
        <v>Fuerte</v>
      </c>
      <c r="I66" s="394" t="s">
        <v>199</v>
      </c>
      <c r="J66" s="394"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Fuerte</v>
      </c>
      <c r="K66" s="566" t="str">
        <f>IF(J66="Fuerte","NO",IF(J66=" "," ","SI"))</f>
        <v>NO</v>
      </c>
    </row>
    <row r="67" spans="1:11" ht="27.6" x14ac:dyDescent="0.25">
      <c r="A67" s="564"/>
      <c r="B67" s="390"/>
      <c r="C67" s="583"/>
      <c r="D67" s="536"/>
      <c r="E67" s="200" t="s">
        <v>215</v>
      </c>
      <c r="F67" s="201" t="s">
        <v>179</v>
      </c>
      <c r="G67" s="201">
        <f>IF(F67="Adecuado",15,0)</f>
        <v>15</v>
      </c>
      <c r="H67" s="537"/>
      <c r="I67" s="390"/>
      <c r="J67" s="390"/>
      <c r="K67" s="531"/>
    </row>
    <row r="68" spans="1:11" ht="27.6" x14ac:dyDescent="0.25">
      <c r="A68" s="564"/>
      <c r="B68" s="390"/>
      <c r="C68" s="583"/>
      <c r="D68" s="202" t="s">
        <v>216</v>
      </c>
      <c r="E68" s="200" t="s">
        <v>217</v>
      </c>
      <c r="F68" s="201" t="s">
        <v>182</v>
      </c>
      <c r="G68" s="201">
        <f>IF(F68="Oportuna",15,0)</f>
        <v>15</v>
      </c>
      <c r="H68" s="537"/>
      <c r="I68" s="390"/>
      <c r="J68" s="390"/>
      <c r="K68" s="531"/>
    </row>
    <row r="69" spans="1:11" ht="41.4" x14ac:dyDescent="0.25">
      <c r="A69" s="564"/>
      <c r="B69" s="390"/>
      <c r="C69" s="583"/>
      <c r="D69" s="202" t="s">
        <v>218</v>
      </c>
      <c r="E69" s="200" t="s">
        <v>219</v>
      </c>
      <c r="F69" s="174" t="s">
        <v>185</v>
      </c>
      <c r="G69" s="201">
        <f>IF(F69="Prevenir",15,IF(F69="Detectar",10,0))</f>
        <v>15</v>
      </c>
      <c r="H69" s="537"/>
      <c r="I69" s="390"/>
      <c r="J69" s="390"/>
      <c r="K69" s="531"/>
    </row>
    <row r="70" spans="1:11" ht="27.6" x14ac:dyDescent="0.25">
      <c r="A70" s="564"/>
      <c r="B70" s="390"/>
      <c r="C70" s="583"/>
      <c r="D70" s="202" t="s">
        <v>220</v>
      </c>
      <c r="E70" s="200" t="s">
        <v>221</v>
      </c>
      <c r="F70" s="201" t="s">
        <v>189</v>
      </c>
      <c r="G70" s="201">
        <f>IF(F70="Confiable",15,0)</f>
        <v>15</v>
      </c>
      <c r="H70" s="537"/>
      <c r="I70" s="390"/>
      <c r="J70" s="390"/>
      <c r="K70" s="531"/>
    </row>
    <row r="71" spans="1:11" ht="41.4" x14ac:dyDescent="0.25">
      <c r="A71" s="564"/>
      <c r="B71" s="390"/>
      <c r="C71" s="583"/>
      <c r="D71" s="202" t="s">
        <v>222</v>
      </c>
      <c r="E71" s="200" t="s">
        <v>223</v>
      </c>
      <c r="F71" s="174" t="s">
        <v>192</v>
      </c>
      <c r="G71" s="201">
        <f>IF(F71="Se investigan y se resuelven oportunamente",15,0)</f>
        <v>15</v>
      </c>
      <c r="H71" s="537"/>
      <c r="I71" s="390"/>
      <c r="J71" s="390"/>
      <c r="K71" s="531"/>
    </row>
    <row r="72" spans="1:11" ht="27.6" x14ac:dyDescent="0.25">
      <c r="A72" s="564"/>
      <c r="B72" s="390"/>
      <c r="C72" s="584"/>
      <c r="D72" s="203" t="s">
        <v>224</v>
      </c>
      <c r="E72" s="200" t="s">
        <v>225</v>
      </c>
      <c r="F72" s="201" t="s">
        <v>195</v>
      </c>
      <c r="G72" s="201">
        <f>IF(F72="Completa",10,IF(F72="Incompleta",5,0))</f>
        <v>10</v>
      </c>
      <c r="H72" s="538"/>
      <c r="I72" s="390"/>
      <c r="J72" s="390"/>
      <c r="K72" s="531"/>
    </row>
    <row r="73" spans="1:11" s="122" customFormat="1" ht="15" thickBot="1" x14ac:dyDescent="0.3">
      <c r="A73" s="564"/>
      <c r="B73" s="390"/>
      <c r="C73" s="213" t="s">
        <v>248</v>
      </c>
      <c r="D73" s="214"/>
      <c r="E73" s="215" t="s">
        <v>226</v>
      </c>
      <c r="F73" s="216"/>
      <c r="G73" s="216">
        <f>SUM(G66:G72)</f>
        <v>100</v>
      </c>
      <c r="H73" s="217"/>
      <c r="I73" s="218"/>
      <c r="J73" s="218"/>
      <c r="K73" s="218"/>
    </row>
    <row r="74" spans="1:11" ht="14.4" thickBot="1" x14ac:dyDescent="0.3">
      <c r="A74" s="162"/>
      <c r="B74" s="162"/>
      <c r="C74" s="162"/>
      <c r="D74" s="162"/>
      <c r="E74" s="162"/>
      <c r="F74" s="162"/>
      <c r="G74" s="162"/>
      <c r="H74" s="162"/>
      <c r="I74" s="162"/>
      <c r="J74" s="162"/>
      <c r="K74" s="162"/>
    </row>
    <row r="75" spans="1:11" s="115" customFormat="1" ht="30" customHeight="1" x14ac:dyDescent="0.3">
      <c r="A75" s="529" t="s">
        <v>86</v>
      </c>
      <c r="B75" s="546" t="s">
        <v>228</v>
      </c>
      <c r="C75" s="543" t="s">
        <v>202</v>
      </c>
      <c r="D75" s="539" t="s">
        <v>203</v>
      </c>
      <c r="E75" s="539"/>
      <c r="F75" s="539"/>
      <c r="G75" s="539"/>
      <c r="H75" s="539"/>
      <c r="I75" s="193" t="s">
        <v>204</v>
      </c>
      <c r="J75" s="532" t="s">
        <v>205</v>
      </c>
      <c r="K75" s="534" t="s">
        <v>206</v>
      </c>
    </row>
    <row r="76" spans="1:11" s="116" customFormat="1" ht="55.8" thickBot="1" x14ac:dyDescent="0.35">
      <c r="A76" s="548"/>
      <c r="B76" s="565"/>
      <c r="C76" s="544"/>
      <c r="D76" s="194" t="s">
        <v>207</v>
      </c>
      <c r="E76" s="195" t="s">
        <v>208</v>
      </c>
      <c r="F76" s="194" t="s">
        <v>209</v>
      </c>
      <c r="G76" s="194" t="s">
        <v>210</v>
      </c>
      <c r="H76" s="196" t="s">
        <v>227</v>
      </c>
      <c r="I76" s="197" t="s">
        <v>212</v>
      </c>
      <c r="J76" s="533"/>
      <c r="K76" s="549"/>
    </row>
    <row r="77" spans="1:11" ht="20.25" customHeight="1" x14ac:dyDescent="0.25">
      <c r="A77" s="538">
        <f>+(PROBABILIDAD!A13)</f>
        <v>0</v>
      </c>
      <c r="B77" s="394">
        <f>+(DESCRIPCION!D17)</f>
        <v>0</v>
      </c>
      <c r="C77" s="583"/>
      <c r="D77" s="536" t="s">
        <v>213</v>
      </c>
      <c r="E77" s="198" t="s">
        <v>214</v>
      </c>
      <c r="F77" s="199" t="s">
        <v>177</v>
      </c>
      <c r="G77" s="199">
        <f>IF(F77="Asignado",15,0)</f>
        <v>15</v>
      </c>
      <c r="H77" s="537" t="str">
        <f>IF(AND(G84&gt;0,G84&lt;=85),"Débil",IF(AND(G84&gt;85,G84&lt;=95),"Moderado",IF(G84&gt;96,"Fuerte"," ")))</f>
        <v>Débil</v>
      </c>
      <c r="I77" s="394" t="s">
        <v>199</v>
      </c>
      <c r="J77" s="394"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Débil</v>
      </c>
      <c r="K77" s="566" t="str">
        <f>IF(J77="Fuerte","NO",IF(J77=" "," ","SI"))</f>
        <v>SI</v>
      </c>
    </row>
    <row r="78" spans="1:11" ht="27.6" x14ac:dyDescent="0.25">
      <c r="A78" s="564"/>
      <c r="B78" s="390"/>
      <c r="C78" s="583"/>
      <c r="D78" s="536"/>
      <c r="E78" s="200" t="s">
        <v>215</v>
      </c>
      <c r="F78" s="201" t="s">
        <v>180</v>
      </c>
      <c r="G78" s="201">
        <f>IF(F78="Adecuado",15,0)</f>
        <v>0</v>
      </c>
      <c r="H78" s="537"/>
      <c r="I78" s="390"/>
      <c r="J78" s="390"/>
      <c r="K78" s="531"/>
    </row>
    <row r="79" spans="1:11" ht="27.6" x14ac:dyDescent="0.25">
      <c r="A79" s="564"/>
      <c r="B79" s="390"/>
      <c r="C79" s="583"/>
      <c r="D79" s="202" t="s">
        <v>216</v>
      </c>
      <c r="E79" s="200" t="s">
        <v>217</v>
      </c>
      <c r="F79" s="201" t="s">
        <v>182</v>
      </c>
      <c r="G79" s="201">
        <f>IF(F79="Oportuna",15,0)</f>
        <v>15</v>
      </c>
      <c r="H79" s="537"/>
      <c r="I79" s="390"/>
      <c r="J79" s="390"/>
      <c r="K79" s="531"/>
    </row>
    <row r="80" spans="1:11" ht="41.4" x14ac:dyDescent="0.25">
      <c r="A80" s="564"/>
      <c r="B80" s="390"/>
      <c r="C80" s="583"/>
      <c r="D80" s="202" t="s">
        <v>218</v>
      </c>
      <c r="E80" s="200" t="s">
        <v>219</v>
      </c>
      <c r="F80" s="174" t="s">
        <v>186</v>
      </c>
      <c r="G80" s="201">
        <f>IF(F80="Prevenir",15,IF(F80="Detectar",10,0))</f>
        <v>10</v>
      </c>
      <c r="H80" s="537"/>
      <c r="I80" s="390"/>
      <c r="J80" s="390"/>
      <c r="K80" s="531"/>
    </row>
    <row r="81" spans="1:11" ht="27.6" x14ac:dyDescent="0.25">
      <c r="A81" s="564"/>
      <c r="B81" s="390"/>
      <c r="C81" s="583"/>
      <c r="D81" s="202" t="s">
        <v>220</v>
      </c>
      <c r="E81" s="200" t="s">
        <v>221</v>
      </c>
      <c r="F81" s="201" t="s">
        <v>189</v>
      </c>
      <c r="G81" s="201">
        <f>IF(F81="Confiable",15,0)</f>
        <v>15</v>
      </c>
      <c r="H81" s="537"/>
      <c r="I81" s="390"/>
      <c r="J81" s="390"/>
      <c r="K81" s="531"/>
    </row>
    <row r="82" spans="1:11" ht="41.4" x14ac:dyDescent="0.25">
      <c r="A82" s="564"/>
      <c r="B82" s="390"/>
      <c r="C82" s="583"/>
      <c r="D82" s="202" t="s">
        <v>222</v>
      </c>
      <c r="E82" s="200" t="s">
        <v>223</v>
      </c>
      <c r="F82" s="174" t="s">
        <v>192</v>
      </c>
      <c r="G82" s="201">
        <f>IF(F82="Se investigan y se resuelven oportunamente",15,0)</f>
        <v>15</v>
      </c>
      <c r="H82" s="537"/>
      <c r="I82" s="390"/>
      <c r="J82" s="390"/>
      <c r="K82" s="531"/>
    </row>
    <row r="83" spans="1:11" ht="27.6" x14ac:dyDescent="0.25">
      <c r="A83" s="564"/>
      <c r="B83" s="390"/>
      <c r="C83" s="584"/>
      <c r="D83" s="203" t="s">
        <v>224</v>
      </c>
      <c r="E83" s="200" t="s">
        <v>225</v>
      </c>
      <c r="F83" s="201" t="s">
        <v>195</v>
      </c>
      <c r="G83" s="201">
        <f>IF(F83="Completa",10,IF(F83="Incompleta",5,0))</f>
        <v>10</v>
      </c>
      <c r="H83" s="538"/>
      <c r="I83" s="390"/>
      <c r="J83" s="390"/>
      <c r="K83" s="531"/>
    </row>
    <row r="84" spans="1:11" ht="14.4" x14ac:dyDescent="0.25">
      <c r="A84" s="564"/>
      <c r="B84" s="390"/>
      <c r="C84" s="220"/>
      <c r="D84" s="205"/>
      <c r="E84" s="206" t="s">
        <v>226</v>
      </c>
      <c r="F84" s="207"/>
      <c r="G84" s="207">
        <f>SUM(G77:G83)</f>
        <v>80</v>
      </c>
      <c r="H84" s="208"/>
      <c r="I84" s="162"/>
      <c r="J84" s="162"/>
      <c r="K84" s="162"/>
    </row>
    <row r="85" spans="1:11" ht="14.4" thickBot="1" x14ac:dyDescent="0.3">
      <c r="A85" s="209"/>
      <c r="B85" s="210"/>
      <c r="C85" s="162"/>
      <c r="D85" s="162"/>
      <c r="E85" s="162"/>
      <c r="F85" s="162"/>
      <c r="G85" s="162"/>
      <c r="H85" s="162"/>
      <c r="I85" s="162"/>
      <c r="J85" s="162"/>
      <c r="K85" s="162"/>
    </row>
    <row r="86" spans="1:11" s="116" customFormat="1" ht="30" customHeight="1" x14ac:dyDescent="0.3">
      <c r="A86" s="588" t="s">
        <v>86</v>
      </c>
      <c r="B86" s="597" t="s">
        <v>228</v>
      </c>
      <c r="C86" s="590" t="s">
        <v>202</v>
      </c>
      <c r="D86" s="592" t="s">
        <v>203</v>
      </c>
      <c r="E86" s="592"/>
      <c r="F86" s="592"/>
      <c r="G86" s="592"/>
      <c r="H86" s="592"/>
      <c r="I86" s="110" t="s">
        <v>204</v>
      </c>
      <c r="J86" s="593" t="s">
        <v>205</v>
      </c>
      <c r="K86" s="595" t="s">
        <v>206</v>
      </c>
    </row>
    <row r="87" spans="1:11" s="116" customFormat="1" ht="55.8" thickBot="1" x14ac:dyDescent="0.35">
      <c r="A87" s="589"/>
      <c r="B87" s="598"/>
      <c r="C87" s="591"/>
      <c r="D87" s="111" t="s">
        <v>207</v>
      </c>
      <c r="E87" s="112" t="s">
        <v>208</v>
      </c>
      <c r="F87" s="111" t="s">
        <v>209</v>
      </c>
      <c r="G87" s="111" t="s">
        <v>210</v>
      </c>
      <c r="H87" s="113" t="s">
        <v>227</v>
      </c>
      <c r="I87" s="114" t="s">
        <v>212</v>
      </c>
      <c r="J87" s="594"/>
      <c r="K87" s="596"/>
    </row>
    <row r="88" spans="1:11" ht="20.25" customHeight="1" x14ac:dyDescent="0.25">
      <c r="A88" s="601">
        <f>+(PROBABILIDAD!A13)</f>
        <v>0</v>
      </c>
      <c r="B88" s="248">
        <f>+(DESCRIPCION!D18)</f>
        <v>0</v>
      </c>
      <c r="C88" s="602"/>
      <c r="D88" s="604" t="s">
        <v>213</v>
      </c>
      <c r="E88" s="24" t="s">
        <v>214</v>
      </c>
      <c r="F88" s="23" t="s">
        <v>177</v>
      </c>
      <c r="G88" s="23">
        <f>IF(F88="Asignado",15,0)</f>
        <v>15</v>
      </c>
      <c r="H88" s="605" t="str">
        <f>IF(AND(G95&gt;0,G95&lt;=85),"Débil",IF(AND(G95&gt;85,G95&lt;=95),"Moderado",IF(G95&gt;96,"Fuerte"," ")))</f>
        <v>Débil</v>
      </c>
      <c r="I88" s="248" t="s">
        <v>199</v>
      </c>
      <c r="J88" s="248" t="str">
        <f>IF(AND(H88="Fuerte",I88="Fuerte (Siempre se Ejecuta)"),"Fuerte",IF(AND(H88="Fuerte",I88="Moderado (Algunas veces se ejecuta)"),"Moderado",IF(AND(H88="Fuerte",I88="Débil (No se ejecuta)"),"Débil",IF(AND(H88="Moderado",I88="Fuerte (Siempre se Ejecuta)"),"Moderado",IF(AND(H88="Moderado",I88="Moderado (Algunas veces se ejecuta)"),"Moderado",IF(AND(H88="Moderado",I88="Débil (No se ejecuta)"),"Débil",IF(AND(H88="Débil",I88="Fuerte (Siempre se Ejecuta)"),"Débil",IF(AND(H88="Débil",I88="Moderado (Algunas veces se ejecuta)"),"Débil",IF(AND(H88="Débil",I88="Débil (No se ejecuta)"),"Débil"," ")))))))))</f>
        <v>Débil</v>
      </c>
      <c r="K88" s="599" t="str">
        <f>IF(J88="Fuerte","NO",IF(J88=" "," ","SI"))</f>
        <v>SI</v>
      </c>
    </row>
    <row r="89" spans="1:11" ht="27.6" x14ac:dyDescent="0.25">
      <c r="A89" s="332"/>
      <c r="B89" s="345"/>
      <c r="C89" s="602"/>
      <c r="D89" s="604"/>
      <c r="E89" s="25" t="s">
        <v>215</v>
      </c>
      <c r="F89" s="16" t="s">
        <v>180</v>
      </c>
      <c r="G89" s="16">
        <f>IF(F89="Adecuado",15,0)</f>
        <v>0</v>
      </c>
      <c r="H89" s="605"/>
      <c r="I89" s="345"/>
      <c r="J89" s="345"/>
      <c r="K89" s="600"/>
    </row>
    <row r="90" spans="1:11" ht="42.75" customHeight="1" x14ac:dyDescent="0.25">
      <c r="A90" s="332"/>
      <c r="B90" s="345"/>
      <c r="C90" s="602"/>
      <c r="D90" s="108" t="s">
        <v>216</v>
      </c>
      <c r="E90" s="25" t="s">
        <v>217</v>
      </c>
      <c r="F90" s="16" t="s">
        <v>182</v>
      </c>
      <c r="G90" s="16">
        <f>IF(F90="Oportuna",15,0)</f>
        <v>15</v>
      </c>
      <c r="H90" s="605"/>
      <c r="I90" s="345"/>
      <c r="J90" s="345"/>
      <c r="K90" s="600"/>
    </row>
    <row r="91" spans="1:11" ht="41.4" x14ac:dyDescent="0.25">
      <c r="A91" s="332"/>
      <c r="B91" s="345"/>
      <c r="C91" s="602"/>
      <c r="D91" s="108" t="s">
        <v>218</v>
      </c>
      <c r="E91" s="25" t="s">
        <v>219</v>
      </c>
      <c r="F91" s="92" t="s">
        <v>186</v>
      </c>
      <c r="G91" s="16">
        <f>IF(F91="Prevenir",15,IF(F91="Detectar",10,0))</f>
        <v>10</v>
      </c>
      <c r="H91" s="605"/>
      <c r="I91" s="345"/>
      <c r="J91" s="345"/>
      <c r="K91" s="600"/>
    </row>
    <row r="92" spans="1:11" ht="27.6" x14ac:dyDescent="0.25">
      <c r="A92" s="332"/>
      <c r="B92" s="345"/>
      <c r="C92" s="602"/>
      <c r="D92" s="108" t="s">
        <v>220</v>
      </c>
      <c r="E92" s="25" t="s">
        <v>221</v>
      </c>
      <c r="F92" s="16" t="s">
        <v>189</v>
      </c>
      <c r="G92" s="16">
        <f>IF(F92="Confiable",15,0)</f>
        <v>15</v>
      </c>
      <c r="H92" s="605"/>
      <c r="I92" s="345"/>
      <c r="J92" s="345"/>
      <c r="K92" s="600"/>
    </row>
    <row r="93" spans="1:11" ht="41.4" x14ac:dyDescent="0.25">
      <c r="A93" s="332"/>
      <c r="B93" s="345"/>
      <c r="C93" s="602"/>
      <c r="D93" s="108" t="s">
        <v>222</v>
      </c>
      <c r="E93" s="25" t="s">
        <v>223</v>
      </c>
      <c r="F93" s="92" t="s">
        <v>192</v>
      </c>
      <c r="G93" s="16">
        <f>IF(F93="Se investigan y se resuelven oportunamente",15,0)</f>
        <v>15</v>
      </c>
      <c r="H93" s="605"/>
      <c r="I93" s="345"/>
      <c r="J93" s="345"/>
      <c r="K93" s="600"/>
    </row>
    <row r="94" spans="1:11" ht="27.6" x14ac:dyDescent="0.25">
      <c r="A94" s="332"/>
      <c r="B94" s="345"/>
      <c r="C94" s="603"/>
      <c r="D94" s="96" t="s">
        <v>224</v>
      </c>
      <c r="E94" s="25" t="s">
        <v>225</v>
      </c>
      <c r="F94" s="16" t="s">
        <v>195</v>
      </c>
      <c r="G94" s="16">
        <f>IF(F94="Completa",10,IF(F94="Incompleta",5,0))</f>
        <v>10</v>
      </c>
      <c r="H94" s="601"/>
      <c r="I94" s="345"/>
      <c r="J94" s="345"/>
      <c r="K94" s="600"/>
    </row>
    <row r="95" spans="1:11" s="122" customFormat="1" ht="15" thickBot="1" x14ac:dyDescent="0.3">
      <c r="A95" s="332"/>
      <c r="B95" s="345"/>
      <c r="C95" s="118"/>
      <c r="D95" s="119"/>
      <c r="E95" s="120" t="s">
        <v>226</v>
      </c>
      <c r="F95" s="17"/>
      <c r="G95" s="17">
        <f>SUM(G88:G94)</f>
        <v>80</v>
      </c>
      <c r="H95" s="121"/>
    </row>
    <row r="96" spans="1:11" ht="14.4" thickBot="1" x14ac:dyDescent="0.3"/>
    <row r="97" spans="1:11" s="115" customFormat="1" ht="30" customHeight="1" x14ac:dyDescent="0.3">
      <c r="A97" s="588" t="s">
        <v>86</v>
      </c>
      <c r="B97" s="597" t="s">
        <v>228</v>
      </c>
      <c r="C97" s="590" t="s">
        <v>202</v>
      </c>
      <c r="D97" s="592" t="s">
        <v>203</v>
      </c>
      <c r="E97" s="592"/>
      <c r="F97" s="592"/>
      <c r="G97" s="592"/>
      <c r="H97" s="592"/>
      <c r="I97" s="110" t="s">
        <v>204</v>
      </c>
      <c r="J97" s="593" t="s">
        <v>205</v>
      </c>
      <c r="K97" s="595" t="s">
        <v>206</v>
      </c>
    </row>
    <row r="98" spans="1:11" s="116" customFormat="1" ht="55.8" thickBot="1" x14ac:dyDescent="0.35">
      <c r="A98" s="589"/>
      <c r="B98" s="598"/>
      <c r="C98" s="591"/>
      <c r="D98" s="111" t="s">
        <v>207</v>
      </c>
      <c r="E98" s="112" t="s">
        <v>208</v>
      </c>
      <c r="F98" s="111" t="s">
        <v>209</v>
      </c>
      <c r="G98" s="111" t="s">
        <v>210</v>
      </c>
      <c r="H98" s="113" t="s">
        <v>227</v>
      </c>
      <c r="I98" s="114" t="s">
        <v>212</v>
      </c>
      <c r="J98" s="594"/>
      <c r="K98" s="596"/>
    </row>
    <row r="99" spans="1:11" ht="20.25" customHeight="1" x14ac:dyDescent="0.25">
      <c r="A99" s="601"/>
      <c r="B99" s="248"/>
      <c r="C99" s="602"/>
      <c r="D99" s="604" t="s">
        <v>213</v>
      </c>
      <c r="E99" s="24" t="s">
        <v>214</v>
      </c>
      <c r="F99" s="23" t="s">
        <v>176</v>
      </c>
      <c r="G99" s="23">
        <f>IF(F99="Asignado",15,0)</f>
        <v>0</v>
      </c>
      <c r="H99" s="605" t="str">
        <f>IF(AND(G106&gt;0,G106&lt;=85),"Débil",IF(AND(G106&gt;85,G106&lt;=95),"Moderado",IF(G106&gt;96,"Fuerte"," ")))</f>
        <v xml:space="preserve"> </v>
      </c>
      <c r="I99" s="248" t="s">
        <v>176</v>
      </c>
      <c r="J99" s="248" t="str">
        <f>IF(AND(H99="Fuerte",I99="Fuerte (Siempre se Ejecuta)"),"Fuerte",IF(AND(H99="Fuerte",I99="Moderado (Algunas veces se ejecuta)"),"Moderado",IF(AND(H99="Fuerte",I99="Débil (No se ejecuta)"),"Débil",IF(AND(H99="Moderado",I99="Fuerte (Siempre se Ejecuta)"),"Moderado",IF(AND(H99="Moderado",I99="Moderado (Algunas veces se ejecuta)"),"Moderado",IF(AND(H99="Moderado",I99="Débil (No se ejecuta)"),"Débil",IF(AND(H99="Débil",I99="Fuerte (Siempre se Ejecuta)"),"Débil",IF(AND(H99="Débil",I99="Moderado (Algunas veces se ejecuta)"),"Débil",IF(AND(H99="Débil",I99="Débil (No se ejecuta)"),"Débil"," ")))))))))</f>
        <v xml:space="preserve"> </v>
      </c>
      <c r="K99" s="599" t="str">
        <f>IF(J99="Fuerte","NO",IF(J99=" "," ","SI"))</f>
        <v xml:space="preserve"> </v>
      </c>
    </row>
    <row r="100" spans="1:11" ht="27.6" x14ac:dyDescent="0.25">
      <c r="A100" s="332"/>
      <c r="B100" s="345"/>
      <c r="C100" s="602"/>
      <c r="D100" s="604"/>
      <c r="E100" s="25" t="s">
        <v>215</v>
      </c>
      <c r="F100" s="16" t="s">
        <v>176</v>
      </c>
      <c r="G100" s="16">
        <f>IF(F100="Adecuado",15,0)</f>
        <v>0</v>
      </c>
      <c r="H100" s="605"/>
      <c r="I100" s="345"/>
      <c r="J100" s="345"/>
      <c r="K100" s="600"/>
    </row>
    <row r="101" spans="1:11" ht="42.75" customHeight="1" x14ac:dyDescent="0.25">
      <c r="A101" s="332"/>
      <c r="B101" s="345"/>
      <c r="C101" s="602"/>
      <c r="D101" s="108" t="s">
        <v>216</v>
      </c>
      <c r="E101" s="25" t="s">
        <v>217</v>
      </c>
      <c r="F101" s="16" t="s">
        <v>176</v>
      </c>
      <c r="G101" s="16">
        <f>IF(F101="Oportuna",15,0)</f>
        <v>0</v>
      </c>
      <c r="H101" s="605"/>
      <c r="I101" s="345"/>
      <c r="J101" s="345"/>
      <c r="K101" s="600"/>
    </row>
    <row r="102" spans="1:11" ht="41.4" x14ac:dyDescent="0.25">
      <c r="A102" s="332"/>
      <c r="B102" s="345"/>
      <c r="C102" s="602"/>
      <c r="D102" s="108" t="s">
        <v>218</v>
      </c>
      <c r="E102" s="25" t="s">
        <v>219</v>
      </c>
      <c r="F102" s="92" t="s">
        <v>176</v>
      </c>
      <c r="G102" s="16">
        <f>IF(F102="Prevenir",15,IF(F102="Detectar",10,0))</f>
        <v>0</v>
      </c>
      <c r="H102" s="605"/>
      <c r="I102" s="345"/>
      <c r="J102" s="345"/>
      <c r="K102" s="600"/>
    </row>
    <row r="103" spans="1:11" ht="27.6" x14ac:dyDescent="0.25">
      <c r="A103" s="332"/>
      <c r="B103" s="345"/>
      <c r="C103" s="602"/>
      <c r="D103" s="108" t="s">
        <v>220</v>
      </c>
      <c r="E103" s="25" t="s">
        <v>221</v>
      </c>
      <c r="F103" s="16" t="s">
        <v>176</v>
      </c>
      <c r="G103" s="16">
        <f>IF(F103="Confiable",15,0)</f>
        <v>0</v>
      </c>
      <c r="H103" s="605"/>
      <c r="I103" s="345"/>
      <c r="J103" s="345"/>
      <c r="K103" s="600"/>
    </row>
    <row r="104" spans="1:11" ht="41.4" x14ac:dyDescent="0.25">
      <c r="A104" s="332"/>
      <c r="B104" s="345"/>
      <c r="C104" s="602"/>
      <c r="D104" s="108" t="s">
        <v>222</v>
      </c>
      <c r="E104" s="25" t="s">
        <v>223</v>
      </c>
      <c r="F104" s="92" t="s">
        <v>176</v>
      </c>
      <c r="G104" s="16">
        <f>IF(F104="Se investigan y se resuelven oportunamente",15,0)</f>
        <v>0</v>
      </c>
      <c r="H104" s="605"/>
      <c r="I104" s="345"/>
      <c r="J104" s="345"/>
      <c r="K104" s="600"/>
    </row>
    <row r="105" spans="1:11" ht="27.6" x14ac:dyDescent="0.25">
      <c r="A105" s="332"/>
      <c r="B105" s="345"/>
      <c r="C105" s="603"/>
      <c r="D105" s="96" t="s">
        <v>224</v>
      </c>
      <c r="E105" s="25" t="s">
        <v>225</v>
      </c>
      <c r="F105" s="16" t="s">
        <v>176</v>
      </c>
      <c r="G105" s="16">
        <f>IF(F105="Completa",10,IF(F105="Incompleta",5,0))</f>
        <v>0</v>
      </c>
      <c r="H105" s="601"/>
      <c r="I105" s="345"/>
      <c r="J105" s="345"/>
      <c r="K105" s="600"/>
    </row>
    <row r="106" spans="1:11" ht="14.4" x14ac:dyDescent="0.25">
      <c r="A106" s="332"/>
      <c r="B106" s="345"/>
      <c r="C106" s="20"/>
      <c r="D106" s="109"/>
      <c r="E106" s="19" t="s">
        <v>226</v>
      </c>
      <c r="F106" s="18"/>
      <c r="G106" s="18">
        <f>SUM(G99:G105)</f>
        <v>0</v>
      </c>
      <c r="H106" s="52"/>
    </row>
    <row r="107" spans="1:11" ht="14.4" thickBot="1" x14ac:dyDescent="0.3">
      <c r="A107" s="117"/>
      <c r="B107" s="140"/>
    </row>
    <row r="108" spans="1:11" s="116" customFormat="1" ht="30" customHeight="1" x14ac:dyDescent="0.3">
      <c r="A108" s="588" t="s">
        <v>86</v>
      </c>
      <c r="B108" s="597" t="s">
        <v>228</v>
      </c>
      <c r="C108" s="590" t="s">
        <v>202</v>
      </c>
      <c r="D108" s="592" t="s">
        <v>203</v>
      </c>
      <c r="E108" s="592"/>
      <c r="F108" s="592"/>
      <c r="G108" s="592"/>
      <c r="H108" s="592"/>
      <c r="I108" s="110" t="s">
        <v>204</v>
      </c>
      <c r="J108" s="593" t="s">
        <v>205</v>
      </c>
      <c r="K108" s="595" t="s">
        <v>206</v>
      </c>
    </row>
    <row r="109" spans="1:11" s="116" customFormat="1" ht="55.8" thickBot="1" x14ac:dyDescent="0.35">
      <c r="A109" s="589"/>
      <c r="B109" s="598"/>
      <c r="C109" s="591"/>
      <c r="D109" s="111" t="s">
        <v>207</v>
      </c>
      <c r="E109" s="112" t="s">
        <v>208</v>
      </c>
      <c r="F109" s="111" t="s">
        <v>209</v>
      </c>
      <c r="G109" s="111" t="s">
        <v>210</v>
      </c>
      <c r="H109" s="113" t="s">
        <v>227</v>
      </c>
      <c r="I109" s="114" t="s">
        <v>212</v>
      </c>
      <c r="J109" s="594"/>
      <c r="K109" s="596"/>
    </row>
    <row r="110" spans="1:11" ht="20.25" customHeight="1" x14ac:dyDescent="0.25">
      <c r="A110" s="601"/>
      <c r="B110" s="248"/>
      <c r="C110" s="602"/>
      <c r="D110" s="604" t="s">
        <v>213</v>
      </c>
      <c r="E110" s="24" t="s">
        <v>214</v>
      </c>
      <c r="F110" s="23" t="s">
        <v>176</v>
      </c>
      <c r="G110" s="23">
        <f>IF(F110="Asignado",15,0)</f>
        <v>0</v>
      </c>
      <c r="H110" s="605" t="str">
        <f>IF(AND(G117&gt;0,G117&lt;=85),"Débil",IF(AND(G117&gt;85,G117&lt;=95),"Moderado",IF(G117&gt;96,"Fuerte"," ")))</f>
        <v xml:space="preserve"> </v>
      </c>
      <c r="I110" s="248" t="s">
        <v>176</v>
      </c>
      <c r="J110" s="248" t="str">
        <f>IF(AND(H110="Fuerte",I110="Fuerte (Siempre se Ejecuta)"),"Fuerte",IF(AND(H110="Fuerte",I110="Moderado (Algunas veces se ejecuta)"),"Moderado",IF(AND(H110="Fuerte",I110="Débil (No se ejecuta)"),"Débil",IF(AND(H110="Moderado",I110="Fuerte (Siempre se Ejecuta)"),"Moderado",IF(AND(H110="Moderado",I110="Moderado (Algunas veces se ejecuta)"),"Moderado",IF(AND(H110="Moderado",I110="Débil (No se ejecuta)"),"Débil",IF(AND(H110="Débil",I110="Fuerte (Siempre se Ejecuta)"),"Débil",IF(AND(H110="Débil",I110="Moderado (Algunas veces se ejecuta)"),"Débil",IF(AND(H110="Débil",I110="Débil (No se ejecuta)"),"Débil"," ")))))))))</f>
        <v xml:space="preserve"> </v>
      </c>
      <c r="K110" s="599" t="str">
        <f>IF(J110="Fuerte","NO",IF(J110=" "," ","SI"))</f>
        <v xml:space="preserve"> </v>
      </c>
    </row>
    <row r="111" spans="1:11" ht="27.6" x14ac:dyDescent="0.25">
      <c r="A111" s="332"/>
      <c r="B111" s="345"/>
      <c r="C111" s="602"/>
      <c r="D111" s="604"/>
      <c r="E111" s="25" t="s">
        <v>215</v>
      </c>
      <c r="F111" s="16" t="s">
        <v>176</v>
      </c>
      <c r="G111" s="16">
        <f>IF(F111="Adecuado",15,0)</f>
        <v>0</v>
      </c>
      <c r="H111" s="605"/>
      <c r="I111" s="345"/>
      <c r="J111" s="345"/>
      <c r="K111" s="600"/>
    </row>
    <row r="112" spans="1:11" ht="27.6" x14ac:dyDescent="0.25">
      <c r="A112" s="332"/>
      <c r="B112" s="345"/>
      <c r="C112" s="602"/>
      <c r="D112" s="108" t="s">
        <v>216</v>
      </c>
      <c r="E112" s="25" t="s">
        <v>217</v>
      </c>
      <c r="F112" s="16" t="s">
        <v>176</v>
      </c>
      <c r="G112" s="16">
        <f>IF(F112="Oportuna",15,0)</f>
        <v>0</v>
      </c>
      <c r="H112" s="605"/>
      <c r="I112" s="345"/>
      <c r="J112" s="345"/>
      <c r="K112" s="600"/>
    </row>
    <row r="113" spans="1:11" ht="41.4" x14ac:dyDescent="0.25">
      <c r="A113" s="332"/>
      <c r="B113" s="345"/>
      <c r="C113" s="602"/>
      <c r="D113" s="108" t="s">
        <v>218</v>
      </c>
      <c r="E113" s="25" t="s">
        <v>219</v>
      </c>
      <c r="F113" s="92" t="s">
        <v>176</v>
      </c>
      <c r="G113" s="16">
        <f>IF(F113="Prevenir",15,IF(F113="Detectar",10,0))</f>
        <v>0</v>
      </c>
      <c r="H113" s="605"/>
      <c r="I113" s="345"/>
      <c r="J113" s="345"/>
      <c r="K113" s="600"/>
    </row>
    <row r="114" spans="1:11" ht="27.6" x14ac:dyDescent="0.25">
      <c r="A114" s="332"/>
      <c r="B114" s="345"/>
      <c r="C114" s="602"/>
      <c r="D114" s="108" t="s">
        <v>220</v>
      </c>
      <c r="E114" s="25" t="s">
        <v>221</v>
      </c>
      <c r="F114" s="16" t="s">
        <v>176</v>
      </c>
      <c r="G114" s="16">
        <f>IF(F114="Confiable",15,0)</f>
        <v>0</v>
      </c>
      <c r="H114" s="605"/>
      <c r="I114" s="345"/>
      <c r="J114" s="345"/>
      <c r="K114" s="600"/>
    </row>
    <row r="115" spans="1:11" ht="41.4" x14ac:dyDescent="0.25">
      <c r="A115" s="332"/>
      <c r="B115" s="345"/>
      <c r="C115" s="602"/>
      <c r="D115" s="108" t="s">
        <v>222</v>
      </c>
      <c r="E115" s="25" t="s">
        <v>223</v>
      </c>
      <c r="F115" s="92" t="s">
        <v>176</v>
      </c>
      <c r="G115" s="16">
        <f>IF(F115="Se investigan y se resuelven oportunamente",15,0)</f>
        <v>0</v>
      </c>
      <c r="H115" s="605"/>
      <c r="I115" s="345"/>
      <c r="J115" s="345"/>
      <c r="K115" s="600"/>
    </row>
    <row r="116" spans="1:11" ht="27.6" x14ac:dyDescent="0.25">
      <c r="A116" s="332"/>
      <c r="B116" s="345"/>
      <c r="C116" s="603"/>
      <c r="D116" s="96" t="s">
        <v>224</v>
      </c>
      <c r="E116" s="25" t="s">
        <v>225</v>
      </c>
      <c r="F116" s="16" t="s">
        <v>176</v>
      </c>
      <c r="G116" s="16">
        <f>IF(F116="Completa",10,IF(F116="Incompleta",5,0))</f>
        <v>0</v>
      </c>
      <c r="H116" s="601"/>
      <c r="I116" s="345"/>
      <c r="J116" s="345"/>
      <c r="K116" s="600"/>
    </row>
    <row r="117" spans="1:11" s="122" customFormat="1" ht="15" thickBot="1" x14ac:dyDescent="0.3">
      <c r="A117" s="332"/>
      <c r="B117" s="345"/>
      <c r="C117" s="118"/>
      <c r="D117" s="119"/>
      <c r="E117" s="120" t="s">
        <v>226</v>
      </c>
      <c r="F117" s="17"/>
      <c r="G117" s="17">
        <f>SUM(G110:G116)</f>
        <v>0</v>
      </c>
      <c r="H117" s="121"/>
    </row>
    <row r="118" spans="1:11" ht="14.4" thickBot="1" x14ac:dyDescent="0.3"/>
    <row r="119" spans="1:11" s="115" customFormat="1" ht="30" customHeight="1" x14ac:dyDescent="0.3">
      <c r="A119" s="588" t="s">
        <v>86</v>
      </c>
      <c r="B119" s="139"/>
      <c r="C119" s="590" t="s">
        <v>202</v>
      </c>
      <c r="D119" s="592" t="s">
        <v>203</v>
      </c>
      <c r="E119" s="592"/>
      <c r="F119" s="592"/>
      <c r="G119" s="592"/>
      <c r="H119" s="592"/>
      <c r="I119" s="110" t="s">
        <v>204</v>
      </c>
      <c r="J119" s="593" t="s">
        <v>205</v>
      </c>
      <c r="K119" s="595" t="s">
        <v>206</v>
      </c>
    </row>
    <row r="120" spans="1:11" s="116" customFormat="1" ht="55.8" thickBot="1" x14ac:dyDescent="0.35">
      <c r="A120" s="589"/>
      <c r="B120" s="141"/>
      <c r="C120" s="591"/>
      <c r="D120" s="111" t="s">
        <v>207</v>
      </c>
      <c r="E120" s="112" t="s">
        <v>208</v>
      </c>
      <c r="F120" s="111" t="s">
        <v>209</v>
      </c>
      <c r="G120" s="111" t="s">
        <v>210</v>
      </c>
      <c r="H120" s="113" t="s">
        <v>227</v>
      </c>
      <c r="I120" s="114" t="s">
        <v>212</v>
      </c>
      <c r="J120" s="594"/>
      <c r="K120" s="596"/>
    </row>
    <row r="121" spans="1:11" ht="20.25" customHeight="1" x14ac:dyDescent="0.25">
      <c r="A121" s="606"/>
      <c r="B121" s="142"/>
      <c r="C121" s="602"/>
      <c r="D121" s="604" t="s">
        <v>213</v>
      </c>
      <c r="E121" s="24" t="s">
        <v>214</v>
      </c>
      <c r="F121" s="23" t="s">
        <v>176</v>
      </c>
      <c r="G121" s="23">
        <f>IF(F121="Asignado",15,0)</f>
        <v>0</v>
      </c>
      <c r="H121" s="605" t="str">
        <f>IF(AND(G128&gt;0,G128&lt;=85),"Débil",IF(AND(G128&gt;85,G128&lt;=95),"Moderado",IF(G128&gt;96,"Fuerte"," ")))</f>
        <v xml:space="preserve"> </v>
      </c>
      <c r="I121" s="248" t="s">
        <v>176</v>
      </c>
      <c r="J121" s="248" t="str">
        <f>IF(AND(H121="Fuerte",I121="Fuerte (Siempre se Ejecuta)"),"Fuerte",IF(AND(H121="Fuerte",I121="Moderado (Algunas veces se ejecuta)"),"Moderado",IF(AND(H121="Fuerte",I121="Débil (No se ejecuta)"),"Débil",IF(AND(H121="Moderado",I121="Fuerte (Siempre se Ejecuta)"),"Moderado",IF(AND(H121="Moderado",I121="Moderado (Algunas veces se ejecuta)"),"Moderado",IF(AND(H121="Moderado",I121="Débil (No se ejecuta)"),"Débil",IF(AND(H121="Débil",I121="Fuerte (Siempre se Ejecuta)"),"Débil",IF(AND(H121="Débil",I121="Moderado (Algunas veces se ejecuta)"),"Débil",IF(AND(H121="Débil",I121="Débil (No se ejecuta)"),"Débil"," ")))))))))</f>
        <v xml:space="preserve"> </v>
      </c>
      <c r="K121" s="599" t="str">
        <f>IF(J121="Fuerte","NO",IF(J121=" "," ","SI"))</f>
        <v xml:space="preserve"> </v>
      </c>
    </row>
    <row r="122" spans="1:11" ht="27.6" x14ac:dyDescent="0.25">
      <c r="A122" s="607"/>
      <c r="B122" s="142"/>
      <c r="C122" s="602"/>
      <c r="D122" s="604"/>
      <c r="E122" s="25" t="s">
        <v>215</v>
      </c>
      <c r="F122" s="16" t="s">
        <v>176</v>
      </c>
      <c r="G122" s="16">
        <f>IF(F122="Adecuado",15,0)</f>
        <v>0</v>
      </c>
      <c r="H122" s="605"/>
      <c r="I122" s="345"/>
      <c r="J122" s="345"/>
      <c r="K122" s="600"/>
    </row>
    <row r="123" spans="1:11" ht="27.6" x14ac:dyDescent="0.25">
      <c r="A123" s="607"/>
      <c r="B123" s="142"/>
      <c r="C123" s="602"/>
      <c r="D123" s="108" t="s">
        <v>216</v>
      </c>
      <c r="E123" s="25" t="s">
        <v>217</v>
      </c>
      <c r="F123" s="16" t="s">
        <v>176</v>
      </c>
      <c r="G123" s="16">
        <f>IF(F123="Oportuna",15,0)</f>
        <v>0</v>
      </c>
      <c r="H123" s="605"/>
      <c r="I123" s="345"/>
      <c r="J123" s="345"/>
      <c r="K123" s="600"/>
    </row>
    <row r="124" spans="1:11" ht="41.4" x14ac:dyDescent="0.25">
      <c r="A124" s="607"/>
      <c r="B124" s="142"/>
      <c r="C124" s="602"/>
      <c r="D124" s="108" t="s">
        <v>218</v>
      </c>
      <c r="E124" s="25" t="s">
        <v>219</v>
      </c>
      <c r="F124" s="92" t="s">
        <v>176</v>
      </c>
      <c r="G124" s="16">
        <f>IF(F124="Prevenir",15,IF(F124="Detectar",10,0))</f>
        <v>0</v>
      </c>
      <c r="H124" s="605"/>
      <c r="I124" s="345"/>
      <c r="J124" s="345"/>
      <c r="K124" s="600"/>
    </row>
    <row r="125" spans="1:11" ht="27.6" x14ac:dyDescent="0.25">
      <c r="A125" s="607"/>
      <c r="B125" s="142"/>
      <c r="C125" s="602"/>
      <c r="D125" s="108" t="s">
        <v>220</v>
      </c>
      <c r="E125" s="25" t="s">
        <v>221</v>
      </c>
      <c r="F125" s="16" t="s">
        <v>176</v>
      </c>
      <c r="G125" s="16">
        <f>IF(F125="Confiable",15,0)</f>
        <v>0</v>
      </c>
      <c r="H125" s="605"/>
      <c r="I125" s="345"/>
      <c r="J125" s="345"/>
      <c r="K125" s="600"/>
    </row>
    <row r="126" spans="1:11" ht="41.4" x14ac:dyDescent="0.25">
      <c r="A126" s="607"/>
      <c r="B126" s="142"/>
      <c r="C126" s="602"/>
      <c r="D126" s="108" t="s">
        <v>222</v>
      </c>
      <c r="E126" s="25" t="s">
        <v>223</v>
      </c>
      <c r="F126" s="92" t="s">
        <v>176</v>
      </c>
      <c r="G126" s="16">
        <f>IF(F126="Se investigan y se resuelven oportunamente",15,0)</f>
        <v>0</v>
      </c>
      <c r="H126" s="605"/>
      <c r="I126" s="345"/>
      <c r="J126" s="345"/>
      <c r="K126" s="600"/>
    </row>
    <row r="127" spans="1:11" ht="27.6" x14ac:dyDescent="0.25">
      <c r="A127" s="607"/>
      <c r="B127" s="142"/>
      <c r="C127" s="603"/>
      <c r="D127" s="96" t="s">
        <v>224</v>
      </c>
      <c r="E127" s="25" t="s">
        <v>225</v>
      </c>
      <c r="F127" s="16" t="s">
        <v>176</v>
      </c>
      <c r="G127" s="16">
        <f>IF(F127="Completa",10,IF(F127="Incompleta",5,0))</f>
        <v>0</v>
      </c>
      <c r="H127" s="601"/>
      <c r="I127" s="345"/>
      <c r="J127" s="345"/>
      <c r="K127" s="600"/>
    </row>
    <row r="128" spans="1:11" ht="14.4" x14ac:dyDescent="0.25">
      <c r="A128" s="607"/>
      <c r="B128" s="142"/>
      <c r="C128" s="20"/>
      <c r="D128" s="109"/>
      <c r="E128" s="19" t="s">
        <v>226</v>
      </c>
      <c r="F128" s="18"/>
      <c r="G128" s="18">
        <f>SUM(G121:G127)</f>
        <v>0</v>
      </c>
      <c r="H128" s="52"/>
    </row>
    <row r="129" spans="1:11" ht="14.4" thickBot="1" x14ac:dyDescent="0.3">
      <c r="A129" s="117"/>
      <c r="B129" s="140"/>
    </row>
    <row r="130" spans="1:11" s="116" customFormat="1" ht="30" customHeight="1" x14ac:dyDescent="0.3">
      <c r="A130" s="588" t="s">
        <v>86</v>
      </c>
      <c r="B130" s="139"/>
      <c r="C130" s="590" t="s">
        <v>202</v>
      </c>
      <c r="D130" s="592" t="s">
        <v>203</v>
      </c>
      <c r="E130" s="592"/>
      <c r="F130" s="592"/>
      <c r="G130" s="592"/>
      <c r="H130" s="592"/>
      <c r="I130" s="110" t="s">
        <v>204</v>
      </c>
      <c r="J130" s="593" t="s">
        <v>205</v>
      </c>
      <c r="K130" s="595" t="s">
        <v>206</v>
      </c>
    </row>
    <row r="131" spans="1:11" s="116" customFormat="1" ht="55.8" thickBot="1" x14ac:dyDescent="0.35">
      <c r="A131" s="589"/>
      <c r="B131" s="141"/>
      <c r="C131" s="591"/>
      <c r="D131" s="111" t="s">
        <v>207</v>
      </c>
      <c r="E131" s="112" t="s">
        <v>208</v>
      </c>
      <c r="F131" s="111" t="s">
        <v>209</v>
      </c>
      <c r="G131" s="111" t="s">
        <v>210</v>
      </c>
      <c r="H131" s="113" t="s">
        <v>227</v>
      </c>
      <c r="I131" s="114" t="s">
        <v>212</v>
      </c>
      <c r="J131" s="594"/>
      <c r="K131" s="596"/>
    </row>
    <row r="132" spans="1:11" ht="20.25" customHeight="1" x14ac:dyDescent="0.25">
      <c r="A132" s="606"/>
      <c r="B132" s="142"/>
      <c r="C132" s="602"/>
      <c r="D132" s="604" t="s">
        <v>213</v>
      </c>
      <c r="E132" s="24" t="s">
        <v>214</v>
      </c>
      <c r="F132" s="23" t="s">
        <v>176</v>
      </c>
      <c r="G132" s="23">
        <f>IF(F132="Asignado",15,0)</f>
        <v>0</v>
      </c>
      <c r="H132" s="605" t="str">
        <f>IF(AND(G139&gt;0,G139&lt;=85),"Débil",IF(AND(G139&gt;85,G139&lt;=95),"Moderado",IF(G139&gt;96,"Fuerte"," ")))</f>
        <v xml:space="preserve"> </v>
      </c>
      <c r="I132" s="248" t="s">
        <v>176</v>
      </c>
      <c r="J132" s="248"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 xml:space="preserve"> </v>
      </c>
      <c r="K132" s="599" t="str">
        <f>IF(J132="Fuerte","NO",IF(J132=" "," ","SI"))</f>
        <v xml:space="preserve"> </v>
      </c>
    </row>
    <row r="133" spans="1:11" ht="27.6" x14ac:dyDescent="0.25">
      <c r="A133" s="607"/>
      <c r="B133" s="142"/>
      <c r="C133" s="602"/>
      <c r="D133" s="604"/>
      <c r="E133" s="25" t="s">
        <v>215</v>
      </c>
      <c r="F133" s="16" t="s">
        <v>176</v>
      </c>
      <c r="G133" s="16">
        <f>IF(F133="Adecuado",15,0)</f>
        <v>0</v>
      </c>
      <c r="H133" s="605"/>
      <c r="I133" s="345"/>
      <c r="J133" s="345"/>
      <c r="K133" s="600"/>
    </row>
    <row r="134" spans="1:11" ht="27.6" x14ac:dyDescent="0.25">
      <c r="A134" s="607"/>
      <c r="B134" s="142"/>
      <c r="C134" s="602"/>
      <c r="D134" s="108" t="s">
        <v>216</v>
      </c>
      <c r="E134" s="25" t="s">
        <v>217</v>
      </c>
      <c r="F134" s="16" t="s">
        <v>176</v>
      </c>
      <c r="G134" s="16">
        <f>IF(F134="Oportuna",15,0)</f>
        <v>0</v>
      </c>
      <c r="H134" s="605"/>
      <c r="I134" s="345"/>
      <c r="J134" s="345"/>
      <c r="K134" s="600"/>
    </row>
    <row r="135" spans="1:11" ht="41.4" x14ac:dyDescent="0.25">
      <c r="A135" s="607"/>
      <c r="B135" s="142"/>
      <c r="C135" s="602"/>
      <c r="D135" s="108" t="s">
        <v>218</v>
      </c>
      <c r="E135" s="25" t="s">
        <v>219</v>
      </c>
      <c r="F135" s="92" t="s">
        <v>176</v>
      </c>
      <c r="G135" s="16">
        <f>IF(F135="Prevenir",15,IF(F135="Detectar",10,0))</f>
        <v>0</v>
      </c>
      <c r="H135" s="605"/>
      <c r="I135" s="345"/>
      <c r="J135" s="345"/>
      <c r="K135" s="600"/>
    </row>
    <row r="136" spans="1:11" ht="27.6" x14ac:dyDescent="0.25">
      <c r="A136" s="607"/>
      <c r="B136" s="142"/>
      <c r="C136" s="602"/>
      <c r="D136" s="108" t="s">
        <v>220</v>
      </c>
      <c r="E136" s="25" t="s">
        <v>221</v>
      </c>
      <c r="F136" s="16" t="s">
        <v>176</v>
      </c>
      <c r="G136" s="16">
        <f>IF(F136="Confiable",15,0)</f>
        <v>0</v>
      </c>
      <c r="H136" s="605"/>
      <c r="I136" s="345"/>
      <c r="J136" s="345"/>
      <c r="K136" s="600"/>
    </row>
    <row r="137" spans="1:11" ht="41.4" x14ac:dyDescent="0.25">
      <c r="A137" s="607"/>
      <c r="B137" s="142"/>
      <c r="C137" s="602"/>
      <c r="D137" s="108" t="s">
        <v>222</v>
      </c>
      <c r="E137" s="25" t="s">
        <v>223</v>
      </c>
      <c r="F137" s="92" t="s">
        <v>176</v>
      </c>
      <c r="G137" s="16">
        <f>IF(F137="Se investigan y se resuelven oportunamente",15,0)</f>
        <v>0</v>
      </c>
      <c r="H137" s="605"/>
      <c r="I137" s="345"/>
      <c r="J137" s="345"/>
      <c r="K137" s="600"/>
    </row>
    <row r="138" spans="1:11" ht="27.6" x14ac:dyDescent="0.25">
      <c r="A138" s="607"/>
      <c r="B138" s="142"/>
      <c r="C138" s="603"/>
      <c r="D138" s="96" t="s">
        <v>224</v>
      </c>
      <c r="E138" s="25" t="s">
        <v>225</v>
      </c>
      <c r="F138" s="16" t="s">
        <v>176</v>
      </c>
      <c r="G138" s="16">
        <f>IF(F138="Completa",10,IF(F138="Incompleta",5,0))</f>
        <v>0</v>
      </c>
      <c r="H138" s="601"/>
      <c r="I138" s="345"/>
      <c r="J138" s="345"/>
      <c r="K138" s="600"/>
    </row>
    <row r="139" spans="1:11" s="122" customFormat="1" ht="15" thickBot="1" x14ac:dyDescent="0.3">
      <c r="A139" s="608"/>
      <c r="B139" s="143"/>
      <c r="C139" s="118"/>
      <c r="D139" s="119"/>
      <c r="E139" s="120" t="s">
        <v>226</v>
      </c>
      <c r="F139" s="17"/>
      <c r="G139" s="17">
        <f>SUM(G132:G138)</f>
        <v>0</v>
      </c>
      <c r="H139" s="121"/>
    </row>
  </sheetData>
  <mergeCells count="175">
    <mergeCell ref="J132:J138"/>
    <mergeCell ref="K132:K138"/>
    <mergeCell ref="A1:A4"/>
    <mergeCell ref="B1:G2"/>
    <mergeCell ref="B3:G4"/>
    <mergeCell ref="A132:A139"/>
    <mergeCell ref="C132:C138"/>
    <mergeCell ref="D132:D133"/>
    <mergeCell ref="H132:H138"/>
    <mergeCell ref="I132:I138"/>
    <mergeCell ref="J121:J127"/>
    <mergeCell ref="K121:K127"/>
    <mergeCell ref="A130:A131"/>
    <mergeCell ref="C130:C131"/>
    <mergeCell ref="D130:H130"/>
    <mergeCell ref="J130:J131"/>
    <mergeCell ref="K130:K131"/>
    <mergeCell ref="A121:A128"/>
    <mergeCell ref="C121:C127"/>
    <mergeCell ref="D121:D122"/>
    <mergeCell ref="H121:H127"/>
    <mergeCell ref="I121:I127"/>
    <mergeCell ref="J110:J116"/>
    <mergeCell ref="K110:K116"/>
    <mergeCell ref="A119:A120"/>
    <mergeCell ref="C119:C120"/>
    <mergeCell ref="D119:H119"/>
    <mergeCell ref="J119:J120"/>
    <mergeCell ref="K119:K120"/>
    <mergeCell ref="A110:A117"/>
    <mergeCell ref="C110:C116"/>
    <mergeCell ref="D110:D111"/>
    <mergeCell ref="H110:H116"/>
    <mergeCell ref="I110:I116"/>
    <mergeCell ref="B110:B117"/>
    <mergeCell ref="J99:J105"/>
    <mergeCell ref="K99:K105"/>
    <mergeCell ref="A108:A109"/>
    <mergeCell ref="C108:C109"/>
    <mergeCell ref="D108:H108"/>
    <mergeCell ref="J108:J109"/>
    <mergeCell ref="K108:K109"/>
    <mergeCell ref="A99:A106"/>
    <mergeCell ref="C99:C105"/>
    <mergeCell ref="D99:D100"/>
    <mergeCell ref="H99:H105"/>
    <mergeCell ref="I99:I105"/>
    <mergeCell ref="B99:B106"/>
    <mergeCell ref="B108:B109"/>
    <mergeCell ref="J88:J94"/>
    <mergeCell ref="K88:K94"/>
    <mergeCell ref="A97:A98"/>
    <mergeCell ref="C97:C98"/>
    <mergeCell ref="D97:H97"/>
    <mergeCell ref="J97:J98"/>
    <mergeCell ref="K97:K98"/>
    <mergeCell ref="A88:A95"/>
    <mergeCell ref="C88:C94"/>
    <mergeCell ref="D88:D89"/>
    <mergeCell ref="H88:H94"/>
    <mergeCell ref="I88:I94"/>
    <mergeCell ref="B88:B95"/>
    <mergeCell ref="B97:B98"/>
    <mergeCell ref="J77:J83"/>
    <mergeCell ref="K77:K83"/>
    <mergeCell ref="A86:A87"/>
    <mergeCell ref="C86:C87"/>
    <mergeCell ref="D86:H86"/>
    <mergeCell ref="J86:J87"/>
    <mergeCell ref="K86:K87"/>
    <mergeCell ref="A77:A84"/>
    <mergeCell ref="C77:C83"/>
    <mergeCell ref="D77:D78"/>
    <mergeCell ref="H77:H83"/>
    <mergeCell ref="I77:I83"/>
    <mergeCell ref="B77:B84"/>
    <mergeCell ref="B86:B87"/>
    <mergeCell ref="J66:J72"/>
    <mergeCell ref="K66:K72"/>
    <mergeCell ref="A75:A76"/>
    <mergeCell ref="C75:C76"/>
    <mergeCell ref="D75:H75"/>
    <mergeCell ref="J75:J76"/>
    <mergeCell ref="K75:K76"/>
    <mergeCell ref="A66:A73"/>
    <mergeCell ref="C66:C72"/>
    <mergeCell ref="D66:D67"/>
    <mergeCell ref="H66:H72"/>
    <mergeCell ref="I66:I72"/>
    <mergeCell ref="B66:B73"/>
    <mergeCell ref="B75:B76"/>
    <mergeCell ref="J55:J61"/>
    <mergeCell ref="K55:K61"/>
    <mergeCell ref="A64:A65"/>
    <mergeCell ref="C64:C65"/>
    <mergeCell ref="D64:H64"/>
    <mergeCell ref="J64:J65"/>
    <mergeCell ref="K64:K65"/>
    <mergeCell ref="A55:A62"/>
    <mergeCell ref="C55:C61"/>
    <mergeCell ref="D55:D56"/>
    <mergeCell ref="H55:H61"/>
    <mergeCell ref="I55:I61"/>
    <mergeCell ref="B55:B62"/>
    <mergeCell ref="B64:B65"/>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B42:B43"/>
    <mergeCell ref="B53:B54"/>
    <mergeCell ref="A31:A32"/>
    <mergeCell ref="C31:C32"/>
    <mergeCell ref="D31:H31"/>
    <mergeCell ref="J31:J32"/>
    <mergeCell ref="K31:K32"/>
    <mergeCell ref="A33:A40"/>
    <mergeCell ref="C33:C39"/>
    <mergeCell ref="D33:D34"/>
    <mergeCell ref="H33:H39"/>
    <mergeCell ref="I33:I39"/>
    <mergeCell ref="B31:B32"/>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s>
  <pageMargins left="0.7" right="0.7" top="0.75" bottom="0.75" header="0.3" footer="0.3"/>
  <pageSetup orientation="portrait" horizontalDpi="300" verticalDpi="300"/>
  <drawing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 F110 F121 F132</xm:sqref>
        </x14:dataValidation>
        <x14:dataValidation type="list" allowBlank="1" showInputMessage="1" showErrorMessage="1">
          <x14:formula1>
            <xm:f>Hoja3!$A$155:$A$157</xm:f>
          </x14:formula1>
          <xm:sqref>F12 F23 F34 F45 F56 F67 F78 F89 F100 F111 F122 F133</xm:sqref>
        </x14:dataValidation>
        <x14:dataValidation type="list" allowBlank="1" showInputMessage="1" showErrorMessage="1">
          <x14:formula1>
            <xm:f>Hoja3!$A$160:$A$162</xm:f>
          </x14:formula1>
          <xm:sqref>F13 F24 F35 F46 F57 F68 F79 F90 F101 F112 F123 F134</xm:sqref>
        </x14:dataValidation>
        <x14:dataValidation type="list" allowBlank="1" showInputMessage="1" showErrorMessage="1">
          <x14:formula1>
            <xm:f>Hoja3!$A$165:$A$168</xm:f>
          </x14:formula1>
          <xm:sqref>F14 F25 F36 F47 F58 F69 F80 F91 F102 F113 F124 F135</xm:sqref>
        </x14:dataValidation>
        <x14:dataValidation type="list" allowBlank="1" showInputMessage="1" showErrorMessage="1">
          <x14:formula1>
            <xm:f>Hoja3!$A$171:$A$173</xm:f>
          </x14:formula1>
          <xm:sqref>F15 F26 F37 F48 F59 F70 F81 F92 F103 F114 F125 F136</xm:sqref>
        </x14:dataValidation>
        <x14:dataValidation type="list" allowBlank="1" showInputMessage="1" showErrorMessage="1">
          <x14:formula1>
            <xm:f>Hoja3!$A$176:$A$178</xm:f>
          </x14:formula1>
          <xm:sqref>F16 F27 F38 F49 F60 F71 F82 F93 F104 F115 F126 F137</xm:sqref>
        </x14:dataValidation>
        <x14:dataValidation type="list" allowBlank="1" showInputMessage="1" showErrorMessage="1">
          <x14:formula1>
            <xm:f>Hoja3!$A$181:$A$184</xm:f>
          </x14:formula1>
          <xm:sqref>F17 F28 F39 F50 F61 F72 F83 F94 F105 F116 F127 F138</xm:sqref>
        </x14:dataValidation>
        <x14:dataValidation type="list" allowBlank="1" showInputMessage="1" showErrorMessage="1">
          <x14:formula1>
            <xm:f>Hoja3!$A$187:$A$190</xm:f>
          </x14:formula1>
          <xm:sqref>I11:I17 I22:I28 I33:I39 I44:I50 I55:I61 I66:I72 I77:I83 I88:I94 I99:I105 I110:I116 I121:I127 I132:I138</xm:sqref>
        </x14:dataValidation>
      </x14:dataValidations>
    </ex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5"/>
  <sheetViews>
    <sheetView zoomScale="70" zoomScaleNormal="70" zoomScalePageLayoutView="90" workbookViewId="0">
      <selection sqref="A1:H4"/>
    </sheetView>
  </sheetViews>
  <sheetFormatPr baseColWidth="10" defaultColWidth="11.44140625" defaultRowHeight="13.8" x14ac:dyDescent="0.25"/>
  <cols>
    <col min="1" max="1" width="38.33203125" style="1" customWidth="1"/>
    <col min="2" max="2" width="60.6640625" style="1" customWidth="1"/>
    <col min="3" max="3" width="58.44140625"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8" customFormat="1" ht="15.75" customHeight="1" x14ac:dyDescent="0.3">
      <c r="A1" s="663"/>
      <c r="B1" s="664" t="s">
        <v>343</v>
      </c>
      <c r="C1" s="665"/>
      <c r="D1" s="666"/>
      <c r="E1" s="657" t="s">
        <v>344</v>
      </c>
      <c r="F1" s="658"/>
      <c r="G1" s="658"/>
      <c r="H1" s="667"/>
    </row>
    <row r="2" spans="1:8" customFormat="1" ht="15.75" customHeight="1" thickBot="1" x14ac:dyDescent="0.35">
      <c r="A2" s="668"/>
      <c r="B2" s="669"/>
      <c r="C2" s="670"/>
      <c r="D2" s="671"/>
      <c r="E2" s="659" t="s">
        <v>342</v>
      </c>
      <c r="F2" s="660"/>
      <c r="G2" s="660"/>
      <c r="H2" s="672"/>
    </row>
    <row r="3" spans="1:8" customFormat="1" ht="36" customHeight="1" x14ac:dyDescent="0.3">
      <c r="A3" s="668"/>
      <c r="B3" s="664" t="s">
        <v>348</v>
      </c>
      <c r="C3" s="665"/>
      <c r="D3" s="666"/>
      <c r="E3" s="659" t="s">
        <v>346</v>
      </c>
      <c r="F3" s="660"/>
      <c r="G3" s="660"/>
      <c r="H3" s="672"/>
    </row>
    <row r="4" spans="1:8" customFormat="1" ht="15.75" customHeight="1" thickBot="1" x14ac:dyDescent="0.35">
      <c r="A4" s="673"/>
      <c r="B4" s="669"/>
      <c r="C4" s="670"/>
      <c r="D4" s="671"/>
      <c r="E4" s="661" t="s">
        <v>349</v>
      </c>
      <c r="F4" s="662"/>
      <c r="G4" s="662"/>
      <c r="H4" s="674"/>
    </row>
    <row r="5" spans="1:8" ht="14.4" thickBot="1" x14ac:dyDescent="0.3">
      <c r="C5" s="63"/>
      <c r="D5" s="63"/>
      <c r="E5" s="63"/>
      <c r="F5" s="63"/>
      <c r="G5" s="63"/>
    </row>
    <row r="6" spans="1:8" customFormat="1" ht="24" customHeight="1" x14ac:dyDescent="0.25">
      <c r="A6" s="221" t="s">
        <v>6</v>
      </c>
      <c r="B6" s="612" t="str">
        <f>+CONTEXTO!B7</f>
        <v>GESTION DOCUMENTAL</v>
      </c>
      <c r="C6" s="613"/>
      <c r="D6" s="613"/>
      <c r="E6" s="613"/>
      <c r="F6" s="613"/>
      <c r="G6" s="613"/>
      <c r="H6" s="614"/>
    </row>
    <row r="7" spans="1:8" customFormat="1" ht="51" customHeight="1" thickBot="1" x14ac:dyDescent="0.3">
      <c r="A7" s="189" t="s">
        <v>7</v>
      </c>
      <c r="B7" s="615" t="str">
        <f>+CONTEXTO!B8</f>
        <v>ADMINISTRAR LA DOCUMENTACION FISICA DE LA ENTIDAD, EMPLEANDO TECNOLOGIA E INSTRUMENTOS DE CONTROL PARA GARANTIZA R CONTINUAMENTE EL ACCESO OPRTUNO, DISPONIBILIDAD Y CONSERVACION  DE LA TOTALIDAD DE LA INFORMACIÓN</v>
      </c>
      <c r="C7" s="616"/>
      <c r="D7" s="616"/>
      <c r="E7" s="616"/>
      <c r="F7" s="616"/>
      <c r="G7" s="616"/>
      <c r="H7" s="617"/>
    </row>
    <row r="8" spans="1:8" ht="15" thickBot="1" x14ac:dyDescent="0.25">
      <c r="A8" s="162"/>
      <c r="B8" s="162"/>
      <c r="C8" s="192"/>
      <c r="D8" s="192"/>
      <c r="E8" s="192"/>
      <c r="F8" s="192"/>
      <c r="G8" s="192"/>
      <c r="H8" s="162"/>
    </row>
    <row r="9" spans="1:8" s="115" customFormat="1" ht="30" customHeight="1" x14ac:dyDescent="0.3">
      <c r="A9" s="609" t="s">
        <v>86</v>
      </c>
      <c r="B9" s="609" t="s">
        <v>228</v>
      </c>
      <c r="C9" s="610" t="s">
        <v>202</v>
      </c>
      <c r="D9" s="610" t="s">
        <v>211</v>
      </c>
      <c r="E9" s="610" t="s">
        <v>229</v>
      </c>
      <c r="F9" s="611" t="s">
        <v>230</v>
      </c>
      <c r="G9" s="611"/>
      <c r="H9" s="624" t="s">
        <v>231</v>
      </c>
    </row>
    <row r="10" spans="1:8" s="116" customFormat="1" ht="48.75" customHeight="1" x14ac:dyDescent="0.3">
      <c r="A10" s="609"/>
      <c r="B10" s="609"/>
      <c r="C10" s="610"/>
      <c r="D10" s="610"/>
      <c r="E10" s="610"/>
      <c r="F10" s="611"/>
      <c r="G10" s="611"/>
      <c r="H10" s="624"/>
    </row>
    <row r="11" spans="1:8" s="116" customFormat="1" ht="151.5" customHeight="1" x14ac:dyDescent="0.3">
      <c r="A11" s="393" t="str">
        <f>+(DESCRIPCION!A10)</f>
        <v>POSIBILIDAD DE RECIBIR O SOLICITAR CUALQUIER DADIVA O BENEFICIO A NOMBRE PROPIO O DE TERCEROS, CON EL FIN DE MANIPULAR, OCULTAR, ALTERAR O DESTRUIR UN DOCUMENTO O EXPEDIENTE</v>
      </c>
      <c r="B11" s="161" t="str">
        <f>+('IDENTIFICACION(GyC)'!B10)</f>
        <v>Baja responsabilidad de los funcionarios frente al desarrollo y cumplimiento de las actividades del  proceso en la unidades administrativas.</v>
      </c>
      <c r="C11" s="237" t="s">
        <v>338</v>
      </c>
      <c r="D11" s="223" t="s">
        <v>257</v>
      </c>
      <c r="E11" s="223" t="s">
        <v>131</v>
      </c>
      <c r="F11" s="224" t="s">
        <v>257</v>
      </c>
      <c r="G11" s="225">
        <v>0</v>
      </c>
      <c r="H11" s="621" t="str">
        <f>IF(G15=100,"Fuerte",IF(AND(G15&gt;=50,G15&lt;=99),"Moderado",IF(AND(G15&gt;0,G15&lt;=49),"Débil"," ")))</f>
        <v>Moderado</v>
      </c>
    </row>
    <row r="12" spans="1:8" s="116" customFormat="1" ht="182.25" customHeight="1" x14ac:dyDescent="0.3">
      <c r="A12" s="579"/>
      <c r="B12" s="161" t="str">
        <f>+('IDENTIFICACION(GyC)'!B11)</f>
        <v>Bajo presupuesto de funcionamiento e inversión para administrar la documentación física de la administración municipal</v>
      </c>
      <c r="C12" s="237" t="s">
        <v>339</v>
      </c>
      <c r="D12" s="223" t="s">
        <v>258</v>
      </c>
      <c r="E12" s="223" t="s">
        <v>258</v>
      </c>
      <c r="F12" s="224" t="s">
        <v>258</v>
      </c>
      <c r="G12" s="226">
        <f>IF(F12="Fuerte",100,IF(F12="Moderado",50,IF(F12="Débil",0," ")))</f>
        <v>100</v>
      </c>
      <c r="H12" s="622"/>
    </row>
    <row r="13" spans="1:8" s="116" customFormat="1" ht="182.25" customHeight="1" x14ac:dyDescent="0.3">
      <c r="A13" s="579"/>
      <c r="B13" s="161" t="str">
        <f>+('IDENTIFICACION(GyC)'!B12)</f>
        <v xml:space="preserve">Falta de Infraestructura y baja capacidad instalada para administrar la documentación física de la entidad </v>
      </c>
      <c r="C13" s="222" t="str">
        <f>+('CONTROLES Y EVALUACION'!C33)</f>
        <v>1) El Director de Recursos fisicos, mediante las acciones contempladas en el plan PINAR, realizara la contratacion requerida para el fortalecimiento de los depositos de archivo.  2) Trimestralmente se verificara el avance de cumplimiento, 3) Documentos soporte Contratos e informes de avance.</v>
      </c>
      <c r="D13" s="223" t="s">
        <v>258</v>
      </c>
      <c r="E13" s="223" t="s">
        <v>258</v>
      </c>
      <c r="F13" s="224" t="s">
        <v>258</v>
      </c>
      <c r="G13" s="226">
        <f>IF(F13="Fuerte",100,IF(F13="Moderado",50,IF(F13="Débil",0," ")))</f>
        <v>100</v>
      </c>
      <c r="H13" s="622"/>
    </row>
    <row r="14" spans="1:8" s="116" customFormat="1" ht="137.1" customHeight="1" x14ac:dyDescent="0.3">
      <c r="A14" s="394"/>
      <c r="B14" s="161" t="str">
        <f>+('IDENTIFICACION(GyC)'!B13)</f>
        <v>Falta de siguimiento y aplicación de manuales, procedimientos y formatos establecidos en el proceso de gestion documental por parte de las unidades administrativas</v>
      </c>
      <c r="C14" s="222" t="str">
        <f>+('CONTROLES Y EVALUACION'!C44)</f>
        <v>1) El Líder del Proceso y su equipo de apoyo trimestralmente verificaran que las unidades administrativas apliquen de manera correcta los procedimientos y formatos archivisticos,  mediante la revision fisica de los formatos diligenciados durante el periodo,  en caso de de no cumplir con el uso de los formatos se infomara al secretario o director de la unidad administrativa para que realice las acciones pertinentes,  Si en la siguiente visita de verificacion persiste la misma situación se procede a elaborar plan de trabajo con un tiempo limite de cumplimiento. 2) Los documentos soportes correponde al acta de seguimiento y plan de trabajo.</v>
      </c>
      <c r="D14" s="223" t="s">
        <v>258</v>
      </c>
      <c r="E14" s="223" t="s">
        <v>258</v>
      </c>
      <c r="F14" s="224" t="s">
        <v>258</v>
      </c>
      <c r="G14" s="226">
        <f t="shared" ref="G14:G19" si="0">IF(F14="Fuerte",100,IF(F14="Moderado",50,IF(F14="Débil",0," ")))</f>
        <v>100</v>
      </c>
      <c r="H14" s="622"/>
    </row>
    <row r="15" spans="1:8" s="116" customFormat="1" x14ac:dyDescent="0.3">
      <c r="A15" s="625"/>
      <c r="B15" s="626"/>
      <c r="C15" s="626"/>
      <c r="D15" s="626"/>
      <c r="E15" s="626"/>
      <c r="F15" s="627"/>
      <c r="G15" s="226">
        <f>AVERAGE(G11:G14)</f>
        <v>75</v>
      </c>
      <c r="H15" s="623"/>
    </row>
    <row r="16" spans="1:8" s="116" customFormat="1" ht="153.75" customHeight="1" x14ac:dyDescent="0.3">
      <c r="A16" s="393">
        <f>+(DESCRIPCION!A14)</f>
        <v>0</v>
      </c>
      <c r="B16" s="161">
        <f>+('IDENTIFICACION(GyC)'!B14)</f>
        <v>0</v>
      </c>
      <c r="C16" s="222">
        <v>0</v>
      </c>
      <c r="D16" s="223"/>
      <c r="E16" s="223"/>
      <c r="F16" s="224"/>
      <c r="G16" s="226" t="str">
        <f t="shared" si="0"/>
        <v xml:space="preserve"> </v>
      </c>
      <c r="H16" s="621" t="e">
        <f>IF(G18=100,"Fuerte",IF(AND(G18&gt;=50,G18&lt;=99),"Moderado",IF(AND(G18&gt;0,G18&lt;=49),"Débil"," ")))</f>
        <v>#DIV/0!</v>
      </c>
    </row>
    <row r="17" spans="1:8" s="116" customFormat="1" ht="162" customHeight="1" x14ac:dyDescent="0.3">
      <c r="A17" s="579"/>
      <c r="B17" s="161">
        <f>+('IDENTIFICACION(GyC)'!B15)</f>
        <v>0</v>
      </c>
      <c r="C17" s="222">
        <f>+('CONTROLES Y EVALUACION'!C55)</f>
        <v>0</v>
      </c>
      <c r="D17" s="223"/>
      <c r="E17" s="223"/>
      <c r="F17" s="224"/>
      <c r="G17" s="226" t="str">
        <f t="shared" si="0"/>
        <v xml:space="preserve"> </v>
      </c>
      <c r="H17" s="622"/>
    </row>
    <row r="18" spans="1:8" s="116" customFormat="1" x14ac:dyDescent="0.3">
      <c r="A18" s="538"/>
      <c r="B18" s="628"/>
      <c r="C18" s="628"/>
      <c r="D18" s="628"/>
      <c r="E18" s="628"/>
      <c r="F18" s="542"/>
      <c r="G18" s="226" t="e">
        <f>AVERAGE(G16:G17)</f>
        <v>#DIV/0!</v>
      </c>
      <c r="H18" s="623"/>
    </row>
    <row r="19" spans="1:8" s="116" customFormat="1" ht="135" customHeight="1" x14ac:dyDescent="0.3">
      <c r="A19" s="393">
        <f>+(DESCRIPCION!A16)</f>
        <v>0</v>
      </c>
      <c r="B19" s="161">
        <f>+('IDENTIFICACION(GyC)'!B16)</f>
        <v>0</v>
      </c>
      <c r="C19" s="222">
        <f>+('CONTROLES Y EVALUACION'!C66)</f>
        <v>0</v>
      </c>
      <c r="D19" s="223"/>
      <c r="E19" s="223"/>
      <c r="F19" s="224"/>
      <c r="G19" s="226" t="str">
        <f t="shared" si="0"/>
        <v xml:space="preserve"> </v>
      </c>
      <c r="H19" s="621" t="str">
        <f>IF(G22=100,"Fuerte",IF(AND(G22&gt;=50,G22&lt;=99),"Moderado",IF(AND(G22&gt;0,G22&lt;=49),"Débil"," ")))</f>
        <v xml:space="preserve"> </v>
      </c>
    </row>
    <row r="20" spans="1:8" s="116" customFormat="1" ht="14.4" x14ac:dyDescent="0.3">
      <c r="A20" s="579"/>
      <c r="B20" s="161">
        <f>+('IDENTIFICACION(GyC)'!B17)</f>
        <v>0</v>
      </c>
      <c r="C20" s="222">
        <f>+('CONTROLES Y EVALUACION'!C77)</f>
        <v>0</v>
      </c>
      <c r="D20" s="223"/>
      <c r="E20" s="223"/>
      <c r="F20" s="224"/>
      <c r="G20" s="227">
        <v>0</v>
      </c>
      <c r="H20" s="622"/>
    </row>
    <row r="21" spans="1:8" s="116" customFormat="1" ht="14.4" x14ac:dyDescent="0.3">
      <c r="A21" s="394"/>
      <c r="B21" s="161">
        <f>+('IDENTIFICACION(GyC)'!B18)</f>
        <v>0</v>
      </c>
      <c r="C21" s="222">
        <f>+('CONTROLES Y EVALUACION'!C88)</f>
        <v>0</v>
      </c>
      <c r="D21" s="223"/>
      <c r="E21" s="223"/>
      <c r="F21" s="224"/>
      <c r="G21" s="225">
        <v>0</v>
      </c>
      <c r="H21" s="622"/>
    </row>
    <row r="22" spans="1:8" s="116" customFormat="1" x14ac:dyDescent="0.3">
      <c r="A22" s="618"/>
      <c r="B22" s="619"/>
      <c r="C22" s="619"/>
      <c r="D22" s="619"/>
      <c r="E22" s="619"/>
      <c r="F22" s="620"/>
      <c r="G22" s="225">
        <f>AVERAGE(G19:G21)</f>
        <v>0</v>
      </c>
      <c r="H22" s="623"/>
    </row>
    <row r="23" spans="1:8" s="116" customFormat="1" ht="39.75" customHeight="1" x14ac:dyDescent="0.3">
      <c r="A23" s="127"/>
      <c r="B23" s="127"/>
      <c r="C23" s="128"/>
      <c r="D23" s="130"/>
      <c r="E23" s="130"/>
      <c r="F23" s="130"/>
      <c r="G23" s="131"/>
      <c r="H23" s="129"/>
    </row>
    <row r="24" spans="1:8" x14ac:dyDescent="0.25">
      <c r="A24" s="127"/>
      <c r="B24" s="127"/>
      <c r="C24" s="128"/>
    </row>
    <row r="25" spans="1:8" x14ac:dyDescent="0.25">
      <c r="A25" s="130" t="s">
        <v>232</v>
      </c>
      <c r="B25" s="130"/>
      <c r="C25" s="130"/>
    </row>
  </sheetData>
  <mergeCells count="26">
    <mergeCell ref="A22:F22"/>
    <mergeCell ref="H19:H22"/>
    <mergeCell ref="H9:H10"/>
    <mergeCell ref="A11:A14"/>
    <mergeCell ref="A16:A17"/>
    <mergeCell ref="A19:A21"/>
    <mergeCell ref="H11:H15"/>
    <mergeCell ref="A15:F15"/>
    <mergeCell ref="A18:F18"/>
    <mergeCell ref="H16:H18"/>
    <mergeCell ref="E3:G3"/>
    <mergeCell ref="E4:G4"/>
    <mergeCell ref="H1:H4"/>
    <mergeCell ref="A1:A4"/>
    <mergeCell ref="B9:B10"/>
    <mergeCell ref="D9:D10"/>
    <mergeCell ref="B1:D2"/>
    <mergeCell ref="B3:D4"/>
    <mergeCell ref="A9:A10"/>
    <mergeCell ref="C9:C10"/>
    <mergeCell ref="E9:E10"/>
    <mergeCell ref="E1:G1"/>
    <mergeCell ref="E2:G2"/>
    <mergeCell ref="F9:G10"/>
    <mergeCell ref="B6:H6"/>
    <mergeCell ref="B7:H7"/>
  </mergeCells>
  <pageMargins left="0.7" right="0.7" top="0.75" bottom="0.75" header="0.3" footer="0.3"/>
  <pageSetup orientation="portrait" horizontalDpi="300" verticalDpi="300"/>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25"/>
  <sheetViews>
    <sheetView zoomScale="75" zoomScaleNormal="75" zoomScalePageLayoutView="120" workbookViewId="0">
      <selection sqref="A1:M4"/>
    </sheetView>
  </sheetViews>
  <sheetFormatPr baseColWidth="10" defaultColWidth="11.44140625" defaultRowHeight="13.8" x14ac:dyDescent="0.3"/>
  <cols>
    <col min="1" max="1" width="28.109375" style="54" customWidth="1"/>
    <col min="2" max="3" width="18.44140625" style="54" customWidth="1"/>
    <col min="4" max="4" width="20.44140625" style="56" customWidth="1"/>
    <col min="5" max="5" width="13.6640625" style="54" customWidth="1"/>
    <col min="6" max="6" width="15" style="54" customWidth="1"/>
    <col min="7" max="7" width="17.33203125" style="54" customWidth="1"/>
    <col min="8" max="8" width="18" style="54" customWidth="1"/>
    <col min="9" max="9" width="44.33203125" style="54" customWidth="1"/>
    <col min="10" max="10" width="18" style="54" customWidth="1"/>
    <col min="11" max="12" width="13.109375" style="54" customWidth="1"/>
    <col min="13" max="13" width="18.88671875" style="54" customWidth="1"/>
    <col min="14" max="16384" width="11.44140625" style="54"/>
  </cols>
  <sheetData>
    <row r="1" spans="1:14" ht="15.75" customHeight="1" x14ac:dyDescent="0.3">
      <c r="A1" s="652"/>
      <c r="B1" s="653" t="s">
        <v>343</v>
      </c>
      <c r="C1" s="653"/>
      <c r="D1" s="653"/>
      <c r="E1" s="653"/>
      <c r="F1" s="653"/>
      <c r="G1" s="653"/>
      <c r="H1" s="653"/>
      <c r="I1" s="653"/>
      <c r="J1" s="657" t="s">
        <v>344</v>
      </c>
      <c r="K1" s="658"/>
      <c r="L1" s="658"/>
      <c r="M1" s="648"/>
    </row>
    <row r="2" spans="1:14" ht="15.75" customHeight="1" x14ac:dyDescent="0.3">
      <c r="A2" s="650"/>
      <c r="B2" s="651"/>
      <c r="C2" s="651"/>
      <c r="D2" s="651"/>
      <c r="E2" s="651"/>
      <c r="F2" s="651"/>
      <c r="G2" s="651"/>
      <c r="H2" s="651"/>
      <c r="I2" s="651"/>
      <c r="J2" s="659" t="s">
        <v>342</v>
      </c>
      <c r="K2" s="660"/>
      <c r="L2" s="660"/>
      <c r="M2" s="649"/>
    </row>
    <row r="3" spans="1:14" ht="15.75" customHeight="1" x14ac:dyDescent="0.3">
      <c r="A3" s="650"/>
      <c r="B3" s="651" t="s">
        <v>345</v>
      </c>
      <c r="C3" s="651"/>
      <c r="D3" s="651"/>
      <c r="E3" s="651"/>
      <c r="F3" s="651"/>
      <c r="G3" s="651"/>
      <c r="H3" s="651"/>
      <c r="I3" s="651"/>
      <c r="J3" s="659" t="s">
        <v>346</v>
      </c>
      <c r="K3" s="660"/>
      <c r="L3" s="660"/>
      <c r="M3" s="649"/>
    </row>
    <row r="4" spans="1:14" ht="15.75" customHeight="1" thickBot="1" x14ac:dyDescent="0.35">
      <c r="A4" s="650"/>
      <c r="B4" s="651"/>
      <c r="C4" s="651"/>
      <c r="D4" s="651"/>
      <c r="E4" s="651"/>
      <c r="F4" s="651"/>
      <c r="G4" s="651"/>
      <c r="H4" s="651"/>
      <c r="I4" s="651"/>
      <c r="J4" s="661" t="s">
        <v>347</v>
      </c>
      <c r="K4" s="662"/>
      <c r="L4" s="662"/>
      <c r="M4" s="649"/>
    </row>
    <row r="5" spans="1:14" ht="15" customHeight="1" x14ac:dyDescent="0.3">
      <c r="A5" s="650"/>
      <c r="B5" s="651"/>
      <c r="C5" s="651"/>
      <c r="D5" s="651"/>
      <c r="E5" s="651"/>
      <c r="F5" s="651"/>
      <c r="G5" s="89"/>
      <c r="H5" s="89"/>
      <c r="I5" s="89"/>
      <c r="J5" s="89"/>
      <c r="K5" s="89"/>
      <c r="L5" s="89"/>
      <c r="M5" s="90"/>
    </row>
    <row r="6" spans="1:14" s="55" customFormat="1" ht="15.75" customHeight="1" x14ac:dyDescent="0.25">
      <c r="A6" s="125" t="s">
        <v>233</v>
      </c>
      <c r="B6" s="633" t="s">
        <v>250</v>
      </c>
      <c r="C6" s="633"/>
      <c r="D6" s="633"/>
      <c r="E6" s="633"/>
      <c r="F6" s="633"/>
      <c r="G6" s="633"/>
      <c r="H6" s="633"/>
      <c r="I6" s="633"/>
      <c r="J6" s="633"/>
      <c r="K6" s="633"/>
      <c r="L6" s="633"/>
      <c r="M6" s="634"/>
    </row>
    <row r="7" spans="1:14" s="55" customFormat="1" ht="42.75" customHeight="1" x14ac:dyDescent="0.25">
      <c r="A7" s="125" t="s">
        <v>234</v>
      </c>
      <c r="B7" s="464" t="s">
        <v>251</v>
      </c>
      <c r="C7" s="464"/>
      <c r="D7" s="464"/>
      <c r="E7" s="464"/>
      <c r="F7" s="464"/>
      <c r="G7" s="464"/>
      <c r="H7" s="464"/>
      <c r="I7" s="464"/>
      <c r="J7" s="464"/>
      <c r="K7" s="464"/>
      <c r="L7" s="464"/>
      <c r="M7" s="635"/>
    </row>
    <row r="8" spans="1:14" s="55" customFormat="1" ht="15" customHeight="1" x14ac:dyDescent="0.2">
      <c r="A8" s="636"/>
      <c r="B8" s="637"/>
      <c r="C8" s="637"/>
      <c r="D8" s="637"/>
      <c r="E8" s="637"/>
      <c r="F8" s="637"/>
      <c r="G8" s="124"/>
      <c r="H8" s="124"/>
      <c r="I8" s="124"/>
      <c r="J8" s="124"/>
      <c r="K8" s="124"/>
      <c r="L8" s="124"/>
      <c r="M8" s="126"/>
    </row>
    <row r="9" spans="1:14" s="123" customFormat="1" ht="40.5" customHeight="1" thickBot="1" x14ac:dyDescent="0.3">
      <c r="A9" s="145" t="s">
        <v>235</v>
      </c>
      <c r="B9" s="146" t="s">
        <v>236</v>
      </c>
      <c r="C9" s="146" t="s">
        <v>74</v>
      </c>
      <c r="D9" s="146" t="s">
        <v>9</v>
      </c>
      <c r="E9" s="147" t="s">
        <v>237</v>
      </c>
      <c r="F9" s="147" t="s">
        <v>238</v>
      </c>
      <c r="G9" s="147" t="s">
        <v>239</v>
      </c>
      <c r="H9" s="147" t="s">
        <v>240</v>
      </c>
      <c r="I9" s="147" t="s">
        <v>241</v>
      </c>
      <c r="J9" s="148" t="s">
        <v>242</v>
      </c>
      <c r="K9" s="148" t="s">
        <v>243</v>
      </c>
      <c r="L9" s="148" t="s">
        <v>244</v>
      </c>
      <c r="M9" s="149" t="s">
        <v>245</v>
      </c>
    </row>
    <row r="10" spans="1:14" s="55" customFormat="1" ht="100.5" customHeight="1" x14ac:dyDescent="0.25">
      <c r="A10" s="638" t="str">
        <f>+'PRIORIZACIÓN DE CAUSA'!A6:S6</f>
        <v>PROCESO: GESTION DOCUMENTAL</v>
      </c>
      <c r="B10" s="630" t="str">
        <f>+(PROBABILIDAD!A11)</f>
        <v>POSIBILIDAD DE RECIBIR O SOLICITAR CUALQUIER DADIVA O BENEFICIO A NOMBRE PROPIO O DE TERCEROS, CON EL FIN DE MANIPULAR, OCULTAR, ALTERAR O DESTRUIR UN DOCUMENTO O EXPEDIENTE</v>
      </c>
      <c r="C10" s="644" t="s">
        <v>259</v>
      </c>
      <c r="D10" s="238" t="str">
        <f>+(DESCRIPCION!D10)</f>
        <v>Baja responsabilidad de los funcionarios frente al desarrollo y cumplimiento de las actividades del  proceso en la unidades administrativas.</v>
      </c>
      <c r="E10" s="644" t="s">
        <v>124</v>
      </c>
      <c r="F10" s="644" t="s">
        <v>130</v>
      </c>
      <c r="G10" s="630" t="s">
        <v>260</v>
      </c>
      <c r="H10" s="654" t="s">
        <v>247</v>
      </c>
      <c r="I10" s="238" t="str">
        <f>DOFA!E21</f>
        <v>D1,O2 Presentar proyecto de capacitacion relacionado con temas especificos que se requieren para el proceso de gestion documental para que se incluya en la matriz del Plan Institucional de Capacitación. Realizar capacitacion por parte del lider del proceso a los fucionarios responsables del manejo de los archivos.</v>
      </c>
      <c r="J10" s="235" t="s">
        <v>321</v>
      </c>
      <c r="K10" s="235" t="s">
        <v>322</v>
      </c>
      <c r="L10" s="235" t="s">
        <v>330</v>
      </c>
      <c r="M10" s="640" t="s">
        <v>331</v>
      </c>
    </row>
    <row r="11" spans="1:14" s="55" customFormat="1" ht="109.5" customHeight="1" thickBot="1" x14ac:dyDescent="0.3">
      <c r="A11" s="639"/>
      <c r="B11" s="631"/>
      <c r="C11" s="645"/>
      <c r="D11" s="239" t="str">
        <f>+(DESCRIPCION!D11)</f>
        <v>Bajo presupuesto de funcionamiento e inversión para administrar la documentación física de la administración municipal</v>
      </c>
      <c r="E11" s="645"/>
      <c r="F11" s="645"/>
      <c r="G11" s="631"/>
      <c r="H11" s="655"/>
      <c r="I11" s="239" t="str">
        <f>DOFA!E22</f>
        <v xml:space="preserve">D3,4,6,O3 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v>
      </c>
      <c r="J11" s="239" t="s">
        <v>261</v>
      </c>
      <c r="K11" s="236" t="s">
        <v>323</v>
      </c>
      <c r="L11" s="236" t="s">
        <v>330</v>
      </c>
      <c r="M11" s="641"/>
    </row>
    <row r="12" spans="1:14" s="55" customFormat="1" ht="88.5" customHeight="1" thickBot="1" x14ac:dyDescent="0.3">
      <c r="A12" s="646" t="str">
        <f>+'PRIORIZACIÓN DE CAUSA'!A7:S7</f>
        <v>OBJETIVO: ADMINISTRAR LA DOCUMENTACION FISICA DE LA ENTIDAD, EMPLEANDO TECNOLOGIA E INSTRUMENTOS DE CONTROL PARA GARANTIZA R CONTINUAMENTE EL ACCESO OPRTUNO, DISPONIBILIDAD Y CONSERVACION  DE LA TOTALIDAD DE LA INFORMACIÓN</v>
      </c>
      <c r="B12" s="631"/>
      <c r="C12" s="645"/>
      <c r="D12" s="239" t="str">
        <f>+(DESCRIPCION!D12)</f>
        <v xml:space="preserve">Falta de Infraestructura y baja capacidad instalada para administrar la documentación física de la entidad </v>
      </c>
      <c r="E12" s="645"/>
      <c r="F12" s="645"/>
      <c r="G12" s="631"/>
      <c r="H12" s="655"/>
      <c r="I12" s="239" t="str">
        <f>DOFA!E22</f>
        <v xml:space="preserve">D3,4,6,O3 Solicitar aumentar el presupuesto para el proceso de gestion documental para inversion en la capacidad de almcenamiento en los depositos de archivo y la asignacion a las unidades administrativas de personal con perfil y que dentro de sus funciones tengan el manejo y organización de archivo. </v>
      </c>
      <c r="J12" s="236" t="s">
        <v>328</v>
      </c>
      <c r="K12" s="235" t="s">
        <v>329</v>
      </c>
      <c r="L12" s="236" t="s">
        <v>330</v>
      </c>
      <c r="M12" s="641"/>
    </row>
    <row r="13" spans="1:14" s="55" customFormat="1" ht="91.5" customHeight="1" thickBot="1" x14ac:dyDescent="0.3">
      <c r="A13" s="646"/>
      <c r="B13" s="631"/>
      <c r="C13" s="645"/>
      <c r="D13" s="239" t="str">
        <f>+(DESCRIPCION!D13)</f>
        <v>Falta de siguimiento y aplicación de manuales, procedimientos y formatos establecidos en el proceso de gestion documental por parte de las unidades administrativas</v>
      </c>
      <c r="E13" s="645"/>
      <c r="F13" s="645"/>
      <c r="G13" s="631"/>
      <c r="H13" s="656"/>
      <c r="I13" s="239" t="str">
        <f>DOFA!E23</f>
        <v>D2,7,8,9,O4, Realizar seguimiento a las unidades administrativas en la aplicación de los procedimientos, formatos e instrumentos archivisticos mediante actas de visitas.</v>
      </c>
      <c r="J13" s="236" t="s">
        <v>327</v>
      </c>
      <c r="K13" s="235" t="s">
        <v>334</v>
      </c>
      <c r="L13" s="236" t="s">
        <v>330</v>
      </c>
      <c r="M13" s="641"/>
    </row>
    <row r="14" spans="1:14" s="55" customFormat="1" ht="102.9" customHeight="1" x14ac:dyDescent="0.25">
      <c r="A14" s="646"/>
      <c r="B14" s="631"/>
      <c r="C14" s="645"/>
      <c r="D14" s="239"/>
      <c r="E14" s="645"/>
      <c r="F14" s="645"/>
      <c r="G14" s="631"/>
      <c r="H14" s="239" t="s">
        <v>249</v>
      </c>
      <c r="I14" s="239" t="str">
        <f>DOFA!E26</f>
        <v>D,1,2,6,7,8,9,A1,2 Solicitar personal suficiente y con perfil para el desarrollo de las actividades en las unidades administrativas y seguimiento al cumplimiento. Realizar capacitacion de actualizacion a los funcionarios.</v>
      </c>
      <c r="J14" s="236" t="s">
        <v>332</v>
      </c>
      <c r="K14" s="235" t="s">
        <v>322</v>
      </c>
      <c r="L14" s="236" t="s">
        <v>330</v>
      </c>
      <c r="M14" s="641"/>
    </row>
    <row r="15" spans="1:14" s="55" customFormat="1" ht="171" customHeight="1" x14ac:dyDescent="0.25">
      <c r="A15" s="647"/>
      <c r="B15" s="631"/>
      <c r="C15" s="645"/>
      <c r="D15" s="239"/>
      <c r="E15" s="645"/>
      <c r="F15" s="645"/>
      <c r="G15" s="631"/>
      <c r="H15" s="239" t="s">
        <v>249</v>
      </c>
      <c r="I15" s="239" t="str">
        <f>DOFA!E27</f>
        <v>D5,A,4,5 Solicitar a informatica el fortalecimiento tecnologico para el desarrollo de las actividades del proceso.</v>
      </c>
      <c r="J15" s="236" t="s">
        <v>333</v>
      </c>
      <c r="K15" s="236" t="s">
        <v>324</v>
      </c>
      <c r="L15" s="236" t="s">
        <v>330</v>
      </c>
      <c r="M15" s="642"/>
    </row>
    <row r="16" spans="1:14" s="55" customFormat="1" ht="91.5" customHeight="1" x14ac:dyDescent="0.25">
      <c r="A16" s="240"/>
      <c r="B16" s="629"/>
      <c r="C16" s="632"/>
      <c r="D16" s="241"/>
      <c r="E16" s="632"/>
      <c r="F16" s="632"/>
      <c r="G16" s="632"/>
      <c r="H16" s="632"/>
      <c r="I16" s="242"/>
      <c r="J16" s="242"/>
      <c r="K16" s="242"/>
      <c r="L16" s="241"/>
      <c r="M16" s="629"/>
      <c r="N16" s="243"/>
    </row>
    <row r="17" spans="1:14" s="55" customFormat="1" ht="108" customHeight="1" x14ac:dyDescent="0.25">
      <c r="A17" s="240"/>
      <c r="B17" s="629"/>
      <c r="C17" s="632"/>
      <c r="D17" s="241"/>
      <c r="E17" s="632"/>
      <c r="F17" s="632"/>
      <c r="G17" s="632"/>
      <c r="H17" s="632"/>
      <c r="I17" s="242"/>
      <c r="J17" s="242"/>
      <c r="K17" s="242"/>
      <c r="L17" s="241"/>
      <c r="M17" s="629"/>
      <c r="N17" s="243"/>
    </row>
    <row r="18" spans="1:14" s="55" customFormat="1" ht="69.75" customHeight="1" x14ac:dyDescent="0.25">
      <c r="A18" s="240"/>
      <c r="B18" s="629"/>
      <c r="C18" s="632"/>
      <c r="D18" s="241"/>
      <c r="E18" s="632"/>
      <c r="F18" s="632"/>
      <c r="G18" s="632"/>
      <c r="H18" s="629"/>
      <c r="I18" s="242"/>
      <c r="J18" s="242"/>
      <c r="K18" s="242"/>
      <c r="L18" s="241"/>
      <c r="M18" s="629"/>
      <c r="N18" s="243"/>
    </row>
    <row r="19" spans="1:14" s="55" customFormat="1" ht="44.25" customHeight="1" x14ac:dyDescent="0.25">
      <c r="A19" s="240"/>
      <c r="B19" s="629"/>
      <c r="C19" s="632"/>
      <c r="D19" s="241"/>
      <c r="E19" s="632"/>
      <c r="F19" s="632"/>
      <c r="G19" s="632"/>
      <c r="H19" s="629"/>
      <c r="I19" s="242"/>
      <c r="J19" s="242"/>
      <c r="K19" s="242"/>
      <c r="L19" s="241"/>
      <c r="M19" s="629"/>
      <c r="N19" s="243"/>
    </row>
    <row r="20" spans="1:14" s="55" customFormat="1" ht="57.75" customHeight="1" x14ac:dyDescent="0.25">
      <c r="A20" s="240"/>
      <c r="B20" s="629"/>
      <c r="C20" s="632"/>
      <c r="D20" s="242"/>
      <c r="E20" s="632"/>
      <c r="F20" s="632"/>
      <c r="G20" s="632"/>
      <c r="H20" s="632"/>
      <c r="I20" s="629"/>
      <c r="J20" s="629"/>
      <c r="K20" s="629"/>
      <c r="L20" s="629"/>
      <c r="M20" s="643"/>
      <c r="N20" s="243"/>
    </row>
    <row r="21" spans="1:14" s="55" customFormat="1" ht="36" customHeight="1" x14ac:dyDescent="0.25">
      <c r="A21" s="240"/>
      <c r="B21" s="629"/>
      <c r="C21" s="632"/>
      <c r="D21" s="242"/>
      <c r="E21" s="632"/>
      <c r="F21" s="632"/>
      <c r="G21" s="632"/>
      <c r="H21" s="632"/>
      <c r="I21" s="629"/>
      <c r="J21" s="629"/>
      <c r="K21" s="629"/>
      <c r="L21" s="629"/>
      <c r="M21" s="643"/>
      <c r="N21" s="243"/>
    </row>
    <row r="22" spans="1:14" s="55" customFormat="1" ht="95.25" customHeight="1" x14ac:dyDescent="0.25">
      <c r="A22" s="240"/>
      <c r="B22" s="629"/>
      <c r="C22" s="632"/>
      <c r="D22" s="242"/>
      <c r="E22" s="632"/>
      <c r="F22" s="632"/>
      <c r="G22" s="632"/>
      <c r="H22" s="632"/>
      <c r="I22" s="629"/>
      <c r="J22" s="629"/>
      <c r="K22" s="629"/>
      <c r="L22" s="629"/>
      <c r="M22" s="643"/>
      <c r="N22" s="243"/>
    </row>
    <row r="23" spans="1:14" ht="132.75" customHeight="1" x14ac:dyDescent="0.3">
      <c r="A23" s="240"/>
      <c r="B23" s="629"/>
      <c r="C23" s="632"/>
      <c r="D23" s="244"/>
      <c r="E23" s="632"/>
      <c r="F23" s="632"/>
      <c r="G23" s="632"/>
      <c r="H23" s="242"/>
      <c r="I23" s="242"/>
      <c r="J23" s="242"/>
      <c r="K23" s="242"/>
      <c r="L23" s="242"/>
      <c r="M23" s="643"/>
      <c r="N23" s="245"/>
    </row>
    <row r="24" spans="1:14" x14ac:dyDescent="0.3">
      <c r="A24" s="245"/>
      <c r="B24" s="245"/>
      <c r="C24" s="245"/>
      <c r="D24" s="246"/>
      <c r="E24" s="245"/>
      <c r="F24" s="245"/>
      <c r="G24" s="245"/>
      <c r="H24" s="245"/>
      <c r="I24" s="144"/>
      <c r="J24" s="245"/>
      <c r="K24" s="245"/>
      <c r="L24" s="245"/>
      <c r="M24" s="245"/>
      <c r="N24" s="245"/>
    </row>
    <row r="25" spans="1:14" x14ac:dyDescent="0.3">
      <c r="I25" s="144"/>
    </row>
  </sheetData>
  <mergeCells count="40">
    <mergeCell ref="M1:M4"/>
    <mergeCell ref="A5:F5"/>
    <mergeCell ref="H16:H17"/>
    <mergeCell ref="A1:A4"/>
    <mergeCell ref="J1:L1"/>
    <mergeCell ref="J2:L2"/>
    <mergeCell ref="J3:L3"/>
    <mergeCell ref="J4:L4"/>
    <mergeCell ref="B1:I2"/>
    <mergeCell ref="B3:I4"/>
    <mergeCell ref="G10:G15"/>
    <mergeCell ref="C16:C19"/>
    <mergeCell ref="B16:B19"/>
    <mergeCell ref="H10:H13"/>
    <mergeCell ref="E10:E15"/>
    <mergeCell ref="M20:M23"/>
    <mergeCell ref="H20:H22"/>
    <mergeCell ref="I20:I22"/>
    <mergeCell ref="G20:G23"/>
    <mergeCell ref="F10:F15"/>
    <mergeCell ref="L20:L22"/>
    <mergeCell ref="F20:F23"/>
    <mergeCell ref="B6:M6"/>
    <mergeCell ref="B7:M7"/>
    <mergeCell ref="A8:F8"/>
    <mergeCell ref="F16:F19"/>
    <mergeCell ref="G16:G19"/>
    <mergeCell ref="H18:H19"/>
    <mergeCell ref="M16:M19"/>
    <mergeCell ref="A10:A11"/>
    <mergeCell ref="M10:M15"/>
    <mergeCell ref="C10:C15"/>
    <mergeCell ref="A12:A15"/>
    <mergeCell ref="B20:B23"/>
    <mergeCell ref="J20:J22"/>
    <mergeCell ref="K20:K22"/>
    <mergeCell ref="B10:B15"/>
    <mergeCell ref="E16:E19"/>
    <mergeCell ref="C20:C23"/>
    <mergeCell ref="E20:E23"/>
  </mergeCells>
  <printOptions horizontalCentered="1"/>
  <pageMargins left="0.35433070866141736" right="0.35433070866141736" top="0.70866141732283472" bottom="0.74803149606299213" header="0.31496062992125984" footer="0.31496062992125984"/>
  <pageSetup orientation="landscape"/>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zoomScalePageLayoutView="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44140625" customWidth="1"/>
    <col min="5" max="5" width="21.44140625" customWidth="1"/>
  </cols>
  <sheetData>
    <row r="1" spans="1:5" ht="15" customHeight="1" x14ac:dyDescent="0.3">
      <c r="A1" s="269"/>
      <c r="B1" s="265" t="s">
        <v>12</v>
      </c>
      <c r="C1" s="266"/>
      <c r="D1" s="3" t="s">
        <v>13</v>
      </c>
      <c r="E1" s="272"/>
    </row>
    <row r="2" spans="1:5" ht="15" customHeight="1" x14ac:dyDescent="0.3">
      <c r="A2" s="269"/>
      <c r="B2" s="267"/>
      <c r="C2" s="268"/>
      <c r="D2" s="3" t="s">
        <v>2</v>
      </c>
      <c r="E2" s="272"/>
    </row>
    <row r="3" spans="1:5" ht="30" customHeight="1" x14ac:dyDescent="0.3">
      <c r="A3" s="269"/>
      <c r="B3" s="265" t="s">
        <v>14</v>
      </c>
      <c r="C3" s="266"/>
      <c r="D3" s="3" t="s">
        <v>15</v>
      </c>
      <c r="E3" s="272"/>
    </row>
    <row r="4" spans="1:5" ht="15" customHeight="1" x14ac:dyDescent="0.3">
      <c r="A4" s="269"/>
      <c r="B4" s="267"/>
      <c r="C4" s="268"/>
      <c r="D4" s="3" t="s">
        <v>4</v>
      </c>
      <c r="E4" s="272"/>
    </row>
    <row r="5" spans="1:5" ht="15.75" thickBot="1" x14ac:dyDescent="0.3"/>
    <row r="6" spans="1:5" x14ac:dyDescent="0.3">
      <c r="A6" s="270" t="s">
        <v>16</v>
      </c>
      <c r="B6" s="271"/>
      <c r="C6" s="271"/>
      <c r="D6" s="271"/>
      <c r="E6" s="271"/>
    </row>
    <row r="7" spans="1:5" ht="28.2" thickBot="1" x14ac:dyDescent="0.35">
      <c r="A7" s="4" t="s">
        <v>17</v>
      </c>
      <c r="B7" s="5" t="s">
        <v>18</v>
      </c>
      <c r="C7" s="5" t="s">
        <v>19</v>
      </c>
      <c r="D7" s="10" t="s">
        <v>20</v>
      </c>
      <c r="E7" s="5" t="s">
        <v>21</v>
      </c>
    </row>
    <row r="8" spans="1:5" ht="45" x14ac:dyDescent="0.25">
      <c r="A8" s="12" t="s">
        <v>22</v>
      </c>
      <c r="B8" s="6" t="s">
        <v>23</v>
      </c>
      <c r="C8" s="6" t="s">
        <v>23</v>
      </c>
      <c r="D8" s="6" t="s">
        <v>23</v>
      </c>
      <c r="E8" s="7" t="s">
        <v>23</v>
      </c>
    </row>
    <row r="9" spans="1:5" ht="40.200000000000003" x14ac:dyDescent="0.3">
      <c r="A9" s="13" t="s">
        <v>24</v>
      </c>
      <c r="B9" s="8" t="s">
        <v>23</v>
      </c>
      <c r="C9" s="8" t="s">
        <v>23</v>
      </c>
      <c r="D9" s="8" t="s">
        <v>23</v>
      </c>
      <c r="E9" s="9" t="s">
        <v>23</v>
      </c>
    </row>
    <row r="10" spans="1:5" ht="30" x14ac:dyDescent="0.25">
      <c r="A10" s="11" t="s">
        <v>25</v>
      </c>
      <c r="B10" s="8" t="s">
        <v>23</v>
      </c>
      <c r="C10" s="8" t="s">
        <v>23</v>
      </c>
      <c r="D10" s="8" t="s">
        <v>23</v>
      </c>
      <c r="E10" s="9" t="s">
        <v>23</v>
      </c>
    </row>
    <row r="11" spans="1:5" ht="40.200000000000003" x14ac:dyDescent="0.3">
      <c r="A11" s="13" t="s">
        <v>26</v>
      </c>
      <c r="B11" s="8" t="s">
        <v>23</v>
      </c>
      <c r="C11" s="8" t="s">
        <v>23</v>
      </c>
      <c r="D11" s="8" t="s">
        <v>23</v>
      </c>
      <c r="E11" s="9" t="s">
        <v>23</v>
      </c>
    </row>
    <row r="12" spans="1:5" ht="53.4" x14ac:dyDescent="0.3">
      <c r="A12" s="13" t="s">
        <v>27</v>
      </c>
      <c r="B12" s="14" t="s">
        <v>23</v>
      </c>
      <c r="C12" s="14" t="s">
        <v>23</v>
      </c>
      <c r="D12" s="14" t="s">
        <v>23</v>
      </c>
      <c r="E12" s="15" t="s">
        <v>23</v>
      </c>
    </row>
  </sheetData>
  <mergeCells count="5">
    <mergeCell ref="B1:C2"/>
    <mergeCell ref="B3:C4"/>
    <mergeCell ref="A1:A4"/>
    <mergeCell ref="A6:E6"/>
    <mergeCell ref="E1:E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zoomScalePageLayoutView="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76"/>
      <c r="B1" s="279" t="s">
        <v>0</v>
      </c>
      <c r="C1" s="280"/>
      <c r="D1" s="280"/>
      <c r="E1" s="280"/>
      <c r="F1" s="58" t="s">
        <v>1</v>
      </c>
      <c r="G1" s="283"/>
    </row>
    <row r="2" spans="1:7" x14ac:dyDescent="0.3">
      <c r="A2" s="277"/>
      <c r="B2" s="281"/>
      <c r="C2" s="282"/>
      <c r="D2" s="282"/>
      <c r="E2" s="282"/>
      <c r="F2" s="57" t="s">
        <v>28</v>
      </c>
      <c r="G2" s="284"/>
    </row>
    <row r="3" spans="1:7" x14ac:dyDescent="0.3">
      <c r="A3" s="277"/>
      <c r="B3" s="286" t="s">
        <v>29</v>
      </c>
      <c r="C3" s="287"/>
      <c r="D3" s="287"/>
      <c r="E3" s="287"/>
      <c r="F3" s="57" t="s">
        <v>3</v>
      </c>
      <c r="G3" s="284"/>
    </row>
    <row r="4" spans="1:7" ht="15" thickBot="1" x14ac:dyDescent="0.35">
      <c r="A4" s="278"/>
      <c r="B4" s="288"/>
      <c r="C4" s="289"/>
      <c r="D4" s="289"/>
      <c r="E4" s="289"/>
      <c r="F4" s="59" t="s">
        <v>4</v>
      </c>
      <c r="G4" s="285"/>
    </row>
    <row r="5" spans="1:7" ht="15.75" thickBot="1" x14ac:dyDescent="0.3"/>
    <row r="6" spans="1:7" s="69" customFormat="1" ht="15.75" x14ac:dyDescent="0.25">
      <c r="A6" s="290" t="s">
        <v>30</v>
      </c>
      <c r="B6" s="291"/>
      <c r="C6" s="291"/>
      <c r="D6" s="291"/>
      <c r="E6" s="291"/>
      <c r="F6" s="291"/>
      <c r="G6" s="292"/>
    </row>
    <row r="7" spans="1:7" ht="31.5" customHeight="1" x14ac:dyDescent="0.3">
      <c r="A7" s="50" t="s">
        <v>31</v>
      </c>
      <c r="B7" s="29" t="s">
        <v>32</v>
      </c>
      <c r="C7" s="64" t="s">
        <v>33</v>
      </c>
      <c r="D7" s="51" t="s">
        <v>34</v>
      </c>
      <c r="E7" s="29" t="s">
        <v>35</v>
      </c>
      <c r="F7" s="30" t="s">
        <v>36</v>
      </c>
      <c r="G7" s="30" t="s">
        <v>37</v>
      </c>
    </row>
    <row r="8" spans="1:7" ht="33" customHeight="1" x14ac:dyDescent="0.3">
      <c r="A8" s="273"/>
      <c r="B8" s="8"/>
      <c r="C8" s="8"/>
      <c r="D8" s="8"/>
      <c r="E8" s="8"/>
      <c r="F8" s="8"/>
      <c r="G8" s="9"/>
    </row>
    <row r="9" spans="1:7" ht="33" customHeight="1" x14ac:dyDescent="0.3">
      <c r="A9" s="274"/>
      <c r="B9" s="8"/>
      <c r="C9" s="8"/>
      <c r="D9" s="8"/>
      <c r="E9" s="8"/>
      <c r="F9" s="8"/>
      <c r="G9" s="9"/>
    </row>
    <row r="10" spans="1:7" ht="33" customHeight="1" x14ac:dyDescent="0.3">
      <c r="A10" s="274"/>
      <c r="B10" s="8"/>
      <c r="C10" s="8"/>
      <c r="D10" s="8"/>
      <c r="E10" s="8"/>
      <c r="F10" s="8"/>
      <c r="G10" s="9"/>
    </row>
    <row r="11" spans="1:7" ht="33" customHeight="1" x14ac:dyDescent="0.3">
      <c r="A11" s="274"/>
      <c r="B11" s="8"/>
      <c r="C11" s="8"/>
      <c r="D11" s="8"/>
      <c r="E11" s="8"/>
      <c r="F11" s="8"/>
      <c r="G11" s="9"/>
    </row>
    <row r="12" spans="1:7" ht="33" customHeight="1" x14ac:dyDescent="0.3">
      <c r="A12" s="274"/>
      <c r="B12" s="8"/>
      <c r="C12" s="8"/>
      <c r="D12" s="8"/>
      <c r="E12" s="8"/>
      <c r="F12" s="8"/>
      <c r="G12" s="9"/>
    </row>
    <row r="13" spans="1:7" ht="33" customHeight="1" x14ac:dyDescent="0.3">
      <c r="A13" s="274"/>
      <c r="B13" s="8"/>
      <c r="C13" s="8"/>
      <c r="D13" s="8"/>
      <c r="E13" s="8"/>
      <c r="F13" s="8"/>
      <c r="G13" s="9"/>
    </row>
    <row r="14" spans="1:7" ht="33" customHeight="1" x14ac:dyDescent="0.3">
      <c r="A14" s="274"/>
      <c r="B14" s="8"/>
      <c r="C14" s="8"/>
      <c r="D14" s="8"/>
      <c r="E14" s="8"/>
      <c r="F14" s="8"/>
      <c r="G14" s="9"/>
    </row>
    <row r="15" spans="1:7" ht="33" customHeight="1" x14ac:dyDescent="0.3">
      <c r="A15" s="274"/>
      <c r="B15" s="8"/>
      <c r="C15" s="8"/>
      <c r="D15" s="8"/>
      <c r="E15" s="8"/>
      <c r="F15" s="8"/>
      <c r="G15" s="9"/>
    </row>
    <row r="16" spans="1:7" ht="33" customHeight="1" x14ac:dyDescent="0.3">
      <c r="A16" s="274"/>
      <c r="B16" s="8"/>
      <c r="C16" s="8"/>
      <c r="D16" s="8"/>
      <c r="E16" s="8"/>
      <c r="F16" s="8"/>
      <c r="G16" s="9"/>
    </row>
    <row r="17" spans="1:7" ht="33" customHeight="1" x14ac:dyDescent="0.3">
      <c r="A17" s="274"/>
      <c r="B17" s="8"/>
      <c r="C17" s="8"/>
      <c r="D17" s="8"/>
      <c r="E17" s="8"/>
      <c r="F17" s="8"/>
      <c r="G17" s="9"/>
    </row>
    <row r="18" spans="1:7" ht="33" customHeight="1" thickBot="1" x14ac:dyDescent="0.35">
      <c r="A18" s="275"/>
      <c r="B18" s="67"/>
      <c r="C18" s="67"/>
      <c r="D18" s="67"/>
      <c r="E18" s="67"/>
      <c r="F18" s="67"/>
      <c r="G18" s="68"/>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25"/>
  <sheetViews>
    <sheetView workbookViewId="0">
      <selection sqref="A1:S4"/>
    </sheetView>
  </sheetViews>
  <sheetFormatPr baseColWidth="10" defaultColWidth="11.44140625" defaultRowHeight="14.4" x14ac:dyDescent="0.3"/>
  <cols>
    <col min="1" max="1" width="5.109375" style="76" customWidth="1"/>
    <col min="2" max="2" width="40.44140625" style="76" customWidth="1"/>
    <col min="3" max="17" width="6.44140625" style="76" customWidth="1"/>
    <col min="18" max="18" width="8.109375" style="76" customWidth="1"/>
    <col min="19" max="19" width="10.6640625" style="85" customWidth="1"/>
  </cols>
  <sheetData>
    <row r="1" spans="1:20" ht="15" customHeight="1" x14ac:dyDescent="0.3">
      <c r="A1" s="305"/>
      <c r="B1" s="305"/>
      <c r="C1" s="302" t="s">
        <v>350</v>
      </c>
      <c r="D1" s="302"/>
      <c r="E1" s="302"/>
      <c r="F1" s="302"/>
      <c r="G1" s="302"/>
      <c r="H1" s="302"/>
      <c r="I1" s="302"/>
      <c r="J1" s="302"/>
      <c r="K1" s="302"/>
      <c r="L1" s="302"/>
      <c r="M1" s="302"/>
      <c r="N1" s="710" t="s">
        <v>344</v>
      </c>
      <c r="O1" s="690"/>
      <c r="P1" s="690"/>
      <c r="Q1" s="711"/>
      <c r="R1" s="293"/>
      <c r="S1" s="293"/>
    </row>
    <row r="2" spans="1:20" ht="15" customHeight="1" x14ac:dyDescent="0.3">
      <c r="A2" s="305"/>
      <c r="B2" s="305"/>
      <c r="C2" s="303"/>
      <c r="D2" s="303"/>
      <c r="E2" s="303"/>
      <c r="F2" s="303"/>
      <c r="G2" s="303"/>
      <c r="H2" s="303"/>
      <c r="I2" s="303"/>
      <c r="J2" s="303"/>
      <c r="K2" s="303"/>
      <c r="L2" s="303"/>
      <c r="M2" s="303"/>
      <c r="N2" s="712" t="s">
        <v>356</v>
      </c>
      <c r="O2" s="693"/>
      <c r="P2" s="693"/>
      <c r="Q2" s="713"/>
      <c r="R2" s="293"/>
      <c r="S2" s="293"/>
    </row>
    <row r="3" spans="1:20" ht="15" customHeight="1" x14ac:dyDescent="0.3">
      <c r="A3" s="305"/>
      <c r="B3" s="305"/>
      <c r="C3" s="303" t="s">
        <v>345</v>
      </c>
      <c r="D3" s="303"/>
      <c r="E3" s="303"/>
      <c r="F3" s="303"/>
      <c r="G3" s="303"/>
      <c r="H3" s="303"/>
      <c r="I3" s="303"/>
      <c r="J3" s="303"/>
      <c r="K3" s="303"/>
      <c r="L3" s="303"/>
      <c r="M3" s="303"/>
      <c r="N3" s="712" t="s">
        <v>346</v>
      </c>
      <c r="O3" s="693"/>
      <c r="P3" s="693"/>
      <c r="Q3" s="713"/>
      <c r="R3" s="293"/>
      <c r="S3" s="293"/>
    </row>
    <row r="4" spans="1:20" ht="15.75" customHeight="1" thickBot="1" x14ac:dyDescent="0.35">
      <c r="A4" s="305"/>
      <c r="B4" s="305"/>
      <c r="C4" s="304"/>
      <c r="D4" s="304"/>
      <c r="E4" s="304"/>
      <c r="F4" s="304"/>
      <c r="G4" s="304"/>
      <c r="H4" s="304"/>
      <c r="I4" s="304"/>
      <c r="J4" s="304"/>
      <c r="K4" s="304"/>
      <c r="L4" s="304"/>
      <c r="M4" s="304"/>
      <c r="N4" s="714" t="s">
        <v>4</v>
      </c>
      <c r="O4" s="696"/>
      <c r="P4" s="696"/>
      <c r="Q4" s="715"/>
      <c r="R4" s="293"/>
      <c r="S4" s="293"/>
    </row>
    <row r="5" spans="1:20" ht="15.75" customHeight="1" x14ac:dyDescent="0.3">
      <c r="A5" s="79"/>
      <c r="B5" s="79"/>
      <c r="C5" s="80"/>
      <c r="D5" s="80"/>
      <c r="E5" s="80"/>
      <c r="F5" s="80"/>
      <c r="G5" s="80"/>
      <c r="H5" s="80"/>
      <c r="I5" s="80"/>
      <c r="J5" s="80"/>
      <c r="K5" s="80"/>
      <c r="L5" s="80"/>
      <c r="M5" s="80"/>
      <c r="N5" s="81"/>
      <c r="O5" s="81"/>
      <c r="P5" s="81"/>
      <c r="Q5" s="81"/>
      <c r="R5" s="82"/>
      <c r="S5" s="83"/>
    </row>
    <row r="6" spans="1:20" s="1" customFormat="1" ht="27" customHeight="1" x14ac:dyDescent="0.2">
      <c r="A6" s="297" t="s">
        <v>335</v>
      </c>
      <c r="B6" s="298"/>
      <c r="C6" s="298"/>
      <c r="D6" s="298"/>
      <c r="E6" s="298"/>
      <c r="F6" s="298"/>
      <c r="G6" s="298"/>
      <c r="H6" s="298"/>
      <c r="I6" s="298"/>
      <c r="J6" s="298"/>
      <c r="K6" s="298"/>
      <c r="L6" s="298"/>
      <c r="M6" s="298"/>
      <c r="N6" s="298"/>
      <c r="O6" s="298"/>
      <c r="P6" s="298"/>
      <c r="Q6" s="298"/>
      <c r="R6" s="298"/>
      <c r="S6" s="298"/>
    </row>
    <row r="7" spans="1:20" s="1" customFormat="1" ht="81" customHeight="1" x14ac:dyDescent="0.25">
      <c r="A7" s="299" t="s">
        <v>336</v>
      </c>
      <c r="B7" s="300"/>
      <c r="C7" s="300"/>
      <c r="D7" s="300"/>
      <c r="E7" s="300"/>
      <c r="F7" s="300"/>
      <c r="G7" s="300"/>
      <c r="H7" s="300"/>
      <c r="I7" s="300"/>
      <c r="J7" s="300"/>
      <c r="K7" s="300"/>
      <c r="L7" s="300"/>
      <c r="M7" s="300"/>
      <c r="N7" s="300"/>
      <c r="O7" s="300"/>
      <c r="P7" s="300"/>
      <c r="Q7" s="300"/>
      <c r="R7" s="300"/>
      <c r="S7" s="301"/>
    </row>
    <row r="8" spans="1:20" s="1" customFormat="1" ht="28.5" customHeight="1" x14ac:dyDescent="0.25">
      <c r="A8" s="294" t="s">
        <v>38</v>
      </c>
      <c r="B8" s="295"/>
      <c r="C8" s="295"/>
      <c r="D8" s="295"/>
      <c r="E8" s="295"/>
      <c r="F8" s="295"/>
      <c r="G8" s="295"/>
      <c r="H8" s="295"/>
      <c r="I8" s="295"/>
      <c r="J8" s="295"/>
      <c r="K8" s="295"/>
      <c r="L8" s="295"/>
      <c r="M8" s="295"/>
      <c r="N8" s="295"/>
      <c r="O8" s="295"/>
      <c r="P8" s="295"/>
      <c r="Q8" s="295"/>
      <c r="R8" s="295"/>
      <c r="S8" s="296"/>
    </row>
    <row r="9" spans="1:20" s="75" customFormat="1" ht="30" x14ac:dyDescent="0.25">
      <c r="A9" s="77" t="s">
        <v>39</v>
      </c>
      <c r="B9" s="77" t="s">
        <v>40</v>
      </c>
      <c r="C9" s="77" t="s">
        <v>41</v>
      </c>
      <c r="D9" s="77" t="s">
        <v>42</v>
      </c>
      <c r="E9" s="77" t="s">
        <v>43</v>
      </c>
      <c r="F9" s="77" t="s">
        <v>44</v>
      </c>
      <c r="G9" s="77" t="s">
        <v>45</v>
      </c>
      <c r="H9" s="77" t="s">
        <v>46</v>
      </c>
      <c r="I9" s="77" t="s">
        <v>47</v>
      </c>
      <c r="J9" s="77" t="s">
        <v>48</v>
      </c>
      <c r="K9" s="77" t="s">
        <v>49</v>
      </c>
      <c r="L9" s="77" t="s">
        <v>50</v>
      </c>
      <c r="M9" s="77" t="s">
        <v>51</v>
      </c>
      <c r="N9" s="77" t="s">
        <v>52</v>
      </c>
      <c r="O9" s="77" t="s">
        <v>53</v>
      </c>
      <c r="P9" s="77" t="s">
        <v>54</v>
      </c>
      <c r="Q9" s="77" t="s">
        <v>55</v>
      </c>
      <c r="R9" s="77" t="s">
        <v>56</v>
      </c>
      <c r="S9" s="84" t="s">
        <v>57</v>
      </c>
    </row>
    <row r="10" spans="1:20" ht="39.75" customHeight="1" x14ac:dyDescent="0.25">
      <c r="A10" s="132">
        <v>1</v>
      </c>
      <c r="B10" s="151" t="str">
        <f>CONTEXTO!B10</f>
        <v>Constantes cambios normativos</v>
      </c>
      <c r="C10" s="132">
        <v>3</v>
      </c>
      <c r="D10" s="132">
        <v>3</v>
      </c>
      <c r="E10" s="132"/>
      <c r="F10" s="132"/>
      <c r="G10" s="132"/>
      <c r="H10" s="132"/>
      <c r="I10" s="132"/>
      <c r="J10" s="132"/>
      <c r="K10" s="132"/>
      <c r="L10" s="132"/>
      <c r="M10" s="132"/>
      <c r="N10" s="132"/>
      <c r="O10" s="132"/>
      <c r="P10" s="132"/>
      <c r="Q10" s="78"/>
      <c r="R10" s="86">
        <f>SUM(C10:Q10)</f>
        <v>6</v>
      </c>
      <c r="S10" s="87">
        <f>IF(ISERROR(AVERAGE(C10:Q10)),0,AVERAGE(C10:Q10))</f>
        <v>3</v>
      </c>
      <c r="T10" s="153"/>
    </row>
    <row r="11" spans="1:20" ht="45.75" customHeight="1" x14ac:dyDescent="0.25">
      <c r="A11" s="132">
        <v>2</v>
      </c>
      <c r="B11" s="151" t="str">
        <f>CONTEXTO!B11</f>
        <v xml:space="preserve">Cambios normativos en las responsabilidades de la unidades administrativas. </v>
      </c>
      <c r="C11" s="132">
        <v>3</v>
      </c>
      <c r="D11" s="132">
        <v>4</v>
      </c>
      <c r="E11" s="132"/>
      <c r="F11" s="132"/>
      <c r="G11" s="132"/>
      <c r="H11" s="132"/>
      <c r="I11" s="132"/>
      <c r="J11" s="132"/>
      <c r="K11" s="132"/>
      <c r="L11" s="132"/>
      <c r="M11" s="132"/>
      <c r="N11" s="132"/>
      <c r="O11" s="132"/>
      <c r="P11" s="132"/>
      <c r="Q11" s="78"/>
      <c r="R11" s="86">
        <f t="shared" ref="R11:R12" si="0">SUM(C11:Q11)</f>
        <v>7</v>
      </c>
      <c r="S11" s="87">
        <f t="shared" ref="S11:S12" si="1">IF(ISERROR(AVERAGE(C11:Q11)),0,AVERAGE(C11:Q11))</f>
        <v>3.5</v>
      </c>
      <c r="T11" s="153"/>
    </row>
    <row r="12" spans="1:20" ht="45.75" customHeight="1" x14ac:dyDescent="0.25">
      <c r="A12" s="132">
        <v>3</v>
      </c>
      <c r="B12" s="151" t="str">
        <f>CONTEXTO!B12</f>
        <v xml:space="preserve">Cambios de Gobierno </v>
      </c>
      <c r="C12" s="132">
        <v>3</v>
      </c>
      <c r="D12" s="132">
        <v>4</v>
      </c>
      <c r="E12" s="132"/>
      <c r="F12" s="132"/>
      <c r="G12" s="132"/>
      <c r="H12" s="132"/>
      <c r="I12" s="132"/>
      <c r="J12" s="132"/>
      <c r="K12" s="132"/>
      <c r="L12" s="132"/>
      <c r="M12" s="132"/>
      <c r="N12" s="132"/>
      <c r="O12" s="132"/>
      <c r="P12" s="132"/>
      <c r="Q12" s="78"/>
      <c r="R12" s="86">
        <f t="shared" si="0"/>
        <v>7</v>
      </c>
      <c r="S12" s="87">
        <f t="shared" si="1"/>
        <v>3.5</v>
      </c>
      <c r="T12" s="153"/>
    </row>
    <row r="13" spans="1:20" ht="39.75" customHeight="1" x14ac:dyDescent="0.25">
      <c r="A13" s="132">
        <v>4</v>
      </c>
      <c r="B13" s="151" t="str">
        <f>CONTEXTO!B13</f>
        <v>Constante innovación tecnológica.</v>
      </c>
      <c r="C13" s="132">
        <v>4</v>
      </c>
      <c r="D13" s="132">
        <v>4</v>
      </c>
      <c r="E13" s="132"/>
      <c r="F13" s="132"/>
      <c r="G13" s="132"/>
      <c r="H13" s="132"/>
      <c r="I13" s="132"/>
      <c r="J13" s="132"/>
      <c r="K13" s="132"/>
      <c r="L13" s="132"/>
      <c r="M13" s="132"/>
      <c r="N13" s="132"/>
      <c r="O13" s="132"/>
      <c r="P13" s="132"/>
      <c r="Q13" s="78"/>
      <c r="R13" s="86">
        <f t="shared" ref="R13:R23" si="2">SUM(C13:Q13)</f>
        <v>8</v>
      </c>
      <c r="S13" s="87">
        <f t="shared" ref="S13:S23" si="3">IF(ISERROR(AVERAGE(C13:Q13)),0,AVERAGE(C13:Q13))</f>
        <v>4</v>
      </c>
      <c r="T13" s="153"/>
    </row>
    <row r="14" spans="1:20" ht="39.75" customHeight="1" x14ac:dyDescent="0.25">
      <c r="A14" s="132">
        <v>5</v>
      </c>
      <c r="B14" s="151" t="str">
        <f>CONTEXTO!B14</f>
        <v>Gobierno en Linea</v>
      </c>
      <c r="C14" s="132">
        <v>4</v>
      </c>
      <c r="D14" s="132">
        <v>4</v>
      </c>
      <c r="E14" s="132"/>
      <c r="F14" s="132"/>
      <c r="G14" s="132"/>
      <c r="H14" s="132"/>
      <c r="I14" s="132"/>
      <c r="J14" s="132"/>
      <c r="K14" s="132"/>
      <c r="L14" s="132"/>
      <c r="M14" s="132"/>
      <c r="N14" s="132"/>
      <c r="O14" s="132"/>
      <c r="P14" s="132"/>
      <c r="Q14" s="78"/>
      <c r="R14" s="86">
        <f t="shared" si="2"/>
        <v>8</v>
      </c>
      <c r="S14" s="87">
        <f t="shared" si="3"/>
        <v>4</v>
      </c>
      <c r="T14" s="153"/>
    </row>
    <row r="15" spans="1:20" ht="39.75" customHeight="1" x14ac:dyDescent="0.3">
      <c r="A15" s="132">
        <v>6</v>
      </c>
      <c r="B15" s="152" t="str">
        <f>CONTEXTO!D10</f>
        <v xml:space="preserve">Baja competencia del personal e idoneidad frente al manejo del proceso de Gestión Documental en las Unidades Adminmistrativas </v>
      </c>
      <c r="C15" s="132">
        <v>4</v>
      </c>
      <c r="D15" s="132">
        <v>4</v>
      </c>
      <c r="E15" s="132"/>
      <c r="F15" s="132"/>
      <c r="G15" s="132"/>
      <c r="H15" s="132"/>
      <c r="I15" s="132"/>
      <c r="J15" s="132"/>
      <c r="K15" s="132"/>
      <c r="L15" s="132"/>
      <c r="M15" s="132"/>
      <c r="N15" s="132"/>
      <c r="O15" s="132"/>
      <c r="P15" s="132"/>
      <c r="Q15" s="78"/>
      <c r="R15" s="86">
        <f t="shared" si="2"/>
        <v>8</v>
      </c>
      <c r="S15" s="87">
        <f t="shared" si="3"/>
        <v>4</v>
      </c>
      <c r="T15" s="153"/>
    </row>
    <row r="16" spans="1:20" ht="38.1" customHeight="1" x14ac:dyDescent="0.3">
      <c r="A16" s="132">
        <v>7</v>
      </c>
      <c r="B16" s="152" t="str">
        <f>CONTEXTO!D11</f>
        <v>Baja responsabilidad de los funcionarios frente al desarrollo y cumplimiento de las actividades del  proceso en la unidades administrativas.</v>
      </c>
      <c r="C16" s="132">
        <v>5</v>
      </c>
      <c r="D16" s="132">
        <v>5</v>
      </c>
      <c r="E16" s="132"/>
      <c r="F16" s="132"/>
      <c r="G16" s="132"/>
      <c r="H16" s="132"/>
      <c r="I16" s="132"/>
      <c r="J16" s="132"/>
      <c r="K16" s="132"/>
      <c r="L16" s="132"/>
      <c r="M16" s="132"/>
      <c r="N16" s="132"/>
      <c r="O16" s="132"/>
      <c r="P16" s="132"/>
      <c r="Q16" s="78"/>
      <c r="R16" s="86">
        <f t="shared" si="2"/>
        <v>10</v>
      </c>
      <c r="S16" s="87">
        <f t="shared" si="3"/>
        <v>5</v>
      </c>
      <c r="T16" s="153"/>
    </row>
    <row r="17" spans="1:20" ht="33" customHeight="1" x14ac:dyDescent="0.3">
      <c r="A17" s="132">
        <v>8</v>
      </c>
      <c r="B17" s="152" t="str">
        <f>CONTEXTO!D12</f>
        <v>Bajo presupuesto de funcionamiento e inversión para administrar la documentación física de la administración municipal</v>
      </c>
      <c r="C17" s="132">
        <v>5</v>
      </c>
      <c r="D17" s="132">
        <v>5</v>
      </c>
      <c r="E17" s="132"/>
      <c r="F17" s="132"/>
      <c r="G17" s="132"/>
      <c r="H17" s="132"/>
      <c r="I17" s="132"/>
      <c r="J17" s="132"/>
      <c r="K17" s="132"/>
      <c r="L17" s="132"/>
      <c r="M17" s="132"/>
      <c r="N17" s="132"/>
      <c r="O17" s="132"/>
      <c r="P17" s="132"/>
      <c r="Q17" s="78"/>
      <c r="R17" s="86">
        <f t="shared" si="2"/>
        <v>10</v>
      </c>
      <c r="S17" s="87">
        <f t="shared" si="3"/>
        <v>5</v>
      </c>
      <c r="T17" s="153"/>
    </row>
    <row r="18" spans="1:20" ht="39.75" customHeight="1" x14ac:dyDescent="0.3">
      <c r="A18" s="132">
        <v>9</v>
      </c>
      <c r="B18" s="152" t="str">
        <f>CONTEXTO!D13</f>
        <v xml:space="preserve">Falta de Infraestructura y baja capacidad instalada para administrar la documentación física de la entidad </v>
      </c>
      <c r="C18" s="132">
        <v>5</v>
      </c>
      <c r="D18" s="132">
        <v>5</v>
      </c>
      <c r="E18" s="132"/>
      <c r="F18" s="132"/>
      <c r="G18" s="132"/>
      <c r="H18" s="132"/>
      <c r="I18" s="132"/>
      <c r="J18" s="132"/>
      <c r="K18" s="132"/>
      <c r="L18" s="132"/>
      <c r="M18" s="132"/>
      <c r="N18" s="132"/>
      <c r="O18" s="132"/>
      <c r="P18" s="132"/>
      <c r="Q18" s="78"/>
      <c r="R18" s="86">
        <f t="shared" si="2"/>
        <v>10</v>
      </c>
      <c r="S18" s="87">
        <f t="shared" si="3"/>
        <v>5</v>
      </c>
      <c r="T18" s="154"/>
    </row>
    <row r="19" spans="1:20" ht="39.75" customHeight="1" x14ac:dyDescent="0.3">
      <c r="A19" s="132">
        <v>10</v>
      </c>
      <c r="B19" s="152" t="str">
        <f>CONTEXTO!D14</f>
        <v>Falta de herramientas tecnológicas que garanticen el acceso oportuno, disponibilidad y conservación de la información</v>
      </c>
      <c r="C19" s="132">
        <v>4</v>
      </c>
      <c r="D19" s="132">
        <v>5</v>
      </c>
      <c r="E19" s="132"/>
      <c r="F19" s="132"/>
      <c r="G19" s="132"/>
      <c r="H19" s="132"/>
      <c r="I19" s="132"/>
      <c r="J19" s="132"/>
      <c r="K19" s="132"/>
      <c r="L19" s="132"/>
      <c r="M19" s="132"/>
      <c r="N19" s="132"/>
      <c r="O19" s="132"/>
      <c r="P19" s="132"/>
      <c r="Q19" s="78"/>
      <c r="R19" s="86">
        <f t="shared" si="2"/>
        <v>9</v>
      </c>
      <c r="S19" s="87">
        <f t="shared" si="3"/>
        <v>4.5</v>
      </c>
      <c r="T19" s="153"/>
    </row>
    <row r="20" spans="1:20" ht="48" customHeight="1" x14ac:dyDescent="0.3">
      <c r="A20" s="132">
        <v>11</v>
      </c>
      <c r="B20" s="150" t="str">
        <f>CONTEXTO!F10</f>
        <v>Insuficiente personal para la implementacion de los procedimientos</v>
      </c>
      <c r="C20" s="132">
        <v>4</v>
      </c>
      <c r="D20" s="132">
        <v>4</v>
      </c>
      <c r="E20" s="132"/>
      <c r="F20" s="132"/>
      <c r="G20" s="132"/>
      <c r="H20" s="132"/>
      <c r="I20" s="132"/>
      <c r="J20" s="132"/>
      <c r="K20" s="132"/>
      <c r="L20" s="132"/>
      <c r="M20" s="132"/>
      <c r="N20" s="132"/>
      <c r="O20" s="132"/>
      <c r="P20" s="132"/>
      <c r="Q20" s="78"/>
      <c r="R20" s="86">
        <f t="shared" si="2"/>
        <v>8</v>
      </c>
      <c r="S20" s="87">
        <f t="shared" si="3"/>
        <v>4</v>
      </c>
      <c r="T20" s="153"/>
    </row>
    <row r="21" spans="1:20" ht="60.75" customHeight="1" x14ac:dyDescent="0.3">
      <c r="A21" s="132">
        <v>12</v>
      </c>
      <c r="B21" s="150" t="str">
        <f>CONTEXTO!F11</f>
        <v>Falta de siguimiento y aplicación de manuales, procedimientos y formatos establecidos en el proceso de gestion documental por parte de las unidades administrativas</v>
      </c>
      <c r="C21" s="132">
        <v>4</v>
      </c>
      <c r="D21" s="132">
        <v>4</v>
      </c>
      <c r="E21" s="132"/>
      <c r="F21" s="132"/>
      <c r="G21" s="132"/>
      <c r="H21" s="132"/>
      <c r="I21" s="132"/>
      <c r="J21" s="132"/>
      <c r="K21" s="132"/>
      <c r="L21" s="132"/>
      <c r="M21" s="132"/>
      <c r="N21" s="132"/>
      <c r="O21" s="132"/>
      <c r="P21" s="132"/>
      <c r="Q21" s="78"/>
      <c r="R21" s="86">
        <f t="shared" si="2"/>
        <v>8</v>
      </c>
      <c r="S21" s="87">
        <f t="shared" si="3"/>
        <v>4</v>
      </c>
      <c r="T21" s="88"/>
    </row>
    <row r="22" spans="1:20" ht="40.5" customHeight="1" x14ac:dyDescent="0.3">
      <c r="A22" s="132">
        <v>13</v>
      </c>
      <c r="B22" s="150" t="str">
        <f>CONTEXTO!F12</f>
        <v>Baja articulación y relación con todos los procesos en cuanto a proveedores, entradas y salidas.</v>
      </c>
      <c r="C22" s="132">
        <v>3</v>
      </c>
      <c r="D22" s="132">
        <v>3</v>
      </c>
      <c r="E22" s="132"/>
      <c r="F22" s="132"/>
      <c r="G22" s="132"/>
      <c r="H22" s="132"/>
      <c r="I22" s="132"/>
      <c r="J22" s="132"/>
      <c r="K22" s="132"/>
      <c r="L22" s="132"/>
      <c r="M22" s="132"/>
      <c r="N22" s="132"/>
      <c r="O22" s="132"/>
      <c r="P22" s="132"/>
      <c r="Q22" s="78"/>
      <c r="R22" s="86">
        <f t="shared" si="2"/>
        <v>6</v>
      </c>
      <c r="S22" s="87">
        <f t="shared" si="3"/>
        <v>3</v>
      </c>
      <c r="T22" s="154"/>
    </row>
    <row r="23" spans="1:20" ht="69" customHeight="1" x14ac:dyDescent="0.3">
      <c r="A23" s="132">
        <v>14</v>
      </c>
      <c r="B23" s="150" t="str">
        <f>CONTEXTO!F13</f>
        <v>Desactualización manuales, procedimientos e instrumentos archivisticos establecidos en el proceso de Gestión Documental</v>
      </c>
      <c r="C23" s="132">
        <v>3</v>
      </c>
      <c r="D23" s="132">
        <v>2</v>
      </c>
      <c r="E23" s="132"/>
      <c r="F23" s="132"/>
      <c r="G23" s="132"/>
      <c r="H23" s="132"/>
      <c r="I23" s="132"/>
      <c r="J23" s="132"/>
      <c r="K23" s="132"/>
      <c r="L23" s="132"/>
      <c r="M23" s="132"/>
      <c r="N23" s="132"/>
      <c r="O23" s="132"/>
      <c r="P23" s="132"/>
      <c r="Q23" s="78"/>
      <c r="R23" s="78">
        <f t="shared" si="2"/>
        <v>5</v>
      </c>
      <c r="S23" s="133">
        <f t="shared" si="3"/>
        <v>2.5</v>
      </c>
      <c r="T23" s="153"/>
    </row>
    <row r="24" spans="1:20" x14ac:dyDescent="0.3">
      <c r="S24" s="85">
        <f>SUM(S10:S23)</f>
        <v>55</v>
      </c>
    </row>
    <row r="25" spans="1:20" x14ac:dyDescent="0.3">
      <c r="S25" s="85">
        <f>+S24/24</f>
        <v>2.2916666666666665</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E10:Q22 C10:D23">
      <formula1>1</formula1>
      <formula2>10</formula2>
    </dataValidation>
  </dataValidation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1"/>
  <sheetViews>
    <sheetView topLeftCell="C1" zoomScale="110" zoomScaleNormal="110" zoomScalePageLayoutView="110" workbookViewId="0">
      <selection activeCell="C1" sqref="C1:J4"/>
    </sheetView>
  </sheetViews>
  <sheetFormatPr baseColWidth="10" defaultColWidth="11.44140625" defaultRowHeight="14.4" x14ac:dyDescent="0.3"/>
  <cols>
    <col min="1" max="2" width="6.44140625" customWidth="1"/>
    <col min="3" max="3" width="32.6640625" customWidth="1"/>
    <col min="4" max="4" width="27.44140625" customWidth="1"/>
    <col min="5" max="5" width="38" customWidth="1"/>
    <col min="6" max="6" width="30.33203125" customWidth="1"/>
    <col min="7" max="7" width="18.33203125" customWidth="1"/>
    <col min="8" max="8" width="15.44140625" customWidth="1"/>
    <col min="9" max="9" width="19.33203125" customWidth="1"/>
    <col min="10" max="10" width="14.44140625" customWidth="1"/>
  </cols>
  <sheetData>
    <row r="1" spans="1:14" ht="15" customHeight="1" x14ac:dyDescent="0.3">
      <c r="C1" s="698"/>
      <c r="D1" s="434" t="s">
        <v>350</v>
      </c>
      <c r="E1" s="280"/>
      <c r="F1" s="280"/>
      <c r="G1" s="675"/>
      <c r="H1" s="699" t="s">
        <v>344</v>
      </c>
      <c r="I1" s="700"/>
      <c r="J1" s="701"/>
      <c r="K1" s="2"/>
      <c r="N1" s="250"/>
    </row>
    <row r="2" spans="1:14" ht="15" customHeight="1" thickBot="1" x14ac:dyDescent="0.35">
      <c r="C2" s="702"/>
      <c r="D2" s="438"/>
      <c r="E2" s="289"/>
      <c r="F2" s="289"/>
      <c r="G2" s="678"/>
      <c r="H2" s="703" t="s">
        <v>356</v>
      </c>
      <c r="I2" s="704"/>
      <c r="J2" s="705"/>
      <c r="K2" s="2"/>
      <c r="N2" s="250"/>
    </row>
    <row r="3" spans="1:14" ht="15" customHeight="1" x14ac:dyDescent="0.3">
      <c r="C3" s="702"/>
      <c r="D3" s="434" t="s">
        <v>345</v>
      </c>
      <c r="E3" s="280"/>
      <c r="F3" s="280"/>
      <c r="G3" s="675"/>
      <c r="H3" s="703" t="s">
        <v>346</v>
      </c>
      <c r="I3" s="704"/>
      <c r="J3" s="705"/>
      <c r="K3" s="2"/>
      <c r="N3" s="250"/>
    </row>
    <row r="4" spans="1:14" ht="15.75" customHeight="1" thickBot="1" x14ac:dyDescent="0.35">
      <c r="C4" s="706"/>
      <c r="D4" s="438"/>
      <c r="E4" s="289"/>
      <c r="F4" s="289"/>
      <c r="G4" s="678"/>
      <c r="H4" s="707" t="s">
        <v>4</v>
      </c>
      <c r="I4" s="708"/>
      <c r="J4" s="709"/>
      <c r="K4" s="2"/>
      <c r="N4" s="250"/>
    </row>
    <row r="6" spans="1:14" ht="32.25" customHeight="1" x14ac:dyDescent="0.25">
      <c r="A6" s="352" t="s">
        <v>6</v>
      </c>
      <c r="B6" s="352"/>
      <c r="C6" s="351" t="s">
        <v>314</v>
      </c>
      <c r="D6" s="351"/>
      <c r="E6" s="351"/>
      <c r="F6" s="351"/>
      <c r="G6" s="351"/>
      <c r="H6" s="351"/>
      <c r="I6" s="351"/>
      <c r="J6" s="351"/>
    </row>
    <row r="7" spans="1:14" ht="23.25" customHeight="1" x14ac:dyDescent="0.3">
      <c r="A7" s="306" t="s">
        <v>58</v>
      </c>
      <c r="B7" s="306"/>
      <c r="C7" s="306"/>
      <c r="D7" s="307"/>
      <c r="E7" s="321" t="s">
        <v>10</v>
      </c>
      <c r="F7" s="325"/>
      <c r="G7" s="325"/>
      <c r="H7" s="325"/>
      <c r="I7" s="325"/>
      <c r="J7" s="322"/>
    </row>
    <row r="8" spans="1:14" ht="23.25" customHeight="1" x14ac:dyDescent="0.3">
      <c r="A8" s="308"/>
      <c r="B8" s="308"/>
      <c r="C8" s="308"/>
      <c r="D8" s="309"/>
      <c r="E8" s="321" t="s">
        <v>59</v>
      </c>
      <c r="F8" s="322"/>
      <c r="G8" s="321" t="s">
        <v>60</v>
      </c>
      <c r="H8" s="325"/>
      <c r="I8" s="325"/>
      <c r="J8" s="322"/>
    </row>
    <row r="9" spans="1:14" ht="23.25" customHeight="1" x14ac:dyDescent="0.35">
      <c r="A9" s="308"/>
      <c r="B9" s="308"/>
      <c r="C9" s="308"/>
      <c r="D9" s="309"/>
      <c r="E9" s="323" t="s">
        <v>61</v>
      </c>
      <c r="F9" s="324"/>
      <c r="G9" s="326" t="s">
        <v>62</v>
      </c>
      <c r="H9" s="327"/>
      <c r="I9" s="327"/>
      <c r="J9" s="328"/>
    </row>
    <row r="10" spans="1:14" ht="40.5" customHeight="1" x14ac:dyDescent="0.3">
      <c r="A10" s="308"/>
      <c r="B10" s="308"/>
      <c r="C10" s="308"/>
      <c r="D10" s="309"/>
      <c r="E10" s="311" t="s">
        <v>287</v>
      </c>
      <c r="F10" s="312"/>
      <c r="G10" s="313" t="s">
        <v>288</v>
      </c>
      <c r="H10" s="314"/>
      <c r="I10" s="314"/>
      <c r="J10" s="315"/>
    </row>
    <row r="11" spans="1:14" ht="45.75" customHeight="1" x14ac:dyDescent="0.3">
      <c r="A11" s="308"/>
      <c r="B11" s="308"/>
      <c r="C11" s="308"/>
      <c r="D11" s="309"/>
      <c r="E11" s="316" t="s">
        <v>289</v>
      </c>
      <c r="F11" s="317"/>
      <c r="G11" s="313" t="s">
        <v>290</v>
      </c>
      <c r="H11" s="314"/>
      <c r="I11" s="314"/>
      <c r="J11" s="315"/>
    </row>
    <row r="12" spans="1:14" ht="45" customHeight="1" x14ac:dyDescent="0.3">
      <c r="A12" s="308"/>
      <c r="B12" s="308"/>
      <c r="C12" s="308"/>
      <c r="D12" s="309"/>
      <c r="E12" s="316" t="s">
        <v>291</v>
      </c>
      <c r="F12" s="317"/>
      <c r="G12" s="318" t="s">
        <v>337</v>
      </c>
      <c r="H12" s="319"/>
      <c r="I12" s="319"/>
      <c r="J12" s="320"/>
    </row>
    <row r="13" spans="1:14" ht="36" customHeight="1" x14ac:dyDescent="0.3">
      <c r="A13" s="308"/>
      <c r="B13" s="308"/>
      <c r="C13" s="308"/>
      <c r="D13" s="309"/>
      <c r="E13" s="316" t="s">
        <v>292</v>
      </c>
      <c r="F13" s="317"/>
      <c r="G13" s="313" t="s">
        <v>293</v>
      </c>
      <c r="H13" s="314"/>
      <c r="I13" s="314"/>
      <c r="J13" s="315"/>
    </row>
    <row r="14" spans="1:14" ht="37.5" customHeight="1" x14ac:dyDescent="0.3">
      <c r="A14" s="308"/>
      <c r="B14" s="308"/>
      <c r="C14" s="308"/>
      <c r="D14" s="309"/>
      <c r="E14" s="311" t="s">
        <v>294</v>
      </c>
      <c r="F14" s="312"/>
      <c r="G14" s="313"/>
      <c r="H14" s="314"/>
      <c r="I14" s="314"/>
      <c r="J14" s="315"/>
    </row>
    <row r="15" spans="1:14" ht="31.5" customHeight="1" x14ac:dyDescent="0.3">
      <c r="A15" s="308"/>
      <c r="B15" s="308"/>
      <c r="C15" s="308"/>
      <c r="D15" s="309"/>
      <c r="E15" s="311" t="s">
        <v>295</v>
      </c>
      <c r="F15" s="312"/>
      <c r="G15" s="329"/>
      <c r="H15" s="330"/>
      <c r="I15" s="330"/>
      <c r="J15" s="331"/>
    </row>
    <row r="16" spans="1:14" ht="52.5" customHeight="1" x14ac:dyDescent="0.3">
      <c r="A16" s="308"/>
      <c r="B16" s="308"/>
      <c r="C16" s="308"/>
      <c r="D16" s="309"/>
      <c r="E16" s="316" t="s">
        <v>296</v>
      </c>
      <c r="F16" s="317"/>
      <c r="G16" s="329"/>
      <c r="H16" s="330"/>
      <c r="I16" s="330"/>
      <c r="J16" s="331"/>
    </row>
    <row r="17" spans="1:10" ht="39" customHeight="1" x14ac:dyDescent="0.3">
      <c r="A17" s="308"/>
      <c r="B17" s="308"/>
      <c r="C17" s="308"/>
      <c r="D17" s="309"/>
      <c r="E17" s="311" t="s">
        <v>297</v>
      </c>
      <c r="F17" s="312"/>
      <c r="G17" s="329"/>
      <c r="H17" s="330"/>
      <c r="I17" s="330"/>
      <c r="J17" s="331"/>
    </row>
    <row r="18" spans="1:10" ht="47.25" customHeight="1" x14ac:dyDescent="0.3">
      <c r="A18" s="308"/>
      <c r="B18" s="308"/>
      <c r="C18" s="308"/>
      <c r="D18" s="309"/>
      <c r="E18" s="311" t="s">
        <v>298</v>
      </c>
      <c r="F18" s="312"/>
      <c r="G18" s="329"/>
      <c r="H18" s="330"/>
      <c r="I18" s="330"/>
      <c r="J18" s="331"/>
    </row>
    <row r="19" spans="1:10" ht="51.75" customHeight="1" x14ac:dyDescent="0.3">
      <c r="A19" s="353" t="s">
        <v>8</v>
      </c>
      <c r="B19" s="353" t="s">
        <v>60</v>
      </c>
      <c r="C19" s="359" t="s">
        <v>63</v>
      </c>
      <c r="D19" s="359"/>
      <c r="E19" s="338" t="s">
        <v>64</v>
      </c>
      <c r="F19" s="339"/>
      <c r="G19" s="340" t="s">
        <v>65</v>
      </c>
      <c r="H19" s="341"/>
      <c r="I19" s="341"/>
      <c r="J19" s="342"/>
    </row>
    <row r="20" spans="1:10" ht="66" customHeight="1" x14ac:dyDescent="0.3">
      <c r="A20" s="353"/>
      <c r="B20" s="353"/>
      <c r="C20" s="318" t="s">
        <v>304</v>
      </c>
      <c r="D20" s="320"/>
      <c r="E20" s="332" t="s">
        <v>305</v>
      </c>
      <c r="F20" s="333"/>
      <c r="G20" s="335" t="s">
        <v>306</v>
      </c>
      <c r="H20" s="336"/>
      <c r="I20" s="336"/>
      <c r="J20" s="337"/>
    </row>
    <row r="21" spans="1:10" ht="83.25" customHeight="1" x14ac:dyDescent="0.3">
      <c r="A21" s="353"/>
      <c r="B21" s="353"/>
      <c r="C21" s="318" t="s">
        <v>307</v>
      </c>
      <c r="D21" s="320"/>
      <c r="E21" s="332" t="s">
        <v>320</v>
      </c>
      <c r="F21" s="333"/>
      <c r="G21" s="332" t="s">
        <v>308</v>
      </c>
      <c r="H21" s="334"/>
      <c r="I21" s="334"/>
      <c r="J21" s="333"/>
    </row>
    <row r="22" spans="1:10" ht="75.75" customHeight="1" x14ac:dyDescent="0.3">
      <c r="A22" s="353"/>
      <c r="B22" s="353"/>
      <c r="C22" s="318" t="s">
        <v>309</v>
      </c>
      <c r="D22" s="320"/>
      <c r="E22" s="332" t="s">
        <v>325</v>
      </c>
      <c r="F22" s="333"/>
      <c r="G22" s="332"/>
      <c r="H22" s="334"/>
      <c r="I22" s="334"/>
      <c r="J22" s="333"/>
    </row>
    <row r="23" spans="1:10" ht="61.5" customHeight="1" x14ac:dyDescent="0.3">
      <c r="A23" s="353"/>
      <c r="B23" s="353"/>
      <c r="C23" s="365" t="s">
        <v>310</v>
      </c>
      <c r="D23" s="366"/>
      <c r="E23" s="332" t="s">
        <v>319</v>
      </c>
      <c r="F23" s="333"/>
      <c r="G23" s="332"/>
      <c r="H23" s="334"/>
      <c r="I23" s="334"/>
      <c r="J23" s="333"/>
    </row>
    <row r="24" spans="1:10" ht="23.25" customHeight="1" x14ac:dyDescent="0.3">
      <c r="A24" s="353"/>
      <c r="B24" s="353"/>
      <c r="C24" s="361"/>
      <c r="D24" s="361"/>
      <c r="E24" s="364"/>
      <c r="F24" s="364"/>
      <c r="G24" s="343"/>
      <c r="H24" s="343"/>
      <c r="I24" s="343"/>
      <c r="J24" s="343"/>
    </row>
    <row r="25" spans="1:10" ht="50.25" customHeight="1" x14ac:dyDescent="0.35">
      <c r="A25" s="353"/>
      <c r="B25" s="353" t="s">
        <v>59</v>
      </c>
      <c r="C25" s="359" t="s">
        <v>66</v>
      </c>
      <c r="D25" s="359"/>
      <c r="E25" s="354" t="s">
        <v>67</v>
      </c>
      <c r="F25" s="355"/>
      <c r="G25" s="356" t="s">
        <v>68</v>
      </c>
      <c r="H25" s="357"/>
      <c r="I25" s="357"/>
      <c r="J25" s="358"/>
    </row>
    <row r="26" spans="1:10" ht="51.75" customHeight="1" x14ac:dyDescent="0.3">
      <c r="A26" s="353"/>
      <c r="B26" s="353"/>
      <c r="C26" s="318" t="s">
        <v>299</v>
      </c>
      <c r="D26" s="320"/>
      <c r="E26" s="332" t="s">
        <v>326</v>
      </c>
      <c r="F26" s="333"/>
      <c r="G26" s="332" t="s">
        <v>311</v>
      </c>
      <c r="H26" s="334"/>
      <c r="I26" s="334"/>
      <c r="J26" s="333"/>
    </row>
    <row r="27" spans="1:10" ht="128.1" customHeight="1" x14ac:dyDescent="0.3">
      <c r="A27" s="353"/>
      <c r="B27" s="353"/>
      <c r="C27" s="318" t="s">
        <v>300</v>
      </c>
      <c r="D27" s="320"/>
      <c r="E27" s="362" t="s">
        <v>312</v>
      </c>
      <c r="F27" s="363"/>
      <c r="G27" s="332"/>
      <c r="H27" s="334"/>
      <c r="I27" s="334"/>
      <c r="J27" s="333"/>
    </row>
    <row r="28" spans="1:10" ht="51.75" customHeight="1" x14ac:dyDescent="0.3">
      <c r="A28" s="353"/>
      <c r="B28" s="353"/>
      <c r="C28" s="318" t="s">
        <v>301</v>
      </c>
      <c r="D28" s="320"/>
      <c r="E28" s="344" t="s">
        <v>313</v>
      </c>
      <c r="F28" s="345"/>
      <c r="G28" s="346"/>
      <c r="H28" s="346"/>
      <c r="I28" s="346"/>
      <c r="J28" s="346"/>
    </row>
    <row r="29" spans="1:10" ht="30.9" customHeight="1" x14ac:dyDescent="0.3">
      <c r="A29" s="353"/>
      <c r="B29" s="353"/>
      <c r="C29" s="318" t="s">
        <v>302</v>
      </c>
      <c r="D29" s="320"/>
      <c r="E29" s="344"/>
      <c r="F29" s="345"/>
      <c r="G29" s="346"/>
      <c r="H29" s="346"/>
      <c r="I29" s="346"/>
      <c r="J29" s="346"/>
    </row>
    <row r="30" spans="1:10" ht="23.25" customHeight="1" x14ac:dyDescent="0.3">
      <c r="A30" s="353"/>
      <c r="B30" s="353"/>
      <c r="C30" s="318" t="s">
        <v>303</v>
      </c>
      <c r="D30" s="320"/>
      <c r="E30" s="346"/>
      <c r="F30" s="346"/>
      <c r="G30" s="346"/>
      <c r="H30" s="346"/>
      <c r="I30" s="346"/>
      <c r="J30" s="346"/>
    </row>
    <row r="31" spans="1:10" ht="23.25" customHeight="1" x14ac:dyDescent="0.3">
      <c r="A31" s="353"/>
      <c r="B31" s="353"/>
      <c r="C31" s="360"/>
      <c r="D31" s="360"/>
      <c r="E31" s="346"/>
      <c r="F31" s="346"/>
      <c r="G31" s="346"/>
      <c r="H31" s="346"/>
      <c r="I31" s="346"/>
      <c r="J31" s="346"/>
    </row>
    <row r="32" spans="1:10" ht="23.25" customHeight="1" x14ac:dyDescent="0.3">
      <c r="A32" s="353"/>
      <c r="B32" s="353"/>
      <c r="C32" s="346"/>
      <c r="D32" s="346"/>
      <c r="E32" s="346"/>
      <c r="F32" s="346"/>
      <c r="G32" s="346"/>
      <c r="H32" s="346"/>
      <c r="I32" s="346"/>
      <c r="J32" s="346"/>
    </row>
    <row r="33" spans="1:10" ht="23.25" customHeight="1" x14ac:dyDescent="0.3">
      <c r="A33" s="353"/>
      <c r="B33" s="353"/>
      <c r="C33" s="348"/>
      <c r="D33" s="348"/>
      <c r="E33" s="348"/>
      <c r="F33" s="348"/>
      <c r="G33" s="348"/>
      <c r="H33" s="348"/>
      <c r="I33" s="348"/>
      <c r="J33" s="348"/>
    </row>
    <row r="34" spans="1:10" x14ac:dyDescent="0.3">
      <c r="E34" s="347"/>
      <c r="F34" s="347"/>
      <c r="G34" s="347"/>
      <c r="H34" s="347"/>
      <c r="I34" s="347"/>
      <c r="J34" s="347"/>
    </row>
    <row r="35" spans="1:10" x14ac:dyDescent="0.3">
      <c r="E35" s="347"/>
      <c r="F35" s="347"/>
      <c r="G35" s="347"/>
      <c r="H35" s="347"/>
      <c r="I35" s="347"/>
      <c r="J35" s="347"/>
    </row>
    <row r="36" spans="1:10" x14ac:dyDescent="0.3">
      <c r="E36" s="347"/>
      <c r="F36" s="347"/>
      <c r="G36" s="347"/>
      <c r="H36" s="347"/>
      <c r="I36" s="347"/>
      <c r="J36" s="347"/>
    </row>
    <row r="37" spans="1:10" x14ac:dyDescent="0.3">
      <c r="E37" s="347"/>
      <c r="F37" s="347"/>
      <c r="G37" s="347"/>
      <c r="H37" s="347"/>
      <c r="I37" s="347"/>
      <c r="J37" s="347"/>
    </row>
    <row r="38" spans="1:10" x14ac:dyDescent="0.3">
      <c r="E38" s="347"/>
      <c r="F38" s="347"/>
      <c r="G38" s="347"/>
      <c r="H38" s="347"/>
      <c r="I38" s="347"/>
      <c r="J38" s="347"/>
    </row>
    <row r="39" spans="1:10" x14ac:dyDescent="0.3">
      <c r="E39" s="347"/>
      <c r="F39" s="347"/>
      <c r="G39" s="347"/>
      <c r="H39" s="347"/>
      <c r="I39" s="347"/>
      <c r="J39" s="347"/>
    </row>
    <row r="40" spans="1:10" x14ac:dyDescent="0.3">
      <c r="E40" s="347"/>
      <c r="F40" s="347"/>
      <c r="G40" s="347"/>
      <c r="H40" s="347"/>
      <c r="I40" s="347"/>
      <c r="J40" s="347"/>
    </row>
    <row r="41" spans="1:10" x14ac:dyDescent="0.3">
      <c r="E41" s="347"/>
      <c r="F41" s="347"/>
      <c r="G41" s="347"/>
      <c r="H41" s="347"/>
      <c r="I41" s="347"/>
      <c r="J41" s="347"/>
    </row>
    <row r="42" spans="1:10" x14ac:dyDescent="0.3">
      <c r="E42" s="347"/>
      <c r="F42" s="347"/>
      <c r="G42" s="347"/>
      <c r="H42" s="347"/>
      <c r="I42" s="347"/>
      <c r="J42" s="347"/>
    </row>
    <row r="43" spans="1:10" x14ac:dyDescent="0.3">
      <c r="E43" s="347"/>
      <c r="F43" s="347"/>
      <c r="G43" s="347"/>
      <c r="H43" s="347"/>
      <c r="I43" s="347"/>
      <c r="J43" s="347"/>
    </row>
    <row r="44" spans="1:10" x14ac:dyDescent="0.3">
      <c r="E44" s="347"/>
      <c r="F44" s="347"/>
      <c r="G44" s="347"/>
      <c r="H44" s="347"/>
      <c r="I44" s="347"/>
      <c r="J44" s="347"/>
    </row>
    <row r="45" spans="1:10" x14ac:dyDescent="0.3">
      <c r="E45" s="347"/>
      <c r="F45" s="347"/>
      <c r="G45" s="347"/>
      <c r="H45" s="347"/>
      <c r="I45" s="347"/>
      <c r="J45" s="347"/>
    </row>
    <row r="46" spans="1:10" x14ac:dyDescent="0.3">
      <c r="E46" s="347"/>
      <c r="F46" s="347"/>
      <c r="G46" s="347"/>
      <c r="H46" s="347"/>
      <c r="I46" s="347"/>
      <c r="J46" s="347"/>
    </row>
    <row r="47" spans="1:10" x14ac:dyDescent="0.3">
      <c r="E47" s="347"/>
      <c r="F47" s="347"/>
      <c r="G47" s="347"/>
      <c r="H47" s="347"/>
      <c r="I47" s="347"/>
      <c r="J47" s="347"/>
    </row>
    <row r="48" spans="1:10" x14ac:dyDescent="0.3">
      <c r="E48" s="347"/>
      <c r="F48" s="347"/>
      <c r="G48" s="347"/>
      <c r="H48" s="347"/>
      <c r="I48" s="347"/>
      <c r="J48" s="347"/>
    </row>
    <row r="49" spans="5:10" x14ac:dyDescent="0.3">
      <c r="E49" s="347"/>
      <c r="F49" s="347"/>
      <c r="G49" s="347"/>
      <c r="H49" s="347"/>
      <c r="I49" s="347"/>
      <c r="J49" s="347"/>
    </row>
    <row r="50" spans="5:10" x14ac:dyDescent="0.3">
      <c r="E50" s="347"/>
      <c r="F50" s="347"/>
      <c r="G50" s="347"/>
      <c r="H50" s="347"/>
      <c r="I50" s="347"/>
      <c r="J50" s="347"/>
    </row>
    <row r="51" spans="5:10" x14ac:dyDescent="0.3">
      <c r="E51" s="347"/>
      <c r="F51" s="347"/>
      <c r="G51" s="347"/>
      <c r="H51" s="347"/>
      <c r="I51" s="347"/>
      <c r="J51" s="347"/>
    </row>
    <row r="52" spans="5:10" x14ac:dyDescent="0.3">
      <c r="E52" s="347"/>
      <c r="F52" s="347"/>
      <c r="G52" s="347"/>
      <c r="H52" s="347"/>
      <c r="I52" s="347"/>
      <c r="J52" s="347"/>
    </row>
    <row r="53" spans="5:10" x14ac:dyDescent="0.3">
      <c r="E53" s="347"/>
      <c r="F53" s="347"/>
      <c r="G53" s="347"/>
      <c r="H53" s="347"/>
      <c r="I53" s="347"/>
      <c r="J53" s="347"/>
    </row>
    <row r="54" spans="5:10" x14ac:dyDescent="0.3">
      <c r="E54" s="347"/>
      <c r="F54" s="347"/>
      <c r="G54" s="347"/>
      <c r="H54" s="347"/>
      <c r="I54" s="347"/>
      <c r="J54" s="347"/>
    </row>
    <row r="55" spans="5:10" x14ac:dyDescent="0.3">
      <c r="E55" s="347"/>
      <c r="F55" s="347"/>
      <c r="G55" s="347"/>
      <c r="H55" s="347"/>
      <c r="I55" s="347"/>
      <c r="J55" s="347"/>
    </row>
    <row r="56" spans="5:10" x14ac:dyDescent="0.3">
      <c r="E56" s="347"/>
      <c r="F56" s="347"/>
      <c r="G56" s="347"/>
      <c r="H56" s="347"/>
      <c r="I56" s="347"/>
      <c r="J56" s="347"/>
    </row>
    <row r="57" spans="5:10" x14ac:dyDescent="0.3">
      <c r="E57" s="347"/>
      <c r="F57" s="347"/>
      <c r="G57" s="347"/>
      <c r="H57" s="347"/>
      <c r="I57" s="347"/>
      <c r="J57" s="347"/>
    </row>
    <row r="58" spans="5:10" x14ac:dyDescent="0.3">
      <c r="E58" s="347"/>
      <c r="F58" s="347"/>
      <c r="G58" s="347"/>
      <c r="H58" s="347"/>
      <c r="I58" s="347"/>
      <c r="J58" s="347"/>
    </row>
    <row r="59" spans="5:10" x14ac:dyDescent="0.3">
      <c r="E59" s="347"/>
      <c r="F59" s="347"/>
      <c r="G59" s="347"/>
      <c r="H59" s="347"/>
      <c r="I59" s="347"/>
      <c r="J59" s="347"/>
    </row>
    <row r="60" spans="5:10" x14ac:dyDescent="0.3">
      <c r="E60" s="347"/>
      <c r="F60" s="347"/>
      <c r="G60" s="347"/>
      <c r="H60" s="347"/>
      <c r="I60" s="347"/>
      <c r="J60" s="347"/>
    </row>
    <row r="61" spans="5:10" x14ac:dyDescent="0.3">
      <c r="E61" s="347"/>
      <c r="F61" s="347"/>
      <c r="G61" s="347"/>
      <c r="H61" s="347"/>
      <c r="I61" s="347"/>
      <c r="J61" s="347"/>
    </row>
    <row r="62" spans="5:10" x14ac:dyDescent="0.3">
      <c r="E62" s="347"/>
      <c r="F62" s="347"/>
      <c r="G62" s="347"/>
      <c r="H62" s="347"/>
      <c r="I62" s="347"/>
      <c r="J62" s="347"/>
    </row>
    <row r="63" spans="5:10" x14ac:dyDescent="0.3">
      <c r="E63" s="347"/>
      <c r="F63" s="347"/>
      <c r="G63" s="347"/>
      <c r="H63" s="347"/>
      <c r="I63" s="347"/>
      <c r="J63" s="347"/>
    </row>
    <row r="64" spans="5:10" x14ac:dyDescent="0.3">
      <c r="E64" s="347"/>
      <c r="F64" s="347"/>
      <c r="G64" s="347"/>
      <c r="H64" s="347"/>
      <c r="I64" s="347"/>
      <c r="J64" s="347"/>
    </row>
    <row r="65" spans="5:10" x14ac:dyDescent="0.3">
      <c r="E65" s="347"/>
      <c r="F65" s="347"/>
      <c r="G65" s="347"/>
      <c r="H65" s="347"/>
      <c r="I65" s="347"/>
      <c r="J65" s="347"/>
    </row>
    <row r="66" spans="5:10" x14ac:dyDescent="0.3">
      <c r="E66" s="347"/>
      <c r="F66" s="347"/>
      <c r="G66" s="347"/>
      <c r="H66" s="347"/>
      <c r="I66" s="347"/>
      <c r="J66" s="347"/>
    </row>
    <row r="67" spans="5:10" x14ac:dyDescent="0.3">
      <c r="E67" s="347"/>
      <c r="F67" s="347"/>
      <c r="G67" s="347"/>
      <c r="H67" s="347"/>
      <c r="I67" s="347"/>
      <c r="J67" s="347"/>
    </row>
    <row r="68" spans="5:10" x14ac:dyDescent="0.3">
      <c r="E68" s="347"/>
      <c r="F68" s="347"/>
      <c r="G68" s="347"/>
      <c r="H68" s="347"/>
      <c r="I68" s="347"/>
      <c r="J68" s="347"/>
    </row>
    <row r="69" spans="5:10" x14ac:dyDescent="0.3">
      <c r="E69" s="347"/>
      <c r="F69" s="347"/>
      <c r="G69" s="347"/>
      <c r="H69" s="347"/>
      <c r="I69" s="347"/>
      <c r="J69" s="347"/>
    </row>
    <row r="70" spans="5:10" x14ac:dyDescent="0.3">
      <c r="E70" s="347"/>
      <c r="F70" s="347"/>
      <c r="G70" s="347"/>
      <c r="H70" s="347"/>
      <c r="I70" s="347"/>
      <c r="J70" s="347"/>
    </row>
    <row r="71" spans="5:10" x14ac:dyDescent="0.3">
      <c r="E71" s="347"/>
      <c r="F71" s="347"/>
      <c r="G71" s="347"/>
      <c r="H71" s="347"/>
      <c r="I71" s="347"/>
      <c r="J71" s="347"/>
    </row>
    <row r="72" spans="5:10" x14ac:dyDescent="0.3">
      <c r="E72" s="347"/>
      <c r="F72" s="347"/>
      <c r="G72" s="347"/>
      <c r="H72" s="347"/>
      <c r="I72" s="347"/>
      <c r="J72" s="347"/>
    </row>
    <row r="73" spans="5:10" x14ac:dyDescent="0.3">
      <c r="E73" s="347"/>
      <c r="F73" s="347"/>
      <c r="G73" s="347"/>
      <c r="H73" s="347"/>
      <c r="I73" s="347"/>
      <c r="J73" s="347"/>
    </row>
    <row r="74" spans="5:10" x14ac:dyDescent="0.3">
      <c r="E74" s="347"/>
      <c r="F74" s="347"/>
      <c r="G74" s="347"/>
      <c r="H74" s="347"/>
      <c r="I74" s="347"/>
      <c r="J74" s="347"/>
    </row>
    <row r="75" spans="5:10" x14ac:dyDescent="0.3">
      <c r="E75" s="347"/>
      <c r="F75" s="347"/>
      <c r="G75" s="347"/>
      <c r="H75" s="347"/>
      <c r="I75" s="347"/>
      <c r="J75" s="347"/>
    </row>
    <row r="76" spans="5:10" x14ac:dyDescent="0.3">
      <c r="E76" s="347"/>
      <c r="F76" s="347"/>
      <c r="G76" s="347"/>
      <c r="H76" s="347"/>
      <c r="I76" s="347"/>
      <c r="J76" s="347"/>
    </row>
    <row r="77" spans="5:10" x14ac:dyDescent="0.3">
      <c r="E77" s="347"/>
      <c r="F77" s="347"/>
      <c r="G77" s="347"/>
      <c r="H77" s="347"/>
      <c r="I77" s="347"/>
      <c r="J77" s="347"/>
    </row>
    <row r="78" spans="5:10" x14ac:dyDescent="0.3">
      <c r="E78" s="347"/>
      <c r="F78" s="347"/>
      <c r="G78" s="347"/>
      <c r="H78" s="347"/>
      <c r="I78" s="347"/>
      <c r="J78" s="347"/>
    </row>
    <row r="79" spans="5:10" x14ac:dyDescent="0.3">
      <c r="E79" s="347"/>
      <c r="F79" s="347"/>
      <c r="G79" s="347"/>
      <c r="H79" s="347"/>
      <c r="I79" s="347"/>
      <c r="J79" s="347"/>
    </row>
    <row r="80" spans="5:10" x14ac:dyDescent="0.3">
      <c r="E80" s="347"/>
      <c r="F80" s="347"/>
      <c r="G80" s="347"/>
      <c r="H80" s="347"/>
      <c r="I80" s="347"/>
      <c r="J80" s="347"/>
    </row>
    <row r="81" spans="5:10" x14ac:dyDescent="0.3">
      <c r="E81" s="347"/>
      <c r="F81" s="347"/>
      <c r="G81" s="347"/>
      <c r="H81" s="347"/>
      <c r="I81" s="347"/>
      <c r="J81" s="347"/>
    </row>
    <row r="82" spans="5:10" x14ac:dyDescent="0.3">
      <c r="E82" s="347"/>
      <c r="F82" s="347"/>
      <c r="G82" s="347"/>
      <c r="H82" s="347"/>
      <c r="I82" s="347"/>
      <c r="J82" s="347"/>
    </row>
    <row r="83" spans="5:10" x14ac:dyDescent="0.3">
      <c r="E83" s="347"/>
      <c r="F83" s="347"/>
      <c r="G83" s="347"/>
      <c r="H83" s="347"/>
      <c r="I83" s="347"/>
      <c r="J83" s="347"/>
    </row>
    <row r="84" spans="5:10" x14ac:dyDescent="0.3">
      <c r="E84" s="347"/>
      <c r="F84" s="347"/>
      <c r="G84" s="347"/>
      <c r="H84" s="347"/>
      <c r="I84" s="347"/>
      <c r="J84" s="347"/>
    </row>
    <row r="85" spans="5:10" x14ac:dyDescent="0.3">
      <c r="E85" s="347"/>
      <c r="F85" s="347"/>
      <c r="G85" s="347"/>
      <c r="H85" s="347"/>
      <c r="I85" s="347"/>
      <c r="J85" s="347"/>
    </row>
    <row r="86" spans="5:10" x14ac:dyDescent="0.3">
      <c r="E86" s="347"/>
      <c r="F86" s="347"/>
      <c r="G86" s="347"/>
      <c r="H86" s="347"/>
      <c r="I86" s="347"/>
      <c r="J86" s="347"/>
    </row>
    <row r="87" spans="5:10" x14ac:dyDescent="0.3">
      <c r="E87" s="347"/>
      <c r="F87" s="347"/>
      <c r="G87" s="347"/>
      <c r="H87" s="347"/>
      <c r="I87" s="347"/>
      <c r="J87" s="347"/>
    </row>
    <row r="88" spans="5:10" x14ac:dyDescent="0.3">
      <c r="E88" s="347"/>
      <c r="F88" s="347"/>
      <c r="G88" s="347"/>
      <c r="H88" s="347"/>
      <c r="I88" s="347"/>
      <c r="J88" s="347"/>
    </row>
    <row r="89" spans="5:10" x14ac:dyDescent="0.3">
      <c r="E89" s="347"/>
      <c r="F89" s="347"/>
      <c r="G89" s="347"/>
      <c r="H89" s="347"/>
      <c r="I89" s="347"/>
      <c r="J89" s="347"/>
    </row>
    <row r="90" spans="5:10" x14ac:dyDescent="0.3">
      <c r="E90" s="347"/>
      <c r="F90" s="347"/>
      <c r="G90" s="347"/>
      <c r="H90" s="347"/>
      <c r="I90" s="347"/>
      <c r="J90" s="347"/>
    </row>
    <row r="91" spans="5:10" x14ac:dyDescent="0.3">
      <c r="E91" s="347"/>
      <c r="F91" s="347"/>
      <c r="G91" s="347"/>
      <c r="H91" s="347"/>
      <c r="I91" s="347"/>
      <c r="J91" s="347"/>
    </row>
    <row r="92" spans="5:10" x14ac:dyDescent="0.3">
      <c r="E92" s="347"/>
      <c r="F92" s="347"/>
      <c r="G92" s="347"/>
      <c r="H92" s="347"/>
      <c r="I92" s="347"/>
      <c r="J92" s="347"/>
    </row>
    <row r="93" spans="5:10" x14ac:dyDescent="0.3">
      <c r="E93" s="347"/>
      <c r="F93" s="347"/>
      <c r="G93" s="347"/>
      <c r="H93" s="347"/>
      <c r="I93" s="347"/>
      <c r="J93" s="347"/>
    </row>
    <row r="94" spans="5:10" x14ac:dyDescent="0.3">
      <c r="E94" s="347"/>
      <c r="F94" s="347"/>
      <c r="G94" s="347"/>
      <c r="H94" s="347"/>
      <c r="I94" s="347"/>
      <c r="J94" s="347"/>
    </row>
    <row r="95" spans="5:10" x14ac:dyDescent="0.3">
      <c r="E95" s="347"/>
      <c r="F95" s="347"/>
      <c r="G95" s="347"/>
      <c r="H95" s="347"/>
      <c r="I95" s="347"/>
      <c r="J95" s="347"/>
    </row>
    <row r="96" spans="5:10" x14ac:dyDescent="0.3">
      <c r="E96" s="347"/>
      <c r="F96" s="347"/>
      <c r="G96" s="347"/>
      <c r="H96" s="347"/>
      <c r="I96" s="347"/>
      <c r="J96" s="347"/>
    </row>
    <row r="97" spans="5:10" x14ac:dyDescent="0.3">
      <c r="E97" s="347"/>
      <c r="F97" s="347"/>
      <c r="G97" s="347"/>
      <c r="H97" s="347"/>
      <c r="I97" s="347"/>
      <c r="J97" s="347"/>
    </row>
    <row r="98" spans="5:10" x14ac:dyDescent="0.3">
      <c r="E98" s="347"/>
      <c r="F98" s="347"/>
      <c r="G98" s="347"/>
      <c r="H98" s="347"/>
      <c r="I98" s="347"/>
      <c r="J98" s="347"/>
    </row>
    <row r="99" spans="5:10" x14ac:dyDescent="0.3">
      <c r="E99" s="347"/>
      <c r="F99" s="347"/>
      <c r="G99" s="347"/>
      <c r="H99" s="347"/>
      <c r="I99" s="347"/>
      <c r="J99" s="347"/>
    </row>
    <row r="100" spans="5:10" x14ac:dyDescent="0.3">
      <c r="E100" s="347"/>
      <c r="F100" s="347"/>
      <c r="G100" s="347"/>
      <c r="H100" s="347"/>
      <c r="I100" s="347"/>
      <c r="J100" s="347"/>
    </row>
    <row r="101" spans="5:10" x14ac:dyDescent="0.3">
      <c r="E101" s="347"/>
      <c r="F101" s="347"/>
      <c r="G101" s="347"/>
      <c r="H101" s="347"/>
      <c r="I101" s="347"/>
      <c r="J101" s="347"/>
    </row>
    <row r="102" spans="5:10" x14ac:dyDescent="0.3">
      <c r="E102" s="347"/>
      <c r="F102" s="347"/>
      <c r="G102" s="347"/>
      <c r="H102" s="347"/>
      <c r="I102" s="347"/>
      <c r="J102" s="347"/>
    </row>
    <row r="103" spans="5:10" x14ac:dyDescent="0.3">
      <c r="E103" s="347"/>
      <c r="F103" s="347"/>
      <c r="G103" s="347"/>
      <c r="H103" s="347"/>
      <c r="I103" s="347"/>
      <c r="J103" s="347"/>
    </row>
    <row r="104" spans="5:10" x14ac:dyDescent="0.3">
      <c r="E104" s="347"/>
      <c r="F104" s="347"/>
      <c r="G104" s="347"/>
      <c r="H104" s="347"/>
      <c r="I104" s="347"/>
      <c r="J104" s="347"/>
    </row>
    <row r="105" spans="5:10" x14ac:dyDescent="0.3">
      <c r="E105" s="347"/>
      <c r="F105" s="347"/>
      <c r="G105" s="347"/>
      <c r="H105" s="347"/>
      <c r="I105" s="347"/>
      <c r="J105" s="347"/>
    </row>
    <row r="106" spans="5:10" x14ac:dyDescent="0.3">
      <c r="E106" s="347"/>
      <c r="F106" s="347"/>
      <c r="G106" s="347"/>
      <c r="H106" s="347"/>
      <c r="I106" s="347"/>
      <c r="J106" s="347"/>
    </row>
    <row r="107" spans="5:10" x14ac:dyDescent="0.3">
      <c r="E107" s="347"/>
      <c r="F107" s="347"/>
      <c r="G107" s="347"/>
      <c r="H107" s="347"/>
      <c r="I107" s="347"/>
      <c r="J107" s="347"/>
    </row>
    <row r="108" spans="5:10" x14ac:dyDescent="0.3">
      <c r="E108" s="347"/>
      <c r="F108" s="347"/>
      <c r="G108" s="347"/>
      <c r="H108" s="347"/>
      <c r="I108" s="347"/>
      <c r="J108" s="347"/>
    </row>
    <row r="109" spans="5:10" x14ac:dyDescent="0.3">
      <c r="E109" s="347"/>
      <c r="F109" s="347"/>
      <c r="G109" s="347"/>
      <c r="H109" s="347"/>
      <c r="I109" s="347"/>
      <c r="J109" s="347"/>
    </row>
    <row r="110" spans="5:10" x14ac:dyDescent="0.3">
      <c r="E110" s="347"/>
      <c r="F110" s="347"/>
      <c r="G110" s="347"/>
      <c r="H110" s="347"/>
      <c r="I110" s="347"/>
      <c r="J110" s="347"/>
    </row>
    <row r="111" spans="5:10" x14ac:dyDescent="0.3">
      <c r="E111" s="347"/>
      <c r="F111" s="347"/>
      <c r="G111" s="347"/>
      <c r="H111" s="347"/>
      <c r="I111" s="347"/>
      <c r="J111" s="347"/>
    </row>
  </sheetData>
  <mergeCells count="239">
    <mergeCell ref="C27:D27"/>
    <mergeCell ref="C22:D22"/>
    <mergeCell ref="C23:D23"/>
    <mergeCell ref="E23:F23"/>
    <mergeCell ref="G23:J23"/>
    <mergeCell ref="G101:J101"/>
    <mergeCell ref="E102:F102"/>
    <mergeCell ref="G102:J102"/>
    <mergeCell ref="E103:F103"/>
    <mergeCell ref="G103:J103"/>
    <mergeCell ref="G99:J99"/>
    <mergeCell ref="E100:F100"/>
    <mergeCell ref="G100:J100"/>
    <mergeCell ref="E95:F95"/>
    <mergeCell ref="G95:J95"/>
    <mergeCell ref="E96:F96"/>
    <mergeCell ref="G96:J96"/>
    <mergeCell ref="E97:F97"/>
    <mergeCell ref="G97:J97"/>
    <mergeCell ref="G94:J94"/>
    <mergeCell ref="E89:F89"/>
    <mergeCell ref="G89:J89"/>
    <mergeCell ref="E90:F90"/>
    <mergeCell ref="G90:J90"/>
    <mergeCell ref="C6:J6"/>
    <mergeCell ref="A6:B6"/>
    <mergeCell ref="A19:A33"/>
    <mergeCell ref="E25:F25"/>
    <mergeCell ref="G25:J25"/>
    <mergeCell ref="B25:B33"/>
    <mergeCell ref="C25:D25"/>
    <mergeCell ref="C19:D19"/>
    <mergeCell ref="C32:D32"/>
    <mergeCell ref="C33:D33"/>
    <mergeCell ref="B19:B24"/>
    <mergeCell ref="C20:D20"/>
    <mergeCell ref="C21:D21"/>
    <mergeCell ref="C28:D28"/>
    <mergeCell ref="C29:D29"/>
    <mergeCell ref="C30:D30"/>
    <mergeCell ref="C31:D31"/>
    <mergeCell ref="C24:D24"/>
    <mergeCell ref="C26:D26"/>
    <mergeCell ref="E26:F26"/>
    <mergeCell ref="G26:J26"/>
    <mergeCell ref="E27:F27"/>
    <mergeCell ref="G27:J27"/>
    <mergeCell ref="E24:F24"/>
    <mergeCell ref="E111:F111"/>
    <mergeCell ref="G111:J111"/>
    <mergeCell ref="E7:J7"/>
    <mergeCell ref="C1:C4"/>
    <mergeCell ref="D1:G2"/>
    <mergeCell ref="D3:G4"/>
    <mergeCell ref="E107:F107"/>
    <mergeCell ref="G107:J107"/>
    <mergeCell ref="E108:F108"/>
    <mergeCell ref="G108:J108"/>
    <mergeCell ref="E109:F109"/>
    <mergeCell ref="G109:J109"/>
    <mergeCell ref="E104:F104"/>
    <mergeCell ref="G104:J104"/>
    <mergeCell ref="E105:F105"/>
    <mergeCell ref="G105:J105"/>
    <mergeCell ref="E106:F106"/>
    <mergeCell ref="G106:J106"/>
    <mergeCell ref="E101:F101"/>
    <mergeCell ref="E110:F110"/>
    <mergeCell ref="G110:J110"/>
    <mergeCell ref="E98:F98"/>
    <mergeCell ref="G98:J98"/>
    <mergeCell ref="E99:F99"/>
    <mergeCell ref="E93:F93"/>
    <mergeCell ref="G93:J93"/>
    <mergeCell ref="E94:F94"/>
    <mergeCell ref="E83:F83"/>
    <mergeCell ref="G83:J83"/>
    <mergeCell ref="E84:F84"/>
    <mergeCell ref="G84:J84"/>
    <mergeCell ref="E85:F85"/>
    <mergeCell ref="G85:J85"/>
    <mergeCell ref="E91:F91"/>
    <mergeCell ref="G91:J91"/>
    <mergeCell ref="E86:F86"/>
    <mergeCell ref="G86:J86"/>
    <mergeCell ref="E87:F87"/>
    <mergeCell ref="G87:J87"/>
    <mergeCell ref="E88:F88"/>
    <mergeCell ref="G88:J88"/>
    <mergeCell ref="E92:F92"/>
    <mergeCell ref="G92:J92"/>
    <mergeCell ref="E80:F80"/>
    <mergeCell ref="G80:J80"/>
    <mergeCell ref="E81:F81"/>
    <mergeCell ref="G81:J81"/>
    <mergeCell ref="E82:F82"/>
    <mergeCell ref="G82:J82"/>
    <mergeCell ref="E77:F77"/>
    <mergeCell ref="G77:J77"/>
    <mergeCell ref="E78:F78"/>
    <mergeCell ref="G78:J78"/>
    <mergeCell ref="E79:F79"/>
    <mergeCell ref="G79:J79"/>
    <mergeCell ref="E74:F74"/>
    <mergeCell ref="G74:J74"/>
    <mergeCell ref="E75:F75"/>
    <mergeCell ref="G75:J75"/>
    <mergeCell ref="E76:F76"/>
    <mergeCell ref="G76:J76"/>
    <mergeCell ref="E71:F71"/>
    <mergeCell ref="G71:J71"/>
    <mergeCell ref="E72:F72"/>
    <mergeCell ref="G72:J72"/>
    <mergeCell ref="E73:F73"/>
    <mergeCell ref="G73:J73"/>
    <mergeCell ref="E68:F68"/>
    <mergeCell ref="G68:J68"/>
    <mergeCell ref="E69:F69"/>
    <mergeCell ref="G69:J69"/>
    <mergeCell ref="E70:F70"/>
    <mergeCell ref="G70:J70"/>
    <mergeCell ref="E65:F65"/>
    <mergeCell ref="G65:J65"/>
    <mergeCell ref="E66:F66"/>
    <mergeCell ref="G66:J66"/>
    <mergeCell ref="E67:F67"/>
    <mergeCell ref="G67:J67"/>
    <mergeCell ref="E62:F62"/>
    <mergeCell ref="G62:J62"/>
    <mergeCell ref="E63:F63"/>
    <mergeCell ref="G63:J63"/>
    <mergeCell ref="E64:F64"/>
    <mergeCell ref="G64:J64"/>
    <mergeCell ref="E59:F59"/>
    <mergeCell ref="G59:J59"/>
    <mergeCell ref="E60:F60"/>
    <mergeCell ref="G60:J60"/>
    <mergeCell ref="E61:F61"/>
    <mergeCell ref="G61:J61"/>
    <mergeCell ref="E56:F56"/>
    <mergeCell ref="G56:J56"/>
    <mergeCell ref="E57:F57"/>
    <mergeCell ref="G57:J57"/>
    <mergeCell ref="E58:F58"/>
    <mergeCell ref="G58:J58"/>
    <mergeCell ref="E53:F53"/>
    <mergeCell ref="G53:J53"/>
    <mergeCell ref="E54:F54"/>
    <mergeCell ref="G54:J54"/>
    <mergeCell ref="E55:F55"/>
    <mergeCell ref="G55:J55"/>
    <mergeCell ref="E50:F50"/>
    <mergeCell ref="G50:J50"/>
    <mergeCell ref="E51:F51"/>
    <mergeCell ref="G51:J51"/>
    <mergeCell ref="E52:F52"/>
    <mergeCell ref="G52:J52"/>
    <mergeCell ref="E47:F47"/>
    <mergeCell ref="G47:J47"/>
    <mergeCell ref="E48:F48"/>
    <mergeCell ref="G48:J48"/>
    <mergeCell ref="E49:F49"/>
    <mergeCell ref="G49:J49"/>
    <mergeCell ref="E44:F44"/>
    <mergeCell ref="G44:J44"/>
    <mergeCell ref="E45:F45"/>
    <mergeCell ref="G45:J45"/>
    <mergeCell ref="E46:F46"/>
    <mergeCell ref="G46:J46"/>
    <mergeCell ref="E41:F41"/>
    <mergeCell ref="G41:J41"/>
    <mergeCell ref="E42:F42"/>
    <mergeCell ref="G42:J42"/>
    <mergeCell ref="E43:F43"/>
    <mergeCell ref="G43:J43"/>
    <mergeCell ref="E38:F38"/>
    <mergeCell ref="G38:J38"/>
    <mergeCell ref="E39:F39"/>
    <mergeCell ref="G39:J39"/>
    <mergeCell ref="E40:F40"/>
    <mergeCell ref="G40:J40"/>
    <mergeCell ref="E37:F37"/>
    <mergeCell ref="G37:J37"/>
    <mergeCell ref="E29:F29"/>
    <mergeCell ref="G29:J29"/>
    <mergeCell ref="E33:F33"/>
    <mergeCell ref="G33:J33"/>
    <mergeCell ref="E34:F34"/>
    <mergeCell ref="G34:J34"/>
    <mergeCell ref="E30:F30"/>
    <mergeCell ref="G30:J30"/>
    <mergeCell ref="E31:F31"/>
    <mergeCell ref="G31:J31"/>
    <mergeCell ref="E32:F32"/>
    <mergeCell ref="G32:J32"/>
    <mergeCell ref="G24:J24"/>
    <mergeCell ref="E28:F28"/>
    <mergeCell ref="G28:J28"/>
    <mergeCell ref="E35:F35"/>
    <mergeCell ref="G35:J35"/>
    <mergeCell ref="E18:F18"/>
    <mergeCell ref="G18:J18"/>
    <mergeCell ref="E36:F36"/>
    <mergeCell ref="G36:J36"/>
    <mergeCell ref="G14:J14"/>
    <mergeCell ref="E15:F15"/>
    <mergeCell ref="G15:J15"/>
    <mergeCell ref="E22:F22"/>
    <mergeCell ref="G22:J22"/>
    <mergeCell ref="E20:F20"/>
    <mergeCell ref="G21:J21"/>
    <mergeCell ref="E21:F21"/>
    <mergeCell ref="G20:J20"/>
    <mergeCell ref="E19:F19"/>
    <mergeCell ref="G19:J19"/>
    <mergeCell ref="A7:D18"/>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3:F13"/>
    <mergeCell ref="G13:J13"/>
    <mergeCell ref="E14:F14"/>
  </mergeCells>
  <pageMargins left="0.25" right="0.25" top="0.75" bottom="0.75" header="0.3" footer="0.3"/>
  <pageSetup paperSize="258" scale="70" orientation="landscape"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8"/>
  <sheetViews>
    <sheetView zoomScale="86" zoomScaleNormal="86" workbookViewId="0">
      <selection sqref="A1:J4"/>
    </sheetView>
  </sheetViews>
  <sheetFormatPr baseColWidth="10" defaultColWidth="11.44140625" defaultRowHeight="14.4" x14ac:dyDescent="0.3"/>
  <cols>
    <col min="1" max="1" width="31" customWidth="1"/>
    <col min="2" max="2" width="39.4414062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76"/>
      <c r="B1" s="262" t="s">
        <v>350</v>
      </c>
      <c r="C1" s="262"/>
      <c r="D1" s="262"/>
      <c r="E1" s="262"/>
      <c r="F1" s="689" t="s">
        <v>344</v>
      </c>
      <c r="G1" s="690"/>
      <c r="H1" s="690"/>
      <c r="I1" s="691"/>
      <c r="J1" s="283"/>
    </row>
    <row r="2" spans="1:10" ht="14.4" customHeight="1" x14ac:dyDescent="0.3">
      <c r="A2" s="277"/>
      <c r="B2" s="263" t="s">
        <v>345</v>
      </c>
      <c r="C2" s="263"/>
      <c r="D2" s="263"/>
      <c r="E2" s="263"/>
      <c r="F2" s="692" t="s">
        <v>356</v>
      </c>
      <c r="G2" s="693"/>
      <c r="H2" s="693"/>
      <c r="I2" s="694"/>
      <c r="J2" s="284"/>
    </row>
    <row r="3" spans="1:10" ht="15" customHeight="1" x14ac:dyDescent="0.3">
      <c r="A3" s="277"/>
      <c r="B3" s="263"/>
      <c r="C3" s="263"/>
      <c r="D3" s="263"/>
      <c r="E3" s="263"/>
      <c r="F3" s="692" t="s">
        <v>346</v>
      </c>
      <c r="G3" s="693"/>
      <c r="H3" s="693"/>
      <c r="I3" s="694"/>
      <c r="J3" s="284"/>
    </row>
    <row r="4" spans="1:10" ht="15" customHeight="1" thickBot="1" x14ac:dyDescent="0.35">
      <c r="A4" s="278"/>
      <c r="B4" s="263"/>
      <c r="C4" s="263"/>
      <c r="D4" s="263"/>
      <c r="E4" s="263"/>
      <c r="F4" s="695" t="s">
        <v>4</v>
      </c>
      <c r="G4" s="696"/>
      <c r="H4" s="696"/>
      <c r="I4" s="697"/>
      <c r="J4" s="285"/>
    </row>
    <row r="5" spans="1:10" ht="15" thickBot="1" x14ac:dyDescent="0.35">
      <c r="A5" s="72"/>
      <c r="J5" s="73"/>
    </row>
    <row r="6" spans="1:10" s="69" customFormat="1" ht="15.75" x14ac:dyDescent="0.25">
      <c r="A6" s="290" t="s">
        <v>30</v>
      </c>
      <c r="B6" s="291"/>
      <c r="C6" s="291"/>
      <c r="D6" s="291"/>
      <c r="E6" s="369"/>
      <c r="F6" s="369"/>
      <c r="G6" s="369"/>
      <c r="H6" s="369"/>
      <c r="I6" s="369"/>
      <c r="J6" s="292"/>
    </row>
    <row r="7" spans="1:10" s="69" customFormat="1" ht="25.5" customHeight="1" x14ac:dyDescent="0.25">
      <c r="A7" s="156" t="s">
        <v>6</v>
      </c>
      <c r="B7" s="370" t="str">
        <f>CONTEXTO!B7</f>
        <v>GESTION DOCUMENTAL</v>
      </c>
      <c r="C7" s="370"/>
      <c r="D7" s="370"/>
      <c r="E7" s="370"/>
      <c r="F7" s="370"/>
      <c r="G7" s="370"/>
      <c r="H7" s="370"/>
      <c r="I7" s="370"/>
      <c r="J7" s="370"/>
    </row>
    <row r="8" spans="1:10" s="69" customFormat="1" ht="69" customHeight="1" x14ac:dyDescent="0.25">
      <c r="A8" s="157" t="s">
        <v>7</v>
      </c>
      <c r="B8" s="371" t="str">
        <f>CONTEXTO!B8</f>
        <v>ADMINISTRAR LA DOCUMENTACION FISICA DE LA ENTIDAD, EMPLEANDO TECNOLOGIA E INSTRUMENTOS DE CONTROL PARA GARANTIZA R CONTINUAMENTE EL ACCESO OPRTUNO, DISPONIBILIDAD Y CONSERVACION  DE LA TOTALIDAD DE LA INFORMACIÓN</v>
      </c>
      <c r="C8" s="372"/>
      <c r="D8" s="372"/>
      <c r="E8" s="372"/>
      <c r="F8" s="372"/>
      <c r="G8" s="372"/>
      <c r="H8" s="372"/>
      <c r="I8" s="372"/>
      <c r="J8" s="373"/>
    </row>
    <row r="9" spans="1:10" ht="39.75" customHeight="1" x14ac:dyDescent="0.3">
      <c r="A9" s="159" t="s">
        <v>33</v>
      </c>
      <c r="B9" s="163" t="s">
        <v>34</v>
      </c>
      <c r="C9" s="159" t="s">
        <v>35</v>
      </c>
      <c r="D9" s="160" t="s">
        <v>36</v>
      </c>
      <c r="E9" s="164" t="s">
        <v>69</v>
      </c>
      <c r="F9" s="165" t="s">
        <v>70</v>
      </c>
      <c r="G9" s="165" t="s">
        <v>71</v>
      </c>
      <c r="H9" s="165" t="s">
        <v>72</v>
      </c>
      <c r="I9" s="165" t="s">
        <v>73</v>
      </c>
      <c r="J9" s="166" t="s">
        <v>74</v>
      </c>
    </row>
    <row r="10" spans="1:10" ht="110.25" customHeight="1" x14ac:dyDescent="0.3">
      <c r="A10" s="383" t="s">
        <v>315</v>
      </c>
      <c r="B10" s="167" t="str">
        <f>'PRIORIZACIÓN DE CAUSA'!B16</f>
        <v>Baja responsabilidad de los funcionarios frente al desarrollo y cumplimiento de las actividades del  proceso en la unidades administrativas.</v>
      </c>
      <c r="C10" s="374" t="s">
        <v>316</v>
      </c>
      <c r="D10" s="167" t="s">
        <v>253</v>
      </c>
      <c r="E10" s="387" t="s">
        <v>265</v>
      </c>
      <c r="F10" s="376" t="s">
        <v>136</v>
      </c>
      <c r="G10" s="376" t="s">
        <v>136</v>
      </c>
      <c r="H10" s="376" t="s">
        <v>136</v>
      </c>
      <c r="I10" s="376" t="s">
        <v>136</v>
      </c>
      <c r="J10" s="379" t="str">
        <f>IF(F10="NA","GESTION",IF(G10="NA","GESTION",IF(H10="NA","GESTION",IF(I10="NA","GESTION",IF(F10&lt;&gt;"X"," ",IF(G10&lt;&gt;"X"," ",IF(H10&lt;&gt;"X"," ",IF(I10&lt;&gt;"X"," ","CORRUPCION"))))))))</f>
        <v>CORRUPCION</v>
      </c>
    </row>
    <row r="11" spans="1:10" ht="107.25" customHeight="1" x14ac:dyDescent="0.3">
      <c r="A11" s="383"/>
      <c r="B11" s="167" t="str">
        <f>'PRIORIZACIÓN DE CAUSA'!B17</f>
        <v>Bajo presupuesto de funcionamiento e inversión para administrar la documentación física de la administración municipal</v>
      </c>
      <c r="C11" s="386"/>
      <c r="D11" s="167" t="s">
        <v>254</v>
      </c>
      <c r="E11" s="388"/>
      <c r="F11" s="377"/>
      <c r="G11" s="377"/>
      <c r="H11" s="377"/>
      <c r="I11" s="377"/>
      <c r="J11" s="380"/>
    </row>
    <row r="12" spans="1:10" ht="86.25" customHeight="1" x14ac:dyDescent="0.3">
      <c r="A12" s="383"/>
      <c r="B12" s="167" t="str">
        <f>'PRIORIZACIÓN DE CAUSA'!B18</f>
        <v xml:space="preserve">Falta de Infraestructura y baja capacidad instalada para administrar la documentación física de la entidad </v>
      </c>
      <c r="C12" s="386"/>
      <c r="D12" s="167" t="s">
        <v>255</v>
      </c>
      <c r="E12" s="388"/>
      <c r="F12" s="377"/>
      <c r="G12" s="377"/>
      <c r="H12" s="377"/>
      <c r="I12" s="377"/>
      <c r="J12" s="380"/>
    </row>
    <row r="13" spans="1:10" ht="86.25" customHeight="1" x14ac:dyDescent="0.3">
      <c r="A13" s="383"/>
      <c r="B13" s="167" t="str">
        <f>'PRIORIZACIÓN DE CAUSA'!B21</f>
        <v>Falta de siguimiento y aplicación de manuales, procedimientos y formatos establecidos en el proceso de gestion documental por parte de las unidades administrativas</v>
      </c>
      <c r="C13" s="375"/>
      <c r="D13" s="168" t="s">
        <v>256</v>
      </c>
      <c r="E13" s="389"/>
      <c r="F13" s="378"/>
      <c r="G13" s="378"/>
      <c r="H13" s="378"/>
      <c r="I13" s="378"/>
      <c r="J13" s="381"/>
    </row>
    <row r="14" spans="1:10" ht="64.5" customHeight="1" x14ac:dyDescent="0.3">
      <c r="A14" s="367"/>
      <c r="B14" s="169"/>
      <c r="C14" s="374"/>
      <c r="D14" s="170"/>
      <c r="E14" s="374"/>
      <c r="F14" s="384"/>
      <c r="G14" s="384"/>
      <c r="H14" s="384"/>
      <c r="I14" s="384"/>
      <c r="J14" s="385"/>
    </row>
    <row r="15" spans="1:10" ht="51" customHeight="1" x14ac:dyDescent="0.3">
      <c r="A15" s="368"/>
      <c r="B15" s="169"/>
      <c r="C15" s="375"/>
      <c r="D15" s="171"/>
      <c r="E15" s="375"/>
      <c r="F15" s="384"/>
      <c r="G15" s="384"/>
      <c r="H15" s="384"/>
      <c r="I15" s="384"/>
      <c r="J15" s="385"/>
    </row>
    <row r="16" spans="1:10" ht="50.25" customHeight="1" x14ac:dyDescent="0.3">
      <c r="A16" s="382"/>
      <c r="B16" s="169"/>
      <c r="C16" s="383"/>
      <c r="D16" s="172"/>
      <c r="E16" s="383"/>
      <c r="F16" s="384"/>
      <c r="G16" s="384"/>
      <c r="H16" s="384"/>
      <c r="I16" s="384"/>
      <c r="J16" s="385" t="str">
        <f>IF(F16="NA","GESTION",IF(G16="NA","GESTION",IF(H16="NA","GESTION",IF(I16="NA","GESTION",IF(F16&lt;&gt;"X"," ",IF(G16&lt;&gt;"X"," ",IF(H16&lt;&gt;"X"," ",IF(I16&lt;&gt;"X"," ","CORRUPCION"))))))))</f>
        <v xml:space="preserve"> </v>
      </c>
    </row>
    <row r="17" spans="1:10" ht="58.5" customHeight="1" x14ac:dyDescent="0.3">
      <c r="A17" s="382"/>
      <c r="B17" s="169"/>
      <c r="C17" s="383"/>
      <c r="D17" s="374"/>
      <c r="E17" s="383"/>
      <c r="F17" s="384"/>
      <c r="G17" s="384"/>
      <c r="H17" s="384"/>
      <c r="I17" s="384"/>
      <c r="J17" s="385"/>
    </row>
    <row r="18" spans="1:10" ht="67.5" customHeight="1" x14ac:dyDescent="0.3">
      <c r="A18" s="382"/>
      <c r="B18" s="169"/>
      <c r="C18" s="383"/>
      <c r="D18" s="375"/>
      <c r="E18" s="383"/>
      <c r="F18" s="384"/>
      <c r="G18" s="384"/>
      <c r="H18" s="384"/>
      <c r="I18" s="384"/>
      <c r="J18" s="385"/>
    </row>
  </sheetData>
  <mergeCells count="36">
    <mergeCell ref="A10:A13"/>
    <mergeCell ref="C10:C13"/>
    <mergeCell ref="E10:E13"/>
    <mergeCell ref="F10:F13"/>
    <mergeCell ref="G10:G13"/>
    <mergeCell ref="E14:E15"/>
    <mergeCell ref="J14:J15"/>
    <mergeCell ref="G14:G15"/>
    <mergeCell ref="H14:H15"/>
    <mergeCell ref="I14:I15"/>
    <mergeCell ref="G16:G18"/>
    <mergeCell ref="H16:H18"/>
    <mergeCell ref="I16:I18"/>
    <mergeCell ref="J16:J18"/>
    <mergeCell ref="F14:F15"/>
    <mergeCell ref="A16:A18"/>
    <mergeCell ref="C16:C18"/>
    <mergeCell ref="E16:E18"/>
    <mergeCell ref="F16:F18"/>
    <mergeCell ref="D17:D18"/>
    <mergeCell ref="A14:A15"/>
    <mergeCell ref="A1:A4"/>
    <mergeCell ref="J1:J4"/>
    <mergeCell ref="A6:J6"/>
    <mergeCell ref="F1:I1"/>
    <mergeCell ref="F2:I2"/>
    <mergeCell ref="F3:I3"/>
    <mergeCell ref="F4:I4"/>
    <mergeCell ref="B1:E1"/>
    <mergeCell ref="B2:E4"/>
    <mergeCell ref="B7:J7"/>
    <mergeCell ref="B8:J8"/>
    <mergeCell ref="C14:C15"/>
    <mergeCell ref="H10:H13"/>
    <mergeCell ref="I10:I13"/>
    <mergeCell ref="J10:J13"/>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F10:I10 F14:I18</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8"/>
  <sheetViews>
    <sheetView workbookViewId="0">
      <selection activeCell="H7" sqref="H7"/>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27.5546875" customWidth="1"/>
    <col min="6" max="6" width="14.44140625" customWidth="1"/>
  </cols>
  <sheetData>
    <row r="1" spans="1:6" ht="28.5" customHeight="1" x14ac:dyDescent="0.3">
      <c r="A1" s="251"/>
      <c r="B1" s="262" t="s">
        <v>355</v>
      </c>
      <c r="C1" s="262"/>
      <c r="D1" s="262"/>
      <c r="E1" s="683" t="s">
        <v>344</v>
      </c>
      <c r="F1" s="684"/>
    </row>
    <row r="2" spans="1:6" ht="14.4" customHeight="1" x14ac:dyDescent="0.3">
      <c r="A2" s="252"/>
      <c r="B2" s="263"/>
      <c r="C2" s="263"/>
      <c r="D2" s="263"/>
      <c r="E2" s="685" t="s">
        <v>356</v>
      </c>
      <c r="F2" s="686"/>
    </row>
    <row r="3" spans="1:6" ht="15" customHeight="1" x14ac:dyDescent="0.3">
      <c r="A3" s="252"/>
      <c r="B3" s="263" t="s">
        <v>357</v>
      </c>
      <c r="C3" s="263"/>
      <c r="D3" s="263"/>
      <c r="E3" s="685" t="s">
        <v>346</v>
      </c>
      <c r="F3" s="686"/>
    </row>
    <row r="4" spans="1:6" ht="15" customHeight="1" thickBot="1" x14ac:dyDescent="0.35">
      <c r="A4" s="253"/>
      <c r="B4" s="264"/>
      <c r="C4" s="264"/>
      <c r="D4" s="264"/>
      <c r="E4" s="687" t="s">
        <v>4</v>
      </c>
      <c r="F4" s="688"/>
    </row>
    <row r="5" spans="1:6" ht="15" thickBot="1" x14ac:dyDescent="0.35"/>
    <row r="6" spans="1:6" s="69" customFormat="1" ht="15.75" x14ac:dyDescent="0.25">
      <c r="A6" s="290" t="s">
        <v>75</v>
      </c>
      <c r="B6" s="291"/>
      <c r="C6" s="291"/>
      <c r="D6" s="369"/>
      <c r="E6" s="369"/>
      <c r="F6" s="292"/>
    </row>
    <row r="7" spans="1:6" s="69" customFormat="1" ht="25.5" customHeight="1" x14ac:dyDescent="0.25">
      <c r="A7" s="156" t="s">
        <v>6</v>
      </c>
      <c r="B7" s="395" t="str">
        <f>+CONTEXTO!B7</f>
        <v>GESTION DOCUMENTAL</v>
      </c>
      <c r="C7" s="396"/>
      <c r="D7" s="396"/>
      <c r="E7" s="396"/>
      <c r="F7" s="397"/>
    </row>
    <row r="8" spans="1:6" s="69" customFormat="1" ht="51.75" customHeight="1" x14ac:dyDescent="0.25">
      <c r="A8" s="157" t="s">
        <v>7</v>
      </c>
      <c r="B8" s="398" t="str">
        <f>+CONTEXTO!B8</f>
        <v>ADMINISTRAR LA DOCUMENTACION FISICA DE LA ENTIDAD, EMPLEANDO TECNOLOGIA E INSTRUMENTOS DE CONTROL PARA GARANTIZA R CONTINUAMENTE EL ACCESO OPRTUNO, DISPONIBILIDAD Y CONSERVACION  DE LA TOTALIDAD DE LA INFORMACIÓN</v>
      </c>
      <c r="C8" s="399"/>
      <c r="D8" s="399"/>
      <c r="E8" s="399"/>
      <c r="F8" s="400"/>
    </row>
    <row r="9" spans="1:6" ht="39.75" customHeight="1" x14ac:dyDescent="0.3">
      <c r="A9" s="164" t="s">
        <v>69</v>
      </c>
      <c r="B9" s="164" t="s">
        <v>76</v>
      </c>
      <c r="C9" s="164" t="s">
        <v>77</v>
      </c>
      <c r="D9" s="173" t="s">
        <v>78</v>
      </c>
      <c r="E9" s="391" t="s">
        <v>79</v>
      </c>
      <c r="F9" s="391"/>
    </row>
    <row r="10" spans="1:6" ht="76.5" customHeight="1" x14ac:dyDescent="0.3">
      <c r="A10" s="390" t="str">
        <f>'IDENTIFICACION(GyC)'!E10:E13</f>
        <v>POSIBILIDAD DE RECIBIR O SOLICITAR CUALQUIER DADIVA O BENEFICIO A NOMBRE PROPIO O DE TERCEROS, CON EL FIN DE MANIPULAR, OCULTAR, ALTERAR O DESTRUIR UN DOCUMENTO O EXPEDIENTE</v>
      </c>
      <c r="B10" s="390" t="s">
        <v>317</v>
      </c>
      <c r="C10" s="392" t="s">
        <v>318</v>
      </c>
      <c r="D10" s="167" t="str">
        <f>'IDENTIFICACION(GyC)'!B10</f>
        <v>Baja responsabilidad de los funcionarios frente al desarrollo y cumplimiento de las actividades del  proceso en la unidades administrativas.</v>
      </c>
      <c r="E10" s="383" t="str">
        <f>'IDENTIFICACION(GyC)'!D10</f>
        <v>Perdida de credibilidad frente a la institucionalidad</v>
      </c>
      <c r="F10" s="383"/>
    </row>
    <row r="11" spans="1:6" ht="76.5" customHeight="1" x14ac:dyDescent="0.3">
      <c r="A11" s="390"/>
      <c r="B11" s="390"/>
      <c r="C11" s="392"/>
      <c r="D11" s="167" t="str">
        <f>'IDENTIFICACION(GyC)'!B11</f>
        <v>Bajo presupuesto de funcionamiento e inversión para administrar la documentación física de la administración municipal</v>
      </c>
      <c r="E11" s="383" t="str">
        <f>'IDENTIFICACION(GyC)'!D11</f>
        <v>Acciones legales (Sanciones, demandas y demás acciones juridícas) y hallazgos de los entes de control</v>
      </c>
      <c r="F11" s="383"/>
    </row>
    <row r="12" spans="1:6" ht="76.5" customHeight="1" x14ac:dyDescent="0.3">
      <c r="A12" s="390"/>
      <c r="B12" s="390"/>
      <c r="C12" s="392"/>
      <c r="D12" s="167" t="str">
        <f>'IDENTIFICACION(GyC)'!B12</f>
        <v xml:space="preserve">Falta de Infraestructura y baja capacidad instalada para administrar la documentación física de la entidad </v>
      </c>
      <c r="E12" s="383" t="str">
        <f>'IDENTIFICACION(GyC)'!D12</f>
        <v>Insatisfacción de la ciudadanía</v>
      </c>
      <c r="F12" s="383"/>
    </row>
    <row r="13" spans="1:6" ht="90" x14ac:dyDescent="0.3">
      <c r="A13" s="390"/>
      <c r="B13" s="390"/>
      <c r="C13" s="392"/>
      <c r="D13" s="167" t="str">
        <f>'IDENTIFICACION(GyC)'!B13</f>
        <v>Falta de siguimiento y aplicación de manuales, procedimientos y formatos establecidos en el proceso de gestion documental por parte de las unidades administrativas</v>
      </c>
      <c r="E13" s="383" t="str">
        <f>'IDENTIFICACION(GyC)'!D13</f>
        <v>Incumplimiento en la entrega de bienes y servicios a los grupos de valor</v>
      </c>
      <c r="F13" s="383"/>
    </row>
    <row r="14" spans="1:6" ht="97.5" customHeight="1" x14ac:dyDescent="0.3">
      <c r="A14" s="393"/>
      <c r="B14" s="393"/>
      <c r="C14" s="403"/>
      <c r="D14" s="174"/>
      <c r="E14" s="401"/>
      <c r="F14" s="402"/>
    </row>
    <row r="15" spans="1:6" ht="82.5" customHeight="1" x14ac:dyDescent="0.3">
      <c r="A15" s="394"/>
      <c r="B15" s="394"/>
      <c r="C15" s="404"/>
      <c r="D15" s="161"/>
      <c r="E15" s="401"/>
      <c r="F15" s="402"/>
    </row>
    <row r="16" spans="1:6" ht="53.25" customHeight="1" x14ac:dyDescent="0.3">
      <c r="A16" s="345"/>
      <c r="B16" s="345"/>
      <c r="C16" s="346"/>
      <c r="D16" s="135"/>
      <c r="E16" s="405"/>
      <c r="F16" s="405"/>
    </row>
    <row r="17" spans="1:6" ht="42.75" customHeight="1" x14ac:dyDescent="0.3">
      <c r="A17" s="345"/>
      <c r="B17" s="345"/>
      <c r="C17" s="346"/>
      <c r="D17" s="135"/>
      <c r="E17" s="405"/>
      <c r="F17" s="405"/>
    </row>
    <row r="18" spans="1:6" ht="81.75" customHeight="1" x14ac:dyDescent="0.3">
      <c r="A18" s="345"/>
      <c r="B18" s="345"/>
      <c r="C18" s="346"/>
      <c r="D18" s="135"/>
      <c r="E18" s="405"/>
      <c r="F18" s="405"/>
    </row>
  </sheetData>
  <mergeCells count="26">
    <mergeCell ref="E17:F17"/>
    <mergeCell ref="E18:F18"/>
    <mergeCell ref="A16:A18"/>
    <mergeCell ref="B16:B18"/>
    <mergeCell ref="C16:C18"/>
    <mergeCell ref="E16:F16"/>
    <mergeCell ref="A14:A15"/>
    <mergeCell ref="B14:B15"/>
    <mergeCell ref="B7:F7"/>
    <mergeCell ref="B8:F8"/>
    <mergeCell ref="E13:F13"/>
    <mergeCell ref="E14:F14"/>
    <mergeCell ref="E15:F15"/>
    <mergeCell ref="C14:C15"/>
    <mergeCell ref="E12:F12"/>
    <mergeCell ref="A1:A4"/>
    <mergeCell ref="F1:F4"/>
    <mergeCell ref="B1:D2"/>
    <mergeCell ref="B3:D4"/>
    <mergeCell ref="A6:F6"/>
    <mergeCell ref="A10:A13"/>
    <mergeCell ref="B10:B13"/>
    <mergeCell ref="E9:F9"/>
    <mergeCell ref="E10:F10"/>
    <mergeCell ref="E11:F11"/>
    <mergeCell ref="C10:C13"/>
  </mergeCells>
  <pageMargins left="0.70866141732283472" right="0.70866141732283472" top="0.74803149606299213" bottom="0.74803149606299213" header="0.31496062992125984" footer="0.31496062992125984"/>
  <pageSetup paperSize="5" scale="60" orientation="landscape"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0"/>
  <sheetViews>
    <sheetView zoomScale="110" zoomScaleNormal="110" zoomScalePageLayoutView="110" workbookViewId="0">
      <selection activeCell="B3" sqref="B3:P4"/>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276"/>
      <c r="B1" s="279" t="s">
        <v>350</v>
      </c>
      <c r="C1" s="280"/>
      <c r="D1" s="280"/>
      <c r="E1" s="280"/>
      <c r="F1" s="280"/>
      <c r="G1" s="280"/>
      <c r="H1" s="280"/>
      <c r="I1" s="280"/>
      <c r="J1" s="280"/>
      <c r="K1" s="280"/>
      <c r="L1" s="280"/>
      <c r="M1" s="280"/>
      <c r="N1" s="280"/>
      <c r="O1" s="280"/>
      <c r="P1" s="418"/>
      <c r="Q1" s="310" t="s">
        <v>344</v>
      </c>
      <c r="R1" s="310"/>
      <c r="S1" s="310"/>
      <c r="T1" s="283"/>
    </row>
    <row r="2" spans="1:20" ht="20.25" customHeight="1" x14ac:dyDescent="0.3">
      <c r="A2" s="277"/>
      <c r="B2" s="281"/>
      <c r="C2" s="282"/>
      <c r="D2" s="282"/>
      <c r="E2" s="282"/>
      <c r="F2" s="282"/>
      <c r="G2" s="282"/>
      <c r="H2" s="282"/>
      <c r="I2" s="282"/>
      <c r="J2" s="282"/>
      <c r="K2" s="282"/>
      <c r="L2" s="282"/>
      <c r="M2" s="282"/>
      <c r="N2" s="282"/>
      <c r="O2" s="282"/>
      <c r="P2" s="350"/>
      <c r="Q2" s="310" t="s">
        <v>342</v>
      </c>
      <c r="R2" s="310"/>
      <c r="S2" s="310"/>
      <c r="T2" s="284"/>
    </row>
    <row r="3" spans="1:20" ht="18.75" customHeight="1" x14ac:dyDescent="0.3">
      <c r="A3" s="277"/>
      <c r="B3" s="286" t="s">
        <v>354</v>
      </c>
      <c r="C3" s="287"/>
      <c r="D3" s="287"/>
      <c r="E3" s="287"/>
      <c r="F3" s="287"/>
      <c r="G3" s="287"/>
      <c r="H3" s="287"/>
      <c r="I3" s="287"/>
      <c r="J3" s="287"/>
      <c r="K3" s="287"/>
      <c r="L3" s="287"/>
      <c r="M3" s="287"/>
      <c r="N3" s="287"/>
      <c r="O3" s="287"/>
      <c r="P3" s="349"/>
      <c r="Q3" s="310" t="s">
        <v>346</v>
      </c>
      <c r="R3" s="310"/>
      <c r="S3" s="310"/>
      <c r="T3" s="284"/>
    </row>
    <row r="4" spans="1:20" ht="19.5" customHeight="1" thickBot="1" x14ac:dyDescent="0.35">
      <c r="A4" s="278"/>
      <c r="B4" s="288"/>
      <c r="C4" s="289"/>
      <c r="D4" s="289"/>
      <c r="E4" s="289"/>
      <c r="F4" s="289"/>
      <c r="G4" s="289"/>
      <c r="H4" s="289"/>
      <c r="I4" s="289"/>
      <c r="J4" s="289"/>
      <c r="K4" s="289"/>
      <c r="L4" s="289"/>
      <c r="M4" s="289"/>
      <c r="N4" s="289"/>
      <c r="O4" s="289"/>
      <c r="P4" s="419"/>
      <c r="Q4" s="310" t="s">
        <v>353</v>
      </c>
      <c r="R4" s="310"/>
      <c r="S4" s="310"/>
      <c r="T4" s="285"/>
    </row>
    <row r="5" spans="1:20" ht="15" thickBot="1" x14ac:dyDescent="0.35"/>
    <row r="6" spans="1:20" ht="15.75" x14ac:dyDescent="0.25">
      <c r="A6" s="406" t="s">
        <v>81</v>
      </c>
      <c r="B6" s="407"/>
      <c r="C6" s="407"/>
      <c r="D6" s="407"/>
      <c r="E6" s="407"/>
      <c r="F6" s="407"/>
      <c r="G6" s="407"/>
      <c r="H6" s="407"/>
      <c r="I6" s="407"/>
      <c r="J6" s="407"/>
      <c r="K6" s="407"/>
      <c r="L6" s="407"/>
      <c r="M6" s="407"/>
      <c r="N6" s="407"/>
      <c r="O6" s="408"/>
      <c r="P6" s="408"/>
      <c r="Q6" s="408"/>
      <c r="R6" s="408"/>
      <c r="S6" s="408"/>
      <c r="T6" s="409"/>
    </row>
    <row r="7" spans="1:20" ht="33" customHeight="1" x14ac:dyDescent="0.25">
      <c r="A7" s="175" t="s">
        <v>6</v>
      </c>
      <c r="B7" s="412" t="str">
        <f>+CONTEXTO!B7</f>
        <v>GESTION DOCUMENTAL</v>
      </c>
      <c r="C7" s="413"/>
      <c r="D7" s="413"/>
      <c r="E7" s="413"/>
      <c r="F7" s="413"/>
      <c r="G7" s="413"/>
      <c r="H7" s="413"/>
      <c r="I7" s="413"/>
      <c r="J7" s="413"/>
      <c r="K7" s="413"/>
      <c r="L7" s="413"/>
      <c r="M7" s="413"/>
      <c r="N7" s="413"/>
      <c r="O7" s="413"/>
      <c r="P7" s="413"/>
      <c r="Q7" s="413"/>
      <c r="R7" s="413"/>
      <c r="S7" s="413"/>
      <c r="T7" s="414"/>
    </row>
    <row r="8" spans="1:20" ht="68.099999999999994" customHeight="1" x14ac:dyDescent="0.25">
      <c r="A8" s="176" t="s">
        <v>7</v>
      </c>
      <c r="B8" s="415" t="str">
        <f>+CONTEXTO!B8</f>
        <v>ADMINISTRAR LA DOCUMENTACION FISICA DE LA ENTIDAD, EMPLEANDO TECNOLOGIA E INSTRUMENTOS DE CONTROL PARA GARANTIZA R CONTINUAMENTE EL ACCESO OPRTUNO, DISPONIBILIDAD Y CONSERVACION  DE LA TOTALIDAD DE LA INFORMACIÓN</v>
      </c>
      <c r="C8" s="416"/>
      <c r="D8" s="416"/>
      <c r="E8" s="416"/>
      <c r="F8" s="416"/>
      <c r="G8" s="416"/>
      <c r="H8" s="416"/>
      <c r="I8" s="416"/>
      <c r="J8" s="416"/>
      <c r="K8" s="416"/>
      <c r="L8" s="416"/>
      <c r="M8" s="416"/>
      <c r="N8" s="416"/>
      <c r="O8" s="416"/>
      <c r="P8" s="416"/>
      <c r="Q8" s="416"/>
      <c r="R8" s="416"/>
      <c r="S8" s="416"/>
      <c r="T8" s="417"/>
    </row>
    <row r="9" spans="1:20" ht="37.5" customHeight="1" x14ac:dyDescent="0.3">
      <c r="A9" s="420" t="s">
        <v>69</v>
      </c>
      <c r="B9" s="420"/>
      <c r="C9" s="422" t="s">
        <v>82</v>
      </c>
      <c r="D9" s="423"/>
      <c r="E9" s="423"/>
      <c r="F9" s="423"/>
      <c r="G9" s="423"/>
      <c r="H9" s="423"/>
      <c r="I9" s="423"/>
      <c r="J9" s="423"/>
      <c r="K9" s="423"/>
      <c r="L9" s="423"/>
      <c r="M9" s="423"/>
      <c r="N9" s="423"/>
      <c r="O9" s="423"/>
      <c r="P9" s="423"/>
      <c r="Q9" s="423"/>
      <c r="R9" s="423"/>
      <c r="S9" s="423"/>
      <c r="T9" s="423"/>
    </row>
    <row r="10" spans="1:20" ht="25.5" customHeight="1" x14ac:dyDescent="0.3">
      <c r="A10" s="421"/>
      <c r="B10" s="421"/>
      <c r="C10" s="177" t="s">
        <v>41</v>
      </c>
      <c r="D10" s="177" t="s">
        <v>42</v>
      </c>
      <c r="E10" s="177" t="s">
        <v>43</v>
      </c>
      <c r="F10" s="177" t="s">
        <v>44</v>
      </c>
      <c r="G10" s="177" t="s">
        <v>45</v>
      </c>
      <c r="H10" s="177" t="s">
        <v>46</v>
      </c>
      <c r="I10" s="177" t="s">
        <v>47</v>
      </c>
      <c r="J10" s="177" t="s">
        <v>48</v>
      </c>
      <c r="K10" s="177" t="s">
        <v>49</v>
      </c>
      <c r="L10" s="177" t="s">
        <v>50</v>
      </c>
      <c r="M10" s="177" t="s">
        <v>51</v>
      </c>
      <c r="N10" s="177" t="s">
        <v>52</v>
      </c>
      <c r="O10" s="177" t="s">
        <v>53</v>
      </c>
      <c r="P10" s="177" t="s">
        <v>54</v>
      </c>
      <c r="Q10" s="177" t="s">
        <v>55</v>
      </c>
      <c r="R10" s="177" t="s">
        <v>56</v>
      </c>
      <c r="S10" s="178" t="s">
        <v>57</v>
      </c>
      <c r="T10" s="179" t="s">
        <v>83</v>
      </c>
    </row>
    <row r="11" spans="1:20" ht="95.25" customHeight="1" x14ac:dyDescent="0.25">
      <c r="A11" s="424" t="str">
        <f>DESCRIPCION!A10</f>
        <v>POSIBILIDAD DE RECIBIR O SOLICITAR CUALQUIER DADIVA O BENEFICIO A NOMBRE PROPIO O DE TERCEROS, CON EL FIN DE MANIPULAR, OCULTAR, ALTERAR O DESTRUIR UN DOCUMENTO O EXPEDIENTE</v>
      </c>
      <c r="B11" s="425"/>
      <c r="C11" s="180">
        <v>5</v>
      </c>
      <c r="D11" s="180">
        <v>5</v>
      </c>
      <c r="E11" s="181"/>
      <c r="F11" s="181"/>
      <c r="G11" s="181"/>
      <c r="H11" s="181"/>
      <c r="I11" s="181"/>
      <c r="J11" s="181"/>
      <c r="K11" s="181"/>
      <c r="L11" s="181"/>
      <c r="M11" s="181"/>
      <c r="N11" s="181"/>
      <c r="O11" s="181"/>
      <c r="P11" s="181"/>
      <c r="Q11" s="181"/>
      <c r="R11" s="182">
        <f>SUM(C11:Q11)</f>
        <v>10</v>
      </c>
      <c r="S11" s="183">
        <f>IF(ISERROR(AVERAGE(C11:Q11)),0,AVERAGE(C11:Q11))</f>
        <v>5</v>
      </c>
      <c r="T11" s="184" t="str">
        <f>IF(AND(S11&gt;=1,S11&lt;2),"Rara Vez",IF(AND(S11&gt;=2,S11&lt;3),"Improbable",IF(AND(S11&gt;=3,S11&lt;4),"Posible",IF(AND(S11&gt;=4,S11&lt;5),"Probable",IF(AND(S11=5),"Casi Seguro"," ")))))</f>
        <v>Casi Seguro</v>
      </c>
    </row>
    <row r="12" spans="1:20" ht="39.75" customHeight="1" x14ac:dyDescent="0.25">
      <c r="A12" s="424"/>
      <c r="B12" s="425"/>
      <c r="C12" s="181"/>
      <c r="D12" s="181"/>
      <c r="E12" s="181"/>
      <c r="F12" s="181"/>
      <c r="G12" s="181"/>
      <c r="H12" s="181"/>
      <c r="I12" s="181"/>
      <c r="J12" s="181"/>
      <c r="K12" s="181"/>
      <c r="L12" s="181"/>
      <c r="M12" s="181"/>
      <c r="N12" s="181"/>
      <c r="O12" s="181"/>
      <c r="P12" s="181"/>
      <c r="Q12" s="181"/>
      <c r="R12" s="182">
        <f t="shared" ref="R12:R20" si="0">SUM(C12:Q12)</f>
        <v>0</v>
      </c>
      <c r="S12" s="183">
        <f t="shared" ref="S12:S20" si="1">IF(ISERROR(AVERAGE(C12:Q12)),0,AVERAGE(C12:Q12))</f>
        <v>0</v>
      </c>
      <c r="T12" s="184" t="str">
        <f t="shared" ref="T12:T20" si="2">IF(AND(S12&gt;=1,S12&lt;2),"Rara Vez",IF(AND(S12&gt;=2,S12&lt;3),"Improbable",IF(AND(S12&gt;=3,S12&lt;4),"Posible",IF(AND(S12&gt;=4,S12&lt;5),"Probable",IF(AND(S12=5),"Casi Seguro"," ")))))</f>
        <v xml:space="preserve"> </v>
      </c>
    </row>
    <row r="13" spans="1:20" ht="39.75" customHeight="1" x14ac:dyDescent="0.3">
      <c r="A13" s="426"/>
      <c r="B13" s="427"/>
      <c r="C13" s="91"/>
      <c r="D13" s="91"/>
      <c r="E13" s="91"/>
      <c r="F13" s="91"/>
      <c r="G13" s="91"/>
      <c r="H13" s="91"/>
      <c r="I13" s="91"/>
      <c r="J13" s="91"/>
      <c r="K13" s="91"/>
      <c r="L13" s="91"/>
      <c r="M13" s="91"/>
      <c r="N13" s="91"/>
      <c r="O13" s="91"/>
      <c r="P13" s="91"/>
      <c r="Q13" s="91"/>
      <c r="R13" s="94">
        <f t="shared" si="0"/>
        <v>0</v>
      </c>
      <c r="S13" s="95">
        <f t="shared" si="1"/>
        <v>0</v>
      </c>
      <c r="T13" s="53" t="str">
        <f t="shared" si="2"/>
        <v xml:space="preserve"> </v>
      </c>
    </row>
    <row r="14" spans="1:20" ht="39.75" customHeight="1" x14ac:dyDescent="0.3">
      <c r="A14" s="410"/>
      <c r="B14" s="411"/>
      <c r="C14" s="91"/>
      <c r="D14" s="91"/>
      <c r="E14" s="91"/>
      <c r="F14" s="91"/>
      <c r="G14" s="91"/>
      <c r="H14" s="91"/>
      <c r="I14" s="91"/>
      <c r="J14" s="91"/>
      <c r="K14" s="91"/>
      <c r="L14" s="91"/>
      <c r="M14" s="91"/>
      <c r="N14" s="91"/>
      <c r="O14" s="91"/>
      <c r="P14" s="91"/>
      <c r="Q14" s="91"/>
      <c r="R14" s="94">
        <f t="shared" si="0"/>
        <v>0</v>
      </c>
      <c r="S14" s="95">
        <f t="shared" si="1"/>
        <v>0</v>
      </c>
      <c r="T14" s="53" t="str">
        <f t="shared" si="2"/>
        <v xml:space="preserve"> </v>
      </c>
    </row>
    <row r="15" spans="1:20" ht="39.75" customHeight="1" x14ac:dyDescent="0.3">
      <c r="A15" s="410"/>
      <c r="B15" s="411"/>
      <c r="C15" s="91"/>
      <c r="D15" s="91"/>
      <c r="E15" s="91"/>
      <c r="F15" s="91"/>
      <c r="G15" s="91"/>
      <c r="H15" s="91"/>
      <c r="I15" s="91"/>
      <c r="J15" s="91"/>
      <c r="K15" s="91"/>
      <c r="L15" s="91"/>
      <c r="M15" s="91"/>
      <c r="N15" s="91"/>
      <c r="O15" s="91"/>
      <c r="P15" s="91"/>
      <c r="Q15" s="91"/>
      <c r="R15" s="94">
        <f t="shared" si="0"/>
        <v>0</v>
      </c>
      <c r="S15" s="95">
        <f t="shared" si="1"/>
        <v>0</v>
      </c>
      <c r="T15" s="53" t="str">
        <f t="shared" si="2"/>
        <v xml:space="preserve"> </v>
      </c>
    </row>
    <row r="16" spans="1:20" ht="39.75" customHeight="1" x14ac:dyDescent="0.3">
      <c r="A16" s="410"/>
      <c r="B16" s="411"/>
      <c r="C16" s="91"/>
      <c r="D16" s="91"/>
      <c r="E16" s="91"/>
      <c r="F16" s="91"/>
      <c r="G16" s="91"/>
      <c r="H16" s="91"/>
      <c r="I16" s="91"/>
      <c r="J16" s="91"/>
      <c r="K16" s="91"/>
      <c r="L16" s="91"/>
      <c r="M16" s="91"/>
      <c r="N16" s="91"/>
      <c r="O16" s="91"/>
      <c r="P16" s="91"/>
      <c r="Q16" s="91"/>
      <c r="R16" s="94">
        <f t="shared" si="0"/>
        <v>0</v>
      </c>
      <c r="S16" s="95">
        <f t="shared" si="1"/>
        <v>0</v>
      </c>
      <c r="T16" s="53" t="str">
        <f t="shared" si="2"/>
        <v xml:space="preserve"> </v>
      </c>
    </row>
    <row r="17" spans="1:20" ht="39.75" customHeight="1" x14ac:dyDescent="0.3">
      <c r="A17" s="410"/>
      <c r="B17" s="411"/>
      <c r="C17" s="91"/>
      <c r="D17" s="91"/>
      <c r="E17" s="91"/>
      <c r="F17" s="91"/>
      <c r="G17" s="91"/>
      <c r="H17" s="91"/>
      <c r="I17" s="91"/>
      <c r="J17" s="91"/>
      <c r="K17" s="91"/>
      <c r="L17" s="91"/>
      <c r="M17" s="91"/>
      <c r="N17" s="91"/>
      <c r="O17" s="91"/>
      <c r="P17" s="91"/>
      <c r="Q17" s="91"/>
      <c r="R17" s="94">
        <f t="shared" si="0"/>
        <v>0</v>
      </c>
      <c r="S17" s="95">
        <f t="shared" si="1"/>
        <v>0</v>
      </c>
      <c r="T17" s="53" t="str">
        <f t="shared" si="2"/>
        <v xml:space="preserve"> </v>
      </c>
    </row>
    <row r="18" spans="1:20" ht="39.75" customHeight="1" x14ac:dyDescent="0.3">
      <c r="A18" s="410"/>
      <c r="B18" s="411"/>
      <c r="C18" s="91"/>
      <c r="D18" s="91"/>
      <c r="E18" s="91"/>
      <c r="F18" s="91"/>
      <c r="G18" s="91"/>
      <c r="H18" s="91"/>
      <c r="I18" s="91"/>
      <c r="J18" s="91"/>
      <c r="K18" s="91"/>
      <c r="L18" s="91"/>
      <c r="M18" s="91"/>
      <c r="N18" s="91"/>
      <c r="O18" s="91"/>
      <c r="P18" s="91"/>
      <c r="Q18" s="91"/>
      <c r="R18" s="94">
        <f t="shared" si="0"/>
        <v>0</v>
      </c>
      <c r="S18" s="95">
        <f t="shared" si="1"/>
        <v>0</v>
      </c>
      <c r="T18" s="53" t="str">
        <f t="shared" si="2"/>
        <v xml:space="preserve"> </v>
      </c>
    </row>
    <row r="19" spans="1:20" ht="39.75" customHeight="1" x14ac:dyDescent="0.3">
      <c r="A19" s="410"/>
      <c r="B19" s="411"/>
      <c r="C19" s="91"/>
      <c r="D19" s="91"/>
      <c r="E19" s="91"/>
      <c r="F19" s="91"/>
      <c r="G19" s="91"/>
      <c r="H19" s="91"/>
      <c r="I19" s="91"/>
      <c r="J19" s="91"/>
      <c r="K19" s="91"/>
      <c r="L19" s="91"/>
      <c r="M19" s="91"/>
      <c r="N19" s="91"/>
      <c r="O19" s="91"/>
      <c r="P19" s="91"/>
      <c r="Q19" s="91"/>
      <c r="R19" s="94">
        <f t="shared" si="0"/>
        <v>0</v>
      </c>
      <c r="S19" s="95">
        <f t="shared" si="1"/>
        <v>0</v>
      </c>
      <c r="T19" s="53" t="str">
        <f t="shared" si="2"/>
        <v xml:space="preserve"> </v>
      </c>
    </row>
    <row r="20" spans="1:20" ht="39.75" customHeight="1" x14ac:dyDescent="0.3">
      <c r="A20" s="410"/>
      <c r="B20" s="411"/>
      <c r="C20" s="91"/>
      <c r="D20" s="91"/>
      <c r="E20" s="91"/>
      <c r="F20" s="91"/>
      <c r="G20" s="91"/>
      <c r="H20" s="91"/>
      <c r="I20" s="91"/>
      <c r="J20" s="91"/>
      <c r="K20" s="91"/>
      <c r="L20" s="91"/>
      <c r="M20" s="91"/>
      <c r="N20" s="91"/>
      <c r="O20" s="91"/>
      <c r="P20" s="91"/>
      <c r="Q20" s="91"/>
      <c r="R20" s="94">
        <f t="shared" si="0"/>
        <v>0</v>
      </c>
      <c r="S20" s="95">
        <f t="shared" si="1"/>
        <v>0</v>
      </c>
      <c r="T20" s="53" t="str">
        <f t="shared" si="2"/>
        <v xml:space="preserve"> </v>
      </c>
    </row>
  </sheetData>
  <mergeCells count="23">
    <mergeCell ref="A19:B19"/>
    <mergeCell ref="A20:B20"/>
    <mergeCell ref="B7:T7"/>
    <mergeCell ref="B8:T8"/>
    <mergeCell ref="B1:P2"/>
    <mergeCell ref="B3:P4"/>
    <mergeCell ref="A9:B10"/>
    <mergeCell ref="C9:T9"/>
    <mergeCell ref="A14:B14"/>
    <mergeCell ref="A15:B15"/>
    <mergeCell ref="A16:B16"/>
    <mergeCell ref="A17:B17"/>
    <mergeCell ref="A18:B18"/>
    <mergeCell ref="A11:B11"/>
    <mergeCell ref="A12:B12"/>
    <mergeCell ref="A13:B13"/>
    <mergeCell ref="T1:T4"/>
    <mergeCell ref="A6:T6"/>
    <mergeCell ref="Q1:S1"/>
    <mergeCell ref="Q2:S2"/>
    <mergeCell ref="Q3:S3"/>
    <mergeCell ref="Q4:S4"/>
    <mergeCell ref="A1:A4"/>
  </mergeCells>
  <dataValidations count="1">
    <dataValidation type="whole" allowBlank="1" showInputMessage="1" showErrorMessage="1" sqref="C11:Q20">
      <formula1>1</formula1>
      <formula2>5</formula2>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zoomScale="90" zoomScaleNormal="90" zoomScalePageLayoutView="90" workbookViewId="0">
      <selection activeCell="J7" sqref="J7"/>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439"/>
      <c r="B1" s="434" t="s">
        <v>350</v>
      </c>
      <c r="C1" s="280"/>
      <c r="D1" s="418"/>
      <c r="E1" s="60" t="s">
        <v>84</v>
      </c>
      <c r="F1" s="283"/>
    </row>
    <row r="2" spans="1:6" ht="15.75" customHeight="1" x14ac:dyDescent="0.3">
      <c r="A2" s="439"/>
      <c r="B2" s="435"/>
      <c r="C2" s="436"/>
      <c r="D2" s="437"/>
      <c r="E2" s="61" t="s">
        <v>2</v>
      </c>
      <c r="F2" s="284"/>
    </row>
    <row r="3" spans="1:6" ht="15" customHeight="1" x14ac:dyDescent="0.3">
      <c r="A3" s="439"/>
      <c r="B3" s="435" t="s">
        <v>345</v>
      </c>
      <c r="C3" s="436"/>
      <c r="D3" s="437"/>
      <c r="E3" s="61" t="s">
        <v>85</v>
      </c>
      <c r="F3" s="284"/>
    </row>
    <row r="4" spans="1:6" ht="15.75" customHeight="1" thickBot="1" x14ac:dyDescent="0.35">
      <c r="A4" s="439"/>
      <c r="B4" s="438"/>
      <c r="C4" s="289"/>
      <c r="D4" s="419"/>
      <c r="E4" s="62" t="s">
        <v>4</v>
      </c>
      <c r="F4" s="285"/>
    </row>
    <row r="6" spans="1:6" ht="33" customHeight="1" x14ac:dyDescent="0.25">
      <c r="A6" s="185" t="s">
        <v>6</v>
      </c>
      <c r="B6" s="412" t="str">
        <f>+CONTEXTO!B7</f>
        <v>GESTION DOCUMENTAL</v>
      </c>
      <c r="C6" s="413"/>
      <c r="D6" s="413"/>
      <c r="E6" s="413"/>
      <c r="F6" s="413"/>
    </row>
    <row r="7" spans="1:6" ht="59.25" customHeight="1" x14ac:dyDescent="0.25">
      <c r="A7" s="186" t="s">
        <v>7</v>
      </c>
      <c r="B7" s="415" t="str">
        <f>+CONTEXTO!B8</f>
        <v>ADMINISTRAR LA DOCUMENTACION FISICA DE LA ENTIDAD, EMPLEANDO TECNOLOGIA E INSTRUMENTOS DE CONTROL PARA GARANTIZA R CONTINUAMENTE EL ACCESO OPRTUNO, DISPONIBILIDAD Y CONSERVACION  DE LA TOTALIDAD DE LA INFORMACIÓN</v>
      </c>
      <c r="C7" s="416"/>
      <c r="D7" s="416"/>
      <c r="E7" s="416"/>
      <c r="F7" s="416"/>
    </row>
    <row r="8" spans="1:6" ht="15.75" thickBot="1" x14ac:dyDescent="0.3">
      <c r="A8" s="187"/>
      <c r="B8" s="187"/>
      <c r="C8" s="187"/>
      <c r="D8" s="187"/>
      <c r="E8" s="187"/>
      <c r="F8" s="187"/>
    </row>
    <row r="9" spans="1:6" ht="51" customHeight="1" x14ac:dyDescent="0.3">
      <c r="A9" s="447" t="s">
        <v>86</v>
      </c>
      <c r="B9" s="442" t="s">
        <v>87</v>
      </c>
      <c r="C9" s="442" t="s">
        <v>88</v>
      </c>
      <c r="D9" s="442"/>
      <c r="E9" s="442"/>
      <c r="F9" s="444"/>
    </row>
    <row r="10" spans="1:6" x14ac:dyDescent="0.3">
      <c r="A10" s="448"/>
      <c r="B10" s="443"/>
      <c r="C10" s="443" t="s">
        <v>89</v>
      </c>
      <c r="D10" s="443"/>
      <c r="E10" s="445" t="s">
        <v>90</v>
      </c>
      <c r="F10" s="446"/>
    </row>
    <row r="11" spans="1:6" ht="226.5" customHeight="1" x14ac:dyDescent="0.25">
      <c r="A11" s="188"/>
      <c r="B11" s="167" t="s">
        <v>91</v>
      </c>
      <c r="C11" s="440" t="str">
        <f>IF(B11="5. CATASTROFICO",+Hoja3!$C$28,IF(B11="4. MAYOR",+Hoja3!$C$29,IF(B11="3. MODERADO",+Hoja3!$C$30,IF(B11="2. MENOR",+Hoja3!$C$31,IF(B11="1. INSIGNIFICANTE",Hoja3!$C$32," ")))))</f>
        <v xml:space="preserve"> </v>
      </c>
      <c r="D11" s="440"/>
      <c r="E11" s="440" t="str">
        <f>IF(B11="5. CATASTROFICO",+Hoja3!$B$28,IF(B11="4. MAYOR",+Hoja3!$B$29,IF(B11="3. MODERADO",+Hoja3!$B$30,IF(B11="2. MENOR",+Hoja3!$B$31,IF(B11="1. INSIGNIFICANTE",Hoja3!$B$32," ")))))</f>
        <v xml:space="preserve"> </v>
      </c>
      <c r="F11" s="441"/>
    </row>
    <row r="12" spans="1:6" ht="174" customHeight="1" x14ac:dyDescent="0.3">
      <c r="A12" s="136"/>
      <c r="B12" s="94" t="s">
        <v>91</v>
      </c>
      <c r="C12" s="428" t="str">
        <f>IF(B12="5. CATASTROFICO",+Hoja3!$C$28,IF(B12="4. MAYOR",+Hoja3!$C$29,IF(B12="3. MODERADO",+Hoja3!$C$30,IF(B12="2. MENOR",+Hoja3!$C$31,IF(B12="1. INSIGNIFICANTE",Hoja3!$C$32," ")))))</f>
        <v xml:space="preserve"> </v>
      </c>
      <c r="D12" s="428"/>
      <c r="E12" s="432" t="str">
        <f>IF(B12="5. CATASTROFICO",+Hoja3!$B$28,IF(B12="4. MAYOR",+Hoja3!$B$29,IF(B12="3. MODERADO",+Hoja3!$B$30,IF(B12="2. MENOR",+Hoja3!$B$31,IF(B12="1. INSIGNIFICANTE",Hoja3!$B$32," ")))))</f>
        <v xml:space="preserve"> </v>
      </c>
      <c r="F12" s="433"/>
    </row>
    <row r="13" spans="1:6" ht="174" customHeight="1" x14ac:dyDescent="0.3">
      <c r="A13" s="65"/>
      <c r="B13" s="94" t="s">
        <v>91</v>
      </c>
      <c r="C13" s="428" t="str">
        <f>IF(B13="5. CATASTROFICO",+Hoja3!$C$28,IF(B13="4. MAYOR",+Hoja3!$C$29,IF(B13="3. MODERADO",+Hoja3!$C$30,IF(B13="2. MENOR",+Hoja3!$C$31,IF(B13="1. INSIGNIFICANTE",Hoja3!$C$32," ")))))</f>
        <v xml:space="preserve"> </v>
      </c>
      <c r="D13" s="428"/>
      <c r="E13" s="432" t="str">
        <f>IF(B13="5. CATASTROFICO",+Hoja3!$B$28,IF(B13="4. MAYOR",+Hoja3!$B$29,IF(B13="3. MODERADO",+Hoja3!$B$30,IF(B13="2. MENOR",+Hoja3!$B$31,IF(B13="1. INSIGNIFICANTE",Hoja3!$B$32," ")))))</f>
        <v xml:space="preserve"> </v>
      </c>
      <c r="F13" s="433"/>
    </row>
    <row r="14" spans="1:6" ht="174" customHeight="1" x14ac:dyDescent="0.3">
      <c r="A14" s="65"/>
      <c r="B14" s="94" t="s">
        <v>91</v>
      </c>
      <c r="C14" s="428" t="str">
        <f>IF(B14="5. CATASTROFICO",+Hoja3!$C$28,IF(B14="4. MAYOR",+Hoja3!$C$29,IF(B14="3. MODERADO",+Hoja3!$C$30,IF(B14="2. MENOR",+Hoja3!$C$31,IF(B14="1. INSIGNIFICANTE",Hoja3!$C$32," ")))))</f>
        <v xml:space="preserve"> </v>
      </c>
      <c r="D14" s="428"/>
      <c r="E14" s="432" t="str">
        <f>IF(B14="5. CATASTROFICO",+Hoja3!$B$28,IF(B14="4. MAYOR",+Hoja3!$B$29,IF(B14="3. MODERADO",+Hoja3!$B$30,IF(B14="2. MENOR",+Hoja3!$B$31,IF(B14="1. INSIGNIFICANTE",Hoja3!$B$32," ")))))</f>
        <v xml:space="preserve"> </v>
      </c>
      <c r="F14" s="433"/>
    </row>
    <row r="15" spans="1:6" ht="174" customHeight="1" x14ac:dyDescent="0.3">
      <c r="A15" s="65"/>
      <c r="B15" s="94" t="s">
        <v>91</v>
      </c>
      <c r="C15" s="428" t="str">
        <f>IF(B15="5. CATASTROFICO",+Hoja3!$C$28,IF(B15="4. MAYOR",+Hoja3!$C$29,IF(B15="3. MODERADO",+Hoja3!$C$30,IF(B15="2. MENOR",+Hoja3!$C$31,IF(B15="1. INSIGNIFICANTE",Hoja3!$C$32," ")))))</f>
        <v xml:space="preserve"> </v>
      </c>
      <c r="D15" s="428"/>
      <c r="E15" s="432" t="str">
        <f>IF(B15="5. CATASTROFICO",+Hoja3!$B$28,IF(B15="4. MAYOR",+Hoja3!$B$29,IF(B15="3. MODERADO",+Hoja3!$B$30,IF(B15="2. MENOR",+Hoja3!$B$31,IF(B15="1. INSIGNIFICANTE",Hoja3!$B$32," ")))))</f>
        <v xml:space="preserve"> </v>
      </c>
      <c r="F15" s="433"/>
    </row>
    <row r="16" spans="1:6" ht="174" customHeight="1" x14ac:dyDescent="0.3">
      <c r="A16" s="65"/>
      <c r="B16" s="94" t="s">
        <v>91</v>
      </c>
      <c r="C16" s="428" t="str">
        <f>IF(B16="5. CATASTROFICO",+Hoja3!$C$28,IF(B16="4. MAYOR",+Hoja3!$C$29,IF(B16="3. MODERADO",+Hoja3!$C$30,IF(B16="2. MENOR",+Hoja3!$C$31,IF(B16="1. INSIGNIFICANTE",Hoja3!$C$32," ")))))</f>
        <v xml:space="preserve"> </v>
      </c>
      <c r="D16" s="428"/>
      <c r="E16" s="432" t="str">
        <f>IF(B16="5. CATASTROFICO",+Hoja3!$B$28,IF(B16="4. MAYOR",+Hoja3!$B$29,IF(B16="3. MODERADO",+Hoja3!$B$30,IF(B16="2. MENOR",+Hoja3!$B$31,IF(B16="1. INSIGNIFICANTE",Hoja3!$B$32," ")))))</f>
        <v xml:space="preserve"> </v>
      </c>
      <c r="F16" s="433"/>
    </row>
    <row r="17" spans="1:6" ht="174" customHeight="1" x14ac:dyDescent="0.3">
      <c r="A17" s="65"/>
      <c r="B17" s="94" t="s">
        <v>91</v>
      </c>
      <c r="C17" s="428" t="str">
        <f>IF(B17="5. CATASTROFICO",+Hoja3!$C$28,IF(B17="4. MAYOR",+Hoja3!$C$29,IF(B17="3. MODERADO",+Hoja3!$C$30,IF(B17="2. MENOR",+Hoja3!$C$31,IF(B17="1. INSIGNIFICANTE",Hoja3!$C$32," ")))))</f>
        <v xml:space="preserve"> </v>
      </c>
      <c r="D17" s="428"/>
      <c r="E17" s="432" t="str">
        <f>IF(B17="5. CATASTROFICO",+Hoja3!$B$28,IF(B17="4. MAYOR",+Hoja3!$B$29,IF(B17="3. MODERADO",+Hoja3!$B$30,IF(B17="2. MENOR",+Hoja3!$B$31,IF(B17="1. INSIGNIFICANTE",Hoja3!$B$32," ")))))</f>
        <v xml:space="preserve"> </v>
      </c>
      <c r="F17" s="433"/>
    </row>
    <row r="18" spans="1:6" ht="174" customHeight="1" thickBot="1" x14ac:dyDescent="0.35">
      <c r="A18" s="66"/>
      <c r="B18" s="102" t="s">
        <v>91</v>
      </c>
      <c r="C18" s="429" t="str">
        <f>IF(B18="5. CATASTROFICO",+Hoja3!$C$28,IF(B18="4. MAYOR",+Hoja3!$C$29,IF(B18="3. MODERADO",+Hoja3!$C$30,IF(B18="2. MENOR",+Hoja3!$C$31,IF(B18="1. INSIGNIFICANTE",Hoja3!$C$32," ")))))</f>
        <v xml:space="preserve"> </v>
      </c>
      <c r="D18" s="429"/>
      <c r="E18" s="430" t="str">
        <f>IF(B18="5. CATASTROFICO",+Hoja3!$B$28,IF(B18="4. MAYOR",+Hoja3!$B$29,IF(B18="3. MODERADO",+Hoja3!$B$30,IF(B18="2. MENOR",+Hoja3!$B$31,IF(B18="1. INSIGNIFICANTE",Hoja3!$B$32," ")))))</f>
        <v xml:space="preserve"> </v>
      </c>
      <c r="F18" s="431"/>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2018-11-07T13:36:21Z</cp:lastPrinted>
  <dcterms:created xsi:type="dcterms:W3CDTF">2014-12-30T19:27:19Z</dcterms:created>
  <dcterms:modified xsi:type="dcterms:W3CDTF">2019-09-16T20:30:54Z</dcterms:modified>
</cp:coreProperties>
</file>