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embeddings/oleObject2.bin" ContentType="application/vnd.openxmlformats-officedocument.oleObject"/>
  <Override PartName="/xl/drawings/drawing13.xml" ContentType="application/vnd.openxmlformats-officedocument.drawing+xml"/>
  <Override PartName="/xl/embeddings/oleObject3.bin" ContentType="application/vnd.openxmlformats-officedocument.oleObject"/>
  <Override PartName="/xl/drawings/drawing14.xml" ContentType="application/vnd.openxmlformats-officedocument.drawing+xml"/>
  <Override PartName="/xl/embeddings/oleObject4.bin" ContentType="application/vnd.openxmlformats-officedocument.oleObject"/>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1600" windowHeight="9636" tabRatio="763" firstSheet="11" activeTab="17"/>
  </bookViews>
  <sheets>
    <sheet name="CONTEXTO" sheetId="4" r:id="rId1"/>
    <sheet name="matriz definicion riesgo" sheetId="5" state="hidden" r:id="rId2"/>
    <sheet name="IDENTIFICACION" sheetId="6" state="hidden" r:id="rId3"/>
    <sheet name="PRIORIZACIÓN DE CAUSA" sheetId="24" r:id="rId4"/>
    <sheet name="DOFA" sheetId="23" r:id="rId5"/>
    <sheet name="IDENTIFICACION(GyC)" sheetId="20" r:id="rId6"/>
    <sheet name="DESCRIPCION" sheetId="22" r:id="rId7"/>
    <sheet name="PROBABILIDAD" sheetId="8" r:id="rId8"/>
    <sheet name=" IMPACTO RIESGOS GESTION" sheetId="13" r:id="rId9"/>
    <sheet name=" IMPACTO RIESGOS CORRUPCION" sheetId="25" r:id="rId10"/>
    <sheet name="VALORACION RIESGO (1)" sheetId="16" r:id="rId11"/>
    <sheet name="VALORACION RIESGO (2)" sheetId="18" r:id="rId12"/>
    <sheet name="VALORACION RIESGO (3)" sheetId="17" r:id="rId13"/>
    <sheet name="VALORACION RIESGO (4)" sheetId="28" r:id="rId14"/>
    <sheet name="Hoja3" sheetId="21" state="hidden" r:id="rId15"/>
    <sheet name="CONTROLES Y EVALUACION" sheetId="3" r:id="rId16"/>
    <sheet name="SOLIDEZ DE LOS CONTROLES" sheetId="26" r:id="rId17"/>
    <sheet name="MAPA DE RIESGO ADMON" sheetId="1" r:id="rId18"/>
  </sheets>
  <definedNames>
    <definedName name="_xlnm.Print_Titles" localSheetId="6">DESCRIPCION!$1:$9</definedName>
    <definedName name="_xlnm.Print_Titles" localSheetId="5">'IDENTIFICACION(GyC)'!$1:$9</definedName>
  </definedNames>
  <calcPr calcId="144525"/>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 l="1"/>
  <c r="A12" i="1" l="1"/>
  <c r="L15" i="1" l="1"/>
  <c r="K15" i="1"/>
  <c r="E11" i="26"/>
  <c r="C11" i="26"/>
  <c r="B9" i="17" l="1"/>
  <c r="B9" i="18"/>
  <c r="B9" i="16"/>
  <c r="B22" i="3"/>
  <c r="B11" i="3"/>
  <c r="A22" i="3"/>
  <c r="A11" i="3"/>
  <c r="A34" i="25" l="1"/>
  <c r="A11" i="25"/>
  <c r="D16" i="1"/>
  <c r="D14" i="1"/>
  <c r="D13" i="1"/>
  <c r="D11" i="1"/>
  <c r="D10" i="1"/>
  <c r="B16" i="1"/>
  <c r="B13" i="1"/>
  <c r="B10" i="1"/>
  <c r="R15" i="8"/>
  <c r="S10" i="24" l="1"/>
  <c r="S11" i="24"/>
  <c r="S12" i="24"/>
  <c r="S13" i="24"/>
  <c r="S14" i="24"/>
  <c r="S15" i="24"/>
  <c r="S23" i="24"/>
  <c r="G13" i="26"/>
  <c r="G22" i="26"/>
  <c r="G21" i="26"/>
  <c r="G20" i="26"/>
  <c r="G19" i="26"/>
  <c r="G18" i="26"/>
  <c r="G17" i="26"/>
  <c r="G16" i="26"/>
  <c r="G15" i="26"/>
  <c r="G14" i="26"/>
  <c r="G106" i="3"/>
  <c r="K99" i="3" s="1"/>
  <c r="G83" i="3"/>
  <c r="G82" i="3"/>
  <c r="G81" i="3"/>
  <c r="G80" i="3"/>
  <c r="G79" i="3"/>
  <c r="G78" i="3"/>
  <c r="G77" i="3"/>
  <c r="G72" i="3"/>
  <c r="G71" i="3"/>
  <c r="G70" i="3"/>
  <c r="G69" i="3"/>
  <c r="G68" i="3"/>
  <c r="G67" i="3"/>
  <c r="G66" i="3"/>
  <c r="G61" i="3"/>
  <c r="G60" i="3"/>
  <c r="G59" i="3"/>
  <c r="G58" i="3"/>
  <c r="G57" i="3"/>
  <c r="G56" i="3"/>
  <c r="G55" i="3"/>
  <c r="G50" i="3"/>
  <c r="G49" i="3"/>
  <c r="G48" i="3"/>
  <c r="G47" i="3"/>
  <c r="G46" i="3"/>
  <c r="G45" i="3"/>
  <c r="G44" i="3"/>
  <c r="G39" i="3"/>
  <c r="G38" i="3"/>
  <c r="G37" i="3"/>
  <c r="G36" i="3"/>
  <c r="G35" i="3"/>
  <c r="G34" i="3"/>
  <c r="G33" i="3"/>
  <c r="G28" i="3"/>
  <c r="G27" i="3"/>
  <c r="G26" i="3"/>
  <c r="G25" i="3"/>
  <c r="G24" i="3"/>
  <c r="G23" i="3"/>
  <c r="G22" i="3"/>
  <c r="G17" i="3"/>
  <c r="G16" i="3"/>
  <c r="G15" i="3"/>
  <c r="G14" i="3"/>
  <c r="G13" i="3"/>
  <c r="G12" i="3"/>
  <c r="G11" i="3"/>
  <c r="B145" i="21"/>
  <c r="B144" i="21"/>
  <c r="B143" i="21"/>
  <c r="B142" i="21"/>
  <c r="B141" i="21"/>
  <c r="B140" i="21"/>
  <c r="B139" i="21"/>
  <c r="B138" i="21"/>
  <c r="B137" i="21"/>
  <c r="B136" i="21"/>
  <c r="B135" i="21"/>
  <c r="B134" i="21"/>
  <c r="B133" i="21"/>
  <c r="B132" i="21"/>
  <c r="B131" i="21"/>
  <c r="B130" i="21"/>
  <c r="B129" i="21"/>
  <c r="B128" i="21"/>
  <c r="B127" i="21"/>
  <c r="B122" i="21"/>
  <c r="B121" i="21"/>
  <c r="B120" i="21"/>
  <c r="B119" i="21"/>
  <c r="B118" i="21"/>
  <c r="B117" i="21"/>
  <c r="B116" i="21"/>
  <c r="B115" i="21"/>
  <c r="B114" i="21"/>
  <c r="B113" i="21"/>
  <c r="B112" i="21"/>
  <c r="B111" i="21"/>
  <c r="B110" i="21"/>
  <c r="B109" i="21"/>
  <c r="B108" i="21"/>
  <c r="B107" i="21"/>
  <c r="B123" i="21" s="1"/>
  <c r="D99" i="25" s="1"/>
  <c r="F80" i="25" s="1"/>
  <c r="B106" i="21"/>
  <c r="B105" i="21"/>
  <c r="B104" i="21"/>
  <c r="B99" i="21"/>
  <c r="B98" i="21"/>
  <c r="B97" i="21"/>
  <c r="B96" i="21"/>
  <c r="B95" i="21"/>
  <c r="B94" i="21"/>
  <c r="B93" i="21"/>
  <c r="B92" i="21"/>
  <c r="B91" i="21"/>
  <c r="B90" i="21"/>
  <c r="B89" i="21"/>
  <c r="B88" i="21"/>
  <c r="B87" i="21"/>
  <c r="B86" i="21"/>
  <c r="B85" i="21"/>
  <c r="B84" i="21"/>
  <c r="B83" i="21"/>
  <c r="B82" i="21"/>
  <c r="B81" i="21"/>
  <c r="B76" i="21"/>
  <c r="B75" i="21"/>
  <c r="B74" i="21"/>
  <c r="B73" i="21"/>
  <c r="B72" i="21"/>
  <c r="B71" i="21"/>
  <c r="B70" i="21"/>
  <c r="B69" i="21"/>
  <c r="B68" i="21"/>
  <c r="B67" i="21"/>
  <c r="B66" i="21"/>
  <c r="B65" i="21"/>
  <c r="B64" i="21"/>
  <c r="B63" i="21"/>
  <c r="B62" i="21"/>
  <c r="B61" i="21"/>
  <c r="B60" i="21"/>
  <c r="B59" i="21"/>
  <c r="B58" i="21"/>
  <c r="B36" i="21"/>
  <c r="B37" i="21"/>
  <c r="B38" i="21"/>
  <c r="B39" i="21"/>
  <c r="B40" i="21"/>
  <c r="B41" i="21"/>
  <c r="B42" i="21"/>
  <c r="B43" i="21"/>
  <c r="B44" i="21"/>
  <c r="B45" i="21"/>
  <c r="B46" i="21"/>
  <c r="B47" i="21"/>
  <c r="B48" i="21"/>
  <c r="B49" i="21"/>
  <c r="B50" i="21"/>
  <c r="B51" i="21"/>
  <c r="B52" i="21"/>
  <c r="B53" i="21"/>
  <c r="B35" i="21"/>
  <c r="E13" i="13"/>
  <c r="C13" i="13"/>
  <c r="E12" i="13"/>
  <c r="C12" i="13"/>
  <c r="E11" i="13"/>
  <c r="C11" i="13"/>
  <c r="S21" i="8"/>
  <c r="T21" i="8" s="1"/>
  <c r="R21" i="8"/>
  <c r="S20" i="8"/>
  <c r="T20" i="8" s="1"/>
  <c r="R20" i="8"/>
  <c r="S19" i="8"/>
  <c r="T19" i="8" s="1"/>
  <c r="R19" i="8"/>
  <c r="S18" i="8"/>
  <c r="T18" i="8" s="1"/>
  <c r="R18" i="8"/>
  <c r="S17" i="8"/>
  <c r="T17" i="8" s="1"/>
  <c r="R17" i="8"/>
  <c r="S16" i="8"/>
  <c r="T16" i="8" s="1"/>
  <c r="R16" i="8"/>
  <c r="S15" i="8"/>
  <c r="T15" i="8" s="1"/>
  <c r="S14" i="8"/>
  <c r="T14" i="8" s="1"/>
  <c r="R14" i="8"/>
  <c r="S13" i="8"/>
  <c r="T13" i="8" s="1"/>
  <c r="E16" i="1" s="1"/>
  <c r="R13" i="8"/>
  <c r="S12" i="8"/>
  <c r="T12" i="8" s="1"/>
  <c r="E13" i="1" s="1"/>
  <c r="R12" i="8"/>
  <c r="S11" i="8"/>
  <c r="T11" i="8" s="1"/>
  <c r="E10" i="1" s="1"/>
  <c r="R11" i="8"/>
  <c r="R23" i="24"/>
  <c r="R15" i="24"/>
  <c r="R14" i="24"/>
  <c r="R13" i="24"/>
  <c r="R12" i="24"/>
  <c r="R11" i="24"/>
  <c r="R10" i="24"/>
  <c r="J17" i="20"/>
  <c r="G62" i="3" l="1"/>
  <c r="H55" i="3" s="1"/>
  <c r="J55" i="3" s="1"/>
  <c r="K55" i="3" s="1"/>
  <c r="G29" i="3"/>
  <c r="H22" i="3" s="1"/>
  <c r="J22" i="3" s="1"/>
  <c r="K22" i="3" s="1"/>
  <c r="G40" i="3"/>
  <c r="H33" i="3" s="1"/>
  <c r="J33" i="3" s="1"/>
  <c r="K33" i="3" s="1"/>
  <c r="G51" i="3"/>
  <c r="H44" i="3" s="1"/>
  <c r="J44" i="3" s="1"/>
  <c r="K44" i="3" s="1"/>
  <c r="G73" i="3"/>
  <c r="H66" i="3" s="1"/>
  <c r="J66" i="3" s="1"/>
  <c r="K66" i="3" s="1"/>
  <c r="G84" i="3"/>
  <c r="H77" i="3" s="1"/>
  <c r="J77" i="3" s="1"/>
  <c r="K77" i="3" s="1"/>
  <c r="B100" i="21"/>
  <c r="D76" i="25" s="1"/>
  <c r="F57" i="25" s="1"/>
  <c r="B146" i="21"/>
  <c r="D122" i="25" s="1"/>
  <c r="F103" i="25" s="1"/>
  <c r="S24" i="24"/>
  <c r="S25" i="24" s="1"/>
  <c r="G18" i="3"/>
  <c r="H11" i="3" s="1"/>
  <c r="B77" i="21"/>
  <c r="D53" i="25" s="1"/>
  <c r="F34" i="25" s="1"/>
  <c r="B54" i="21"/>
  <c r="D30" i="25" s="1"/>
  <c r="F11" i="25" s="1"/>
  <c r="F16" i="1" s="1"/>
  <c r="J11" i="3" l="1"/>
  <c r="D11" i="26"/>
  <c r="K11" i="3" l="1"/>
  <c r="F11" i="26"/>
  <c r="G11" i="26" s="1"/>
  <c r="G23" i="26" s="1"/>
  <c r="H11" i="26" s="1"/>
</calcChain>
</file>

<file path=xl/sharedStrings.xml><?xml version="1.0" encoding="utf-8"?>
<sst xmlns="http://schemas.openxmlformats.org/spreadsheetml/2006/main" count="1135" uniqueCount="418">
  <si>
    <r>
      <t xml:space="preserve">PROCESO: </t>
    </r>
    <r>
      <rPr>
        <sz val="11"/>
        <color indexed="8"/>
        <rFont val="Arial"/>
        <family val="2"/>
      </rPr>
      <t>GESTION INTEGRAL DE CALIDAD</t>
    </r>
  </si>
  <si>
    <t>Codigo:FOR-13-PRO-GIC-02</t>
  </si>
  <si>
    <t>Versión:</t>
  </si>
  <si>
    <t xml:space="preserve">Fecha: </t>
  </si>
  <si>
    <t>Pagina:</t>
  </si>
  <si>
    <t xml:space="preserve">CONTEXTO ESTRATEGICO </t>
  </si>
  <si>
    <t xml:space="preserve">PROCESO: </t>
  </si>
  <si>
    <t xml:space="preserve">Gestión de Evaluación y  Seguimiento </t>
  </si>
  <si>
    <t xml:space="preserve">OBJETIVO: </t>
  </si>
  <si>
    <t xml:space="preserve">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</si>
  <si>
    <t>FACTORES EXTERNOS</t>
  </si>
  <si>
    <t>CAUSAS</t>
  </si>
  <si>
    <t>FACTORES INTERNOS</t>
  </si>
  <si>
    <t>FACTORES DEL PROCESO</t>
  </si>
  <si>
    <t>Constantes cambios normativos, diversidad jurídica.</t>
  </si>
  <si>
    <t>PERSONAL: Capacidad del personal, políticas de manejo del talento humano, idoneidad.</t>
  </si>
  <si>
    <t>Interacción con otros procesos</t>
  </si>
  <si>
    <t>SOCIALES: Orden Público</t>
  </si>
  <si>
    <t xml:space="preserve">Falta de compromiso de los líderes de los procesos en la implementación de mejora, asociadas a los planes de mejoramiento y en atención a las recomendaciones establecidas en los informes emitidos por la Oficina de Control Interno. </t>
  </si>
  <si>
    <t xml:space="preserve">POLITICOS </t>
  </si>
  <si>
    <t xml:space="preserve">Cambios de Gobierno </t>
  </si>
  <si>
    <t>OPERATIVOS / PROCESOS</t>
  </si>
  <si>
    <t>NORMATIVO: Cambios Normativos</t>
  </si>
  <si>
    <t>Desconocimiento de la actualización normativa</t>
  </si>
  <si>
    <t>TECNOLOGICO: Cambios tecnológicos</t>
  </si>
  <si>
    <t>Trafico de influencias.</t>
  </si>
  <si>
    <t>Comunicación entre los procesos</t>
  </si>
  <si>
    <r>
      <t xml:space="preserve">PROCESO: </t>
    </r>
    <r>
      <rPr>
        <sz val="12"/>
        <color indexed="8"/>
        <rFont val="Arial"/>
        <family val="2"/>
      </rPr>
      <t>MEJORAMIENTO CONTINUO</t>
    </r>
  </si>
  <si>
    <t>Codigo:</t>
  </si>
  <si>
    <r>
      <t xml:space="preserve">FORMATO: </t>
    </r>
    <r>
      <rPr>
        <sz val="12"/>
        <color indexed="8"/>
        <rFont val="Arial"/>
        <family val="2"/>
      </rPr>
      <t>MAPA DE RIESGOS DE CORRUPCION</t>
    </r>
  </si>
  <si>
    <t>Fecha: DD_____MM_____AA______</t>
  </si>
  <si>
    <t>Matriz definicion del Riesgo de Corrupción</t>
  </si>
  <si>
    <t>descripcion del riesgo</t>
  </si>
  <si>
    <t>Accion y Omision</t>
  </si>
  <si>
    <t>Uso del Poder</t>
  </si>
  <si>
    <t>Desviar la gestión de lo público</t>
  </si>
  <si>
    <t>Beneficio Particular</t>
  </si>
  <si>
    <t>Solicitud y/o recibimiento de dadivas para el favoritismo de una decision</t>
  </si>
  <si>
    <t>si</t>
  </si>
  <si>
    <t>Tráfico de influencias y amiguismo en la celeredidad de respuesta de un tramite</t>
  </si>
  <si>
    <t>Cobro para la realizacion de un tramite o beneficiar una decision</t>
  </si>
  <si>
    <t>Uso indebido de la información que reposa en las bases de datos de la Secretaría</t>
  </si>
  <si>
    <t>Perdida, daño, alteracion o manipulación de documentos en el archivo de gestión y en el archivo  Urbanistico</t>
  </si>
  <si>
    <t xml:space="preserve">Versión: </t>
  </si>
  <si>
    <r>
      <t xml:space="preserve">FORMATO: </t>
    </r>
    <r>
      <rPr>
        <sz val="11"/>
        <color indexed="8"/>
        <rFont val="Arial"/>
        <family val="2"/>
      </rPr>
      <t>MAPA DE RIESGOS ADMINISTRATIVO</t>
    </r>
  </si>
  <si>
    <t>IDENTIFICACION DEL RIESGO</t>
  </si>
  <si>
    <t>Proceso</t>
  </si>
  <si>
    <t>Objetivo del proceso</t>
  </si>
  <si>
    <t>Que Puede Suceder?</t>
  </si>
  <si>
    <t>Cómo Puede Suceder?
(Causas)</t>
  </si>
  <si>
    <t>Cuándo puede Suceder?</t>
  </si>
  <si>
    <t>Consecuencia</t>
  </si>
  <si>
    <t>Descripción del Riesgo</t>
  </si>
  <si>
    <t>FORMATO: PRIORIZACION DE CAUSAS (Amenazas y Debilidades)</t>
  </si>
  <si>
    <t xml:space="preserve">PROCESO: Gestión de Evaluación y  Seguimiento </t>
  </si>
  <si>
    <r>
      <rPr>
        <b/>
        <sz val="12"/>
        <color theme="1"/>
        <rFont val="Arial"/>
        <family val="2"/>
      </rPr>
      <t>OBJETIVO:</t>
    </r>
    <r>
      <rPr>
        <sz val="12"/>
        <color theme="1"/>
        <rFont val="Arial"/>
        <family val="2"/>
      </rPr>
      <t xml:space="preserve"> EVALUAR CONFORME AL PLAN ANUAL DE AUDITORÍA EL NIVEL DE IMPLEMENTACIÓN DEL SISTEMA DE CONTROL INTERNO, ASI COMO LA EFICIENCIA, EFICACIA Y EFECTIVIDAD DE LOS PROCESOS, EL NIVEL DE EJECUCIÓN DE PLANES Y PROGRAMAS; A TRAVÉS DE MECANISMOS DE VERIFICACIÓN, EVALUACIÓN Y SEGUIMIENTO,  CON EL PROPÓSTITO DE PROVEER HERRAMIENTAS DE JUICIO PARA GENERAR RECOMENDACIONES QUE CONTRIBUYAN A LA TOMA DE DECISIONES, LA MEJORA CONTINUA Y EL LOGRO DE LOS OBJETIVOS INSTITUCIONALES. </t>
    </r>
  </si>
  <si>
    <t>PRIORIZACION DE CAUSAS (Amenazas y Debilidades)
CALIFIQUE DE 1 A 5  donde 1 es la menos importante</t>
  </si>
  <si>
    <t>No.</t>
  </si>
  <si>
    <t>CAUSAS (Amenazas y Debilidades)</t>
  </si>
  <si>
    <t>P1</t>
  </si>
  <si>
    <t>P2</t>
  </si>
  <si>
    <t>P3</t>
  </si>
  <si>
    <t>P4</t>
  </si>
  <si>
    <t>P5</t>
  </si>
  <si>
    <t>P6</t>
  </si>
  <si>
    <t>P7</t>
  </si>
  <si>
    <t>P8</t>
  </si>
  <si>
    <t>P9</t>
  </si>
  <si>
    <t>P10</t>
  </si>
  <si>
    <t>P11</t>
  </si>
  <si>
    <t>P12</t>
  </si>
  <si>
    <t>P13</t>
  </si>
  <si>
    <t>P14</t>
  </si>
  <si>
    <t>P15</t>
  </si>
  <si>
    <t>TOTAL</t>
  </si>
  <si>
    <t>PROMEDIO</t>
  </si>
  <si>
    <t xml:space="preserve">
MATRIZ DOFA
IDENTIFICACION DE FACTORES 
Y
DEFINICION DE ESTRATEGIAS
</t>
  </si>
  <si>
    <t>NEGATIVOS</t>
  </si>
  <si>
    <t>POSITIVOS</t>
  </si>
  <si>
    <t>DEBILIDADES (D)</t>
  </si>
  <si>
    <t>FORTALEZAS (F)</t>
  </si>
  <si>
    <t>OPORTUNIDADES (O)</t>
  </si>
  <si>
    <r>
      <t xml:space="preserve">ESTRATEGIA DO (SUPERVIVENCIA)
</t>
    </r>
    <r>
      <rPr>
        <b/>
        <sz val="11"/>
        <color theme="1"/>
        <rFont val="Calibri"/>
        <family val="2"/>
        <scheme val="minor"/>
      </rPr>
      <t>consiste en contrarrestar Debilidades por medio de Oportunidades.</t>
    </r>
  </si>
  <si>
    <r>
      <t xml:space="preserve">ESTRATEGIA FO (CRECIMIENTO)
</t>
    </r>
    <r>
      <rPr>
        <b/>
        <sz val="11"/>
        <color theme="1"/>
        <rFont val="Calibri"/>
        <family val="2"/>
        <scheme val="minor"/>
      </rPr>
      <t>Utilizar fortalezas para optimizar oportunidades.</t>
    </r>
  </si>
  <si>
    <r>
      <rPr>
        <b/>
        <sz val="11"/>
        <color theme="1"/>
        <rFont val="Arial"/>
        <family val="2"/>
      </rPr>
      <t>D</t>
    </r>
    <r>
      <rPr>
        <b/>
        <sz val="9"/>
        <color theme="1"/>
        <rFont val="Arial"/>
        <family val="2"/>
      </rPr>
      <t>1</t>
    </r>
    <r>
      <rPr>
        <b/>
        <sz val="11"/>
        <color theme="1"/>
        <rFont val="Arial"/>
        <family val="2"/>
      </rPr>
      <t>,</t>
    </r>
    <r>
      <rPr>
        <b/>
        <sz val="9"/>
        <color theme="1"/>
        <rFont val="Arial"/>
        <family val="2"/>
      </rPr>
      <t>2</t>
    </r>
    <r>
      <rPr>
        <b/>
        <sz val="11"/>
        <color theme="1"/>
        <rFont val="Arial"/>
        <family val="2"/>
      </rPr>
      <t>O</t>
    </r>
    <r>
      <rPr>
        <b/>
        <sz val="9"/>
        <color theme="1"/>
        <rFont val="Arial"/>
        <family val="2"/>
      </rPr>
      <t>7</t>
    </r>
    <r>
      <rPr>
        <sz val="11"/>
        <color theme="1"/>
        <rFont val="Arial"/>
        <family val="2"/>
      </rPr>
      <t xml:space="preserve"> Solicitar mediante memorando la asignación de un Ingeniero de Sistemas y un abogado con especialización y experiencia en auditoría.</t>
    </r>
  </si>
  <si>
    <r>
      <t>F</t>
    </r>
    <r>
      <rPr>
        <b/>
        <sz val="9"/>
        <color theme="1"/>
        <rFont val="Arial"/>
        <family val="2"/>
      </rPr>
      <t>1</t>
    </r>
    <r>
      <rPr>
        <b/>
        <sz val="11"/>
        <color theme="1"/>
        <rFont val="Arial"/>
        <family val="2"/>
      </rPr>
      <t>O</t>
    </r>
    <r>
      <rPr>
        <b/>
        <sz val="9"/>
        <color theme="1"/>
        <rFont val="Arial"/>
        <family val="2"/>
      </rPr>
      <t>1,4</t>
    </r>
    <r>
      <rPr>
        <b/>
        <sz val="11"/>
        <color theme="1"/>
        <rFont val="Arial"/>
        <family val="2"/>
      </rPr>
      <t xml:space="preserve"> </t>
    </r>
    <r>
      <rPr>
        <sz val="11"/>
        <color theme="1"/>
        <rFont val="Arial"/>
        <family val="2"/>
      </rPr>
      <t>Socializar los informes de la Oficina en Comité de Coordinación, generando alertas tempranas para la toma de decisiones.</t>
    </r>
  </si>
  <si>
    <r>
      <rPr>
        <b/>
        <sz val="11"/>
        <color theme="1"/>
        <rFont val="Arial"/>
        <family val="2"/>
      </rPr>
      <t>D</t>
    </r>
    <r>
      <rPr>
        <b/>
        <sz val="9"/>
        <color theme="1"/>
        <rFont val="Arial"/>
        <family val="2"/>
      </rPr>
      <t>3</t>
    </r>
    <r>
      <rPr>
        <b/>
        <sz val="11"/>
        <color theme="1"/>
        <rFont val="Arial"/>
        <family val="2"/>
      </rPr>
      <t>O</t>
    </r>
    <r>
      <rPr>
        <b/>
        <sz val="9"/>
        <color theme="1"/>
        <rFont val="Arial"/>
        <family val="2"/>
      </rPr>
      <t>6</t>
    </r>
    <r>
      <rPr>
        <sz val="11"/>
        <color theme="1"/>
        <rFont val="Arial"/>
        <family val="2"/>
      </rPr>
      <t xml:space="preserve"> Elaborar el proyecto de aprendizaje y solicitar la capacitación grupal en las temáticas referentes a redacción de informes y ejecución de auditorías de gestión para que se incluya en la matriz del Plan Institucional de Capacitación.</t>
    </r>
  </si>
  <si>
    <r>
      <rPr>
        <b/>
        <sz val="11"/>
        <color theme="1"/>
        <rFont val="Arial"/>
        <family val="2"/>
      </rPr>
      <t>F</t>
    </r>
    <r>
      <rPr>
        <b/>
        <sz val="9"/>
        <color theme="1"/>
        <rFont val="Arial"/>
        <family val="2"/>
      </rPr>
      <t>2</t>
    </r>
    <r>
      <rPr>
        <b/>
        <sz val="11"/>
        <color theme="1"/>
        <rFont val="Arial"/>
        <family val="2"/>
      </rPr>
      <t>O</t>
    </r>
    <r>
      <rPr>
        <b/>
        <sz val="9"/>
        <color theme="1"/>
        <rFont val="Arial"/>
        <family val="2"/>
      </rPr>
      <t>3</t>
    </r>
    <r>
      <rPr>
        <sz val="11"/>
        <color theme="1"/>
        <rFont val="Arial"/>
        <family val="2"/>
      </rPr>
      <t xml:space="preserve"> Solicitar soporte técnico a la Dirección de Informática para el manejo de los aplicativos desarrollados por la entidad.</t>
    </r>
  </si>
  <si>
    <r>
      <rPr>
        <b/>
        <sz val="11"/>
        <color theme="1"/>
        <rFont val="Arial"/>
        <family val="2"/>
      </rPr>
      <t>D</t>
    </r>
    <r>
      <rPr>
        <b/>
        <sz val="9"/>
        <color theme="1"/>
        <rFont val="Arial"/>
        <family val="2"/>
      </rPr>
      <t>5</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evaluación de la gestión por dependencias y a la gestión de riesgos. </t>
    </r>
  </si>
  <si>
    <r>
      <rPr>
        <b/>
        <sz val="11"/>
        <color theme="1"/>
        <rFont val="Arial"/>
        <family val="2"/>
      </rPr>
      <t>F</t>
    </r>
    <r>
      <rPr>
        <b/>
        <sz val="9"/>
        <color theme="1"/>
        <rFont val="Arial"/>
        <family val="2"/>
      </rPr>
      <t>4</t>
    </r>
    <r>
      <rPr>
        <b/>
        <sz val="11"/>
        <color theme="1"/>
        <rFont val="Arial"/>
        <family val="2"/>
      </rPr>
      <t>O</t>
    </r>
    <r>
      <rPr>
        <b/>
        <sz val="9"/>
        <color theme="1"/>
        <rFont val="Arial"/>
        <family val="2"/>
      </rPr>
      <t>6</t>
    </r>
    <r>
      <rPr>
        <sz val="11"/>
        <color theme="1"/>
        <rFont val="Arial"/>
        <family val="2"/>
      </rPr>
      <t xml:space="preserve"> Solicitar a la Dirección de Talento Humano capacitaciones en las temáticas requeridas por el personal adscrito a la Oficina.</t>
    </r>
  </si>
  <si>
    <r>
      <rPr>
        <b/>
        <sz val="11"/>
        <rFont val="Arial"/>
        <family val="2"/>
      </rPr>
      <t>D</t>
    </r>
    <r>
      <rPr>
        <b/>
        <sz val="9"/>
        <rFont val="Arial"/>
        <family val="2"/>
      </rPr>
      <t>6</t>
    </r>
    <r>
      <rPr>
        <b/>
        <sz val="11"/>
        <rFont val="Arial"/>
        <family val="2"/>
      </rPr>
      <t>O</t>
    </r>
    <r>
      <rPr>
        <b/>
        <sz val="9"/>
        <rFont val="Arial"/>
        <family val="2"/>
      </rPr>
      <t>2,3</t>
    </r>
    <r>
      <rPr>
        <b/>
        <sz val="11"/>
        <rFont val="Arial"/>
        <family val="2"/>
      </rPr>
      <t xml:space="preserve"> </t>
    </r>
    <r>
      <rPr>
        <sz val="11"/>
        <color theme="1"/>
        <rFont val="Arial"/>
        <family val="2"/>
      </rPr>
      <t>Diligenciar el formato de necesidades registrando la necesidad de equipos tecnológicos para el personal adscrito a la Oficina y requerir soporte técnico cuando se requiera.</t>
    </r>
  </si>
  <si>
    <r>
      <rPr>
        <b/>
        <sz val="11"/>
        <color theme="1"/>
        <rFont val="Arial"/>
        <family val="2"/>
      </rPr>
      <t>F</t>
    </r>
    <r>
      <rPr>
        <b/>
        <sz val="9"/>
        <color theme="1"/>
        <rFont val="Arial"/>
        <family val="2"/>
      </rPr>
      <t>5</t>
    </r>
    <r>
      <rPr>
        <b/>
        <sz val="11"/>
        <color theme="1"/>
        <rFont val="Arial"/>
        <family val="2"/>
      </rPr>
      <t>O</t>
    </r>
    <r>
      <rPr>
        <b/>
        <sz val="9"/>
        <color theme="1"/>
        <rFont val="Arial"/>
        <family val="2"/>
      </rPr>
      <t>4</t>
    </r>
    <r>
      <rPr>
        <sz val="11"/>
        <color theme="1"/>
        <rFont val="Arial"/>
        <family val="2"/>
      </rPr>
      <t xml:space="preserve"> Asesorar y acompañar al nivel directivo desde el Comité de Coordinación de Control Interno.</t>
    </r>
  </si>
  <si>
    <r>
      <rPr>
        <b/>
        <sz val="11"/>
        <color theme="1"/>
        <rFont val="Arial"/>
        <family val="2"/>
      </rPr>
      <t>D</t>
    </r>
    <r>
      <rPr>
        <b/>
        <sz val="9"/>
        <color theme="1"/>
        <rFont val="Arial"/>
        <family val="2"/>
      </rPr>
      <t>7</t>
    </r>
    <r>
      <rPr>
        <b/>
        <sz val="11"/>
        <color theme="1"/>
        <rFont val="Arial"/>
        <family val="2"/>
      </rPr>
      <t>O</t>
    </r>
    <r>
      <rPr>
        <b/>
        <sz val="9"/>
        <color theme="1"/>
        <rFont val="Arial"/>
        <family val="2"/>
      </rPr>
      <t>8</t>
    </r>
    <r>
      <rPr>
        <sz val="11"/>
        <color theme="1"/>
        <rFont val="Arial"/>
        <family val="2"/>
      </rPr>
      <t xml:space="preserve"> Realizar mesas de trabajo con el equipo de Estudios Estratégicos de la Secretaría de Planeación para tratar temas asociados a la documentación de los procesos. </t>
    </r>
  </si>
  <si>
    <r>
      <rPr>
        <b/>
        <sz val="11"/>
        <color theme="1"/>
        <rFont val="Arial"/>
        <family val="2"/>
      </rPr>
      <t>D</t>
    </r>
    <r>
      <rPr>
        <b/>
        <sz val="9"/>
        <color theme="1"/>
        <rFont val="Arial"/>
        <family val="2"/>
      </rPr>
      <t>8,9</t>
    </r>
    <r>
      <rPr>
        <b/>
        <sz val="11"/>
        <color theme="1"/>
        <rFont val="Arial"/>
        <family val="2"/>
      </rPr>
      <t>O</t>
    </r>
    <r>
      <rPr>
        <b/>
        <sz val="8"/>
        <color theme="1"/>
        <rFont val="Arial"/>
        <family val="2"/>
      </rPr>
      <t>4</t>
    </r>
    <r>
      <rPr>
        <sz val="11"/>
        <color theme="1"/>
        <rFont val="Arial"/>
        <family val="2"/>
      </rPr>
      <t xml:space="preserve"> Incluir dentro de las temáticas a tratar en Comité de Coordinación de Control Interno, la falta de compromiso por parte de los líderes de los procesos en los planes de mejoramiento, atención a las recomendaciones de la Oficina de Control Interno y oportunidad en la entrega de la información.</t>
    </r>
  </si>
  <si>
    <t>AMENAZAS (A)</t>
  </si>
  <si>
    <r>
      <t xml:space="preserve">ESTRATEGIA DA (CONTINGENCIA)
</t>
    </r>
    <r>
      <rPr>
        <b/>
        <sz val="11"/>
        <color theme="1"/>
        <rFont val="Calibri"/>
        <family val="2"/>
        <scheme val="minor"/>
      </rPr>
      <t>Cuando el riesgo se materialice a partir de la combinación de debilidades
con amenazas, para formular acciones de contingencia.</t>
    </r>
  </si>
  <si>
    <r>
      <t xml:space="preserve">ESTRATEGIA FA (SUPERVIVENCIA)
</t>
    </r>
    <r>
      <rPr>
        <b/>
        <sz val="11"/>
        <color theme="1"/>
        <rFont val="Calibri"/>
        <family val="2"/>
        <scheme val="minor"/>
      </rPr>
      <t>Utilizar fortalezas para contrarrestar amenazas</t>
    </r>
    <r>
      <rPr>
        <b/>
        <sz val="14"/>
        <color theme="1"/>
        <rFont val="Calibri"/>
        <family val="2"/>
        <scheme val="minor"/>
      </rPr>
      <t xml:space="preserve">
</t>
    </r>
  </si>
  <si>
    <r>
      <rPr>
        <b/>
        <sz val="11"/>
        <color theme="1"/>
        <rFont val="Arial"/>
        <family val="2"/>
      </rPr>
      <t>D</t>
    </r>
    <r>
      <rPr>
        <b/>
        <sz val="9"/>
        <color theme="1"/>
        <rFont val="Arial"/>
        <family val="2"/>
      </rPr>
      <t>1</t>
    </r>
    <r>
      <rPr>
        <b/>
        <sz val="11"/>
        <color theme="1"/>
        <rFont val="Arial"/>
        <family val="2"/>
      </rPr>
      <t>A</t>
    </r>
    <r>
      <rPr>
        <b/>
        <sz val="9"/>
        <color theme="1"/>
        <rFont val="Arial"/>
        <family val="2"/>
      </rPr>
      <t>2</t>
    </r>
    <r>
      <rPr>
        <b/>
        <sz val="11"/>
        <color theme="1"/>
        <rFont val="Arial"/>
        <family val="2"/>
      </rPr>
      <t xml:space="preserve"> </t>
    </r>
    <r>
      <rPr>
        <sz val="11"/>
        <color theme="1"/>
        <rFont val="Arial"/>
        <family val="2"/>
      </rPr>
      <t>Solicitar personal en comisión con conocimientos y experiencia que aporten al cumplimiento de las actividades propias de la Oficina de Control Interno.</t>
    </r>
  </si>
  <si>
    <r>
      <rPr>
        <b/>
        <sz val="11"/>
        <color theme="1"/>
        <rFont val="Arial"/>
        <family val="2"/>
      </rPr>
      <t>F</t>
    </r>
    <r>
      <rPr>
        <b/>
        <sz val="9"/>
        <color theme="1"/>
        <rFont val="Arial"/>
        <family val="2"/>
      </rPr>
      <t>4</t>
    </r>
    <r>
      <rPr>
        <b/>
        <sz val="11"/>
        <color theme="1"/>
        <rFont val="Arial"/>
        <family val="2"/>
      </rPr>
      <t>A</t>
    </r>
    <r>
      <rPr>
        <b/>
        <sz val="9"/>
        <color theme="1"/>
        <rFont val="Arial"/>
        <family val="2"/>
      </rPr>
      <t>1</t>
    </r>
    <r>
      <rPr>
        <sz val="11"/>
        <color theme="1"/>
        <rFont val="Arial"/>
        <family val="2"/>
      </rPr>
      <t xml:space="preserve"> Solicitar capacitación en modificaciones normativas y realizar jornadas internas de actualización.</t>
    </r>
  </si>
  <si>
    <r>
      <rPr>
        <b/>
        <sz val="11"/>
        <color theme="1"/>
        <rFont val="Arial"/>
        <family val="2"/>
      </rPr>
      <t>F</t>
    </r>
    <r>
      <rPr>
        <b/>
        <sz val="9"/>
        <color theme="1"/>
        <rFont val="Arial"/>
        <family val="2"/>
      </rPr>
      <t>6</t>
    </r>
    <r>
      <rPr>
        <b/>
        <sz val="11"/>
        <color theme="1"/>
        <rFont val="Arial"/>
        <family val="2"/>
      </rPr>
      <t>A</t>
    </r>
    <r>
      <rPr>
        <b/>
        <sz val="9"/>
        <color theme="1"/>
        <rFont val="Arial"/>
        <family val="2"/>
      </rPr>
      <t>3</t>
    </r>
    <r>
      <rPr>
        <sz val="11"/>
        <color theme="1"/>
        <rFont val="Arial"/>
        <family val="2"/>
      </rPr>
      <t xml:space="preserve"> Solicitar la información requerida a la unidades administrativas con suficiente antelación a la fecha de vencimiento y coordinar el reporte a los entes de control un día antes de los términos de vencimiento.</t>
    </r>
  </si>
  <si>
    <t>FORMATO: IDENTIFICACION DE RIESGOS</t>
  </si>
  <si>
    <t>Riesgo</t>
  </si>
  <si>
    <t>Acción u Omisión</t>
  </si>
  <si>
    <t>Uso del poder</t>
  </si>
  <si>
    <t>Desviar la Gestión de lo Público</t>
  </si>
  <si>
    <t>Beneficio Privado</t>
  </si>
  <si>
    <t>Clasificación</t>
  </si>
  <si>
    <r>
      <t>FORMATO: DESCRIPCION DEL RIESGO</t>
    </r>
    <r>
      <rPr>
        <sz val="11"/>
        <color indexed="8"/>
        <rFont val="Arial"/>
        <family val="2"/>
      </rPr>
      <t xml:space="preserve"> </t>
    </r>
  </si>
  <si>
    <t>DESCRIPCION DEL RIESGO</t>
  </si>
  <si>
    <t>Descripción</t>
  </si>
  <si>
    <t xml:space="preserve"> Clasificación</t>
  </si>
  <si>
    <t>Causas</t>
  </si>
  <si>
    <t>Consecuencias</t>
  </si>
  <si>
    <t xml:space="preserve">Seleccione </t>
  </si>
  <si>
    <t xml:space="preserve">Codigo:                                  </t>
  </si>
  <si>
    <t>FORMATO:DETERMINACION  DE LA PROBABILIDAD</t>
  </si>
  <si>
    <t>DETERMINACION DE LA PROBABILIDAD</t>
  </si>
  <si>
    <t>PRIORIZACION DE LA PROBABILIDAD
(Califique de 1 a 5 , de acuerdo con la tabla de criterios</t>
  </si>
  <si>
    <t>Nivel</t>
  </si>
  <si>
    <t xml:space="preserve">Codigo:                        </t>
  </si>
  <si>
    <t>FORMATO: DETERMINACION DEL IMPACTO DE RIESGOS DE GESTION</t>
  </si>
  <si>
    <t>Fecha:</t>
  </si>
  <si>
    <t>RIESGO</t>
  </si>
  <si>
    <t>NIVELES</t>
  </si>
  <si>
    <t>Impacto (Consecuencias)</t>
  </si>
  <si>
    <t>Cuantitativo</t>
  </si>
  <si>
    <t>Cualitativo</t>
  </si>
  <si>
    <t>Seleccione</t>
  </si>
  <si>
    <t>RIESGO DE CORRUPCION</t>
  </si>
  <si>
    <t>SI EL RIESGO DE CORRUPCION SE MATERIALIZA PODRIA…</t>
  </si>
  <si>
    <t>RESPUESTA (MARQUE CON X)</t>
  </si>
  <si>
    <t>NIVEL DE IMPACTO</t>
  </si>
  <si>
    <t>SI</t>
  </si>
  <si>
    <t>NO</t>
  </si>
  <si>
    <t>1 ¿Afectar al grupo de funcionarios del proceso?</t>
  </si>
  <si>
    <t xml:space="preserve">2 ¿Afectar el cumplimiento de metas y objetivos de la dependencia? </t>
  </si>
  <si>
    <t xml:space="preserve">3 ¿Afectar el cumplimiento de misión de la Entidad? </t>
  </si>
  <si>
    <t xml:space="preserve">4 ¿Afectar el cumplimiento de la misión del sector al que pertenece la Entidad? </t>
  </si>
  <si>
    <t xml:space="preserve">5 ¿Generar pérdida de confianza de la Entidad, afectando su reputación? </t>
  </si>
  <si>
    <t xml:space="preserve">6 ¿Generar pérdida de recursos económicos? </t>
  </si>
  <si>
    <t xml:space="preserve">7 ¿Afectar la generación de los productos o la prestación de servicios? </t>
  </si>
  <si>
    <t>8 ¿Dar lugar al detrimento de calidad de vida de la comunidad por la pérdida del bien o servicios o los recursos públicos?</t>
  </si>
  <si>
    <t xml:space="preserve">9 ¿Generar pérdida de información de la Entidad? </t>
  </si>
  <si>
    <t xml:space="preserve">10 ¿Generar intervención de los órganos de control, de la Fiscalía, u otro ente? </t>
  </si>
  <si>
    <t xml:space="preserve">11 ¿Dar lugar a procesos sancionatorios? </t>
  </si>
  <si>
    <t xml:space="preserve">12 ¿Dar lugar a procesos disciplinarios? </t>
  </si>
  <si>
    <t xml:space="preserve">13 ¿Dar lugar a procesos fiscales? </t>
  </si>
  <si>
    <t>14 ¿Dar lugar a procesos penales</t>
  </si>
  <si>
    <t xml:space="preserve">15 ¿Generar pérdida de credibilidad del sector? </t>
  </si>
  <si>
    <t xml:space="preserve">16 ¿Ocasionar lesiones físicas o pérdida de vidas humanas? </t>
  </si>
  <si>
    <t xml:space="preserve">17 ¿Afectar la imagen regional? </t>
  </si>
  <si>
    <t xml:space="preserve">18 ¿Afectar la imagen nacional? </t>
  </si>
  <si>
    <t xml:space="preserve">19 ¿Generar daño ambiental? </t>
  </si>
  <si>
    <t>GRAFICO DE UBICACIÓN EN LA ZONA DE RIESGO</t>
  </si>
  <si>
    <t>RIESGO:</t>
  </si>
  <si>
    <t>ZONA DE RIESGO</t>
  </si>
  <si>
    <t>PROBABILIDAD DE OCURRENCIA</t>
  </si>
  <si>
    <t>EXTREMA</t>
  </si>
  <si>
    <t>Casi Seguro</t>
  </si>
  <si>
    <t>ALTA</t>
  </si>
  <si>
    <t>Probable</t>
  </si>
  <si>
    <t>MODERADA</t>
  </si>
  <si>
    <t>Posible</t>
  </si>
  <si>
    <t>BAJA</t>
  </si>
  <si>
    <t>Rara Vez</t>
  </si>
  <si>
    <t>Insignificante</t>
  </si>
  <si>
    <t>Menor</t>
  </si>
  <si>
    <t>Moderado</t>
  </si>
  <si>
    <t>Mayor</t>
  </si>
  <si>
    <t>Catastrófico</t>
  </si>
  <si>
    <t>IMPACTO</t>
  </si>
  <si>
    <t>DEFINICION RIESGO</t>
  </si>
  <si>
    <t>X</t>
  </si>
  <si>
    <t>NA</t>
  </si>
  <si>
    <t>TIPOLOGIA</t>
  </si>
  <si>
    <t>Estratégico</t>
  </si>
  <si>
    <t>Gerencial</t>
  </si>
  <si>
    <t>Operativo</t>
  </si>
  <si>
    <t>Financiero</t>
  </si>
  <si>
    <t>Tecnológico</t>
  </si>
  <si>
    <t>Cumplimiento</t>
  </si>
  <si>
    <t>Imagen o Reputación</t>
  </si>
  <si>
    <t>Corrupción</t>
  </si>
  <si>
    <t>Seguridad Digital</t>
  </si>
  <si>
    <t>5. CATASTROFICO</t>
  </si>
  <si>
    <t>4. MAYOR</t>
  </si>
  <si>
    <t>3. MODERADO</t>
  </si>
  <si>
    <t>2. MENOR</t>
  </si>
  <si>
    <t>1. INSIGNIFICANTE</t>
  </si>
  <si>
    <t>CATASTROFICO</t>
  </si>
  <si>
    <t xml:space="preserve">* Interrupción de las operaciones de la Entidad por más de cinco (5) días.
* Intervención por parte de un ente de control u otro ente regulador.
* Pérdida de Información crítica para la entidad que no se puede recuperar.
* Incumplimiento en las metas y objetivos institucionales afectando de forma grave la ejecución presupuestal.
* Imagen institucional afectada en el orden nacional o regional por actos o hechos de corrupción </t>
  </si>
  <si>
    <t>* Impacto que afecte la ejecución presupuestal en un valor ≥50%
* Pérdida de cobertura en la prestación de los servicios de la entidad ≥50%.
* Pago de indemnizaciones a terceros por acciones legales que pueden afectar el presupuesto total de la entidad en un valor ≥50%
* Pago de sanciones económicas por incumplimiento en la normatividad aplicable ante un ente regulador, las cuales afectan en un valor ≥50% del presupuesto general de la  entidad.</t>
  </si>
  <si>
    <t>MAYOR</t>
  </si>
  <si>
    <t>* Interrupción de las operaciones de la Entidad por más de dos (2) días.
* Pérdida de información crítica que puede ser recuperada de forma parcial o incompleta.
* Sanción por parte del ente de control u otro ente regulador.
* Incumplimiento en las metas y objetivos institucionales afectando el cumplimiento en las metas de gobierno.
* Imagen institucional afectada en el orden nacional o regional por incumplimientos en la prestación del servicio a los usuarios o ciudadanos.</t>
  </si>
  <si>
    <t>* Impacto que afecte la ejecución presupuestal en un valor ≥20%
* Pérdida de cobertura en la prestación de los servicios de la entidad ≥20%.
* Pago de indemnizaciones a terceros por acciones legales que pueden afectar el presupuesto total de la entidad en un valor ≥20%
* Pago de sanciones económicas por incumplimiento en la normatividad aplicable ante un ente regulador, las cuales afectan en un valor ≥20% del presupuesto general de la entidad.</t>
  </si>
  <si>
    <t>MODERADO</t>
  </si>
  <si>
    <t>*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</si>
  <si>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t>
  </si>
  <si>
    <t>MENOR</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</si>
  <si>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</si>
  <si>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t>
  </si>
  <si>
    <t>INSIGNIFICANTE</t>
  </si>
  <si>
    <t>* No hay interrupción de las operaciones de la entidad.
* No se generan sanciones económicas o administrativas.
* No se afecta la imagen institucional de forma significativa</t>
  </si>
  <si>
    <t>* Impacto que afecte la ejecución presupuestal en un valor ≥0,5%
* Pérdida de cobertura en la prestación de los servicios de la entidad ≥1%.
* Pago de indemnizaciones a terceros por acciones legales que pueden afectar el presupuesto total de la entidad en un valor ≥0,5%
* Pago de sanciones económicas por incumplimiento en la normatividad aplicable ante un ente regulador, las cuales afectan en un valor ≥0,5%del presupuesto general de la entidad.</t>
  </si>
  <si>
    <t>RIESGO 1</t>
  </si>
  <si>
    <t>RESPUESTA SI O NO</t>
  </si>
  <si>
    <t>total</t>
  </si>
  <si>
    <t>riesgo 2</t>
  </si>
  <si>
    <t>riesgo 3</t>
  </si>
  <si>
    <t>riesgo 4</t>
  </si>
  <si>
    <t>RESPUESTA CONTROLES</t>
  </si>
  <si>
    <t>RESPONSABLE</t>
  </si>
  <si>
    <t>Seleccionar</t>
  </si>
  <si>
    <t>Asignado</t>
  </si>
  <si>
    <t>No Asignado</t>
  </si>
  <si>
    <t>Adecuado</t>
  </si>
  <si>
    <t>Inadecuado</t>
  </si>
  <si>
    <t>PERIODICIDAD</t>
  </si>
  <si>
    <t>Oportuna</t>
  </si>
  <si>
    <t>Inoportuna</t>
  </si>
  <si>
    <t>PROPOSITO</t>
  </si>
  <si>
    <t>Prevenir</t>
  </si>
  <si>
    <t>Detectar</t>
  </si>
  <si>
    <t>No es un Control</t>
  </si>
  <si>
    <t>COMO SE REALIZA</t>
  </si>
  <si>
    <t>Confiable</t>
  </si>
  <si>
    <t>No confiable</t>
  </si>
  <si>
    <t>OBSERVACIONES</t>
  </si>
  <si>
    <t>Se investigan y se resuelven oportunamente</t>
  </si>
  <si>
    <t>No se investigan y resuelven oportunamente</t>
  </si>
  <si>
    <t>EVIDENCIA</t>
  </si>
  <si>
    <t>Completa</t>
  </si>
  <si>
    <t>Incompleta</t>
  </si>
  <si>
    <t>No existe</t>
  </si>
  <si>
    <t>EJECUCION</t>
  </si>
  <si>
    <t>Fuerte (Siempre se Ejecuta)</t>
  </si>
  <si>
    <t>Moderado (Algunas veces se ejecuta)</t>
  </si>
  <si>
    <t>Débil (No se ejecuta)</t>
  </si>
  <si>
    <t>DESCRIPCION DEL CONTROL</t>
  </si>
  <si>
    <t xml:space="preserve">EVALUACION DEL DISEÑO DEL CONTROL </t>
  </si>
  <si>
    <t>EVALUACION A LA EJECUCION</t>
  </si>
  <si>
    <t>Solidez individual de cada
control fuerte:100
moderado:50
debil:0</t>
  </si>
  <si>
    <t>Aplica plan de
acción para
fortalecer el control
Sí / NO</t>
  </si>
  <si>
    <t>CRITERIO DE EVALUACION</t>
  </si>
  <si>
    <t>ASPECTO A EVALUAR EN EL DISEÑO DEL CONTROL</t>
  </si>
  <si>
    <t>OPCIONES DE RESPUESTA</t>
  </si>
  <si>
    <t>PESO EN LA EVALUACION</t>
  </si>
  <si>
    <t>CALIFICACION DEL DISEÑO DEL CONTROL</t>
  </si>
  <si>
    <t>El control se ejecuta de manera consistente por los responsables.
(EJECUCIÓN)</t>
  </si>
  <si>
    <t>1. Responsable</t>
  </si>
  <si>
    <t>¿Existe un responsable asignado a la ejecución del control?</t>
  </si>
  <si>
    <t>¿El responsable tiene la autoridad y adecuada segregación de funciones en la ejecución del control?</t>
  </si>
  <si>
    <t>2. Periodicidad</t>
  </si>
  <si>
    <t>¿La oportunidad en que se ejecuta el control ayuda a prevenir la mitigación del riesgo o a detectar la materialización del riesgo de manera oportuna?</t>
  </si>
  <si>
    <t>3. Propósito</t>
  </si>
  <si>
    <t>¿Las actividades que se desarrollan en el control realmente buscan por si sola prevenir o detectar las causas que pueden dar origen al riesgo, ejemplo Verificar, Validar,Cotejar, Comparar, Revisar, etc.?</t>
  </si>
  <si>
    <t>4. Cómo se realiza la actividad de control</t>
  </si>
  <si>
    <t>¿La fuente de información que se utiliza en el desarrollo del control es información confiable que permita mitigar el riesgo?.</t>
  </si>
  <si>
    <t>5. Qué pasa con las observaciones o desviaciones</t>
  </si>
  <si>
    <t>¿Las observaciones, desviaciones o diferencias identificadas como resultados de la ejecución del control son investigadas y resueltas de manera oportuna?</t>
  </si>
  <si>
    <t>6. Evidencia de la ejecución del control</t>
  </si>
  <si>
    <t>¿Se deja evidencia o rastro de la ejecución del control, que permita a cualquier tercero con la evidencia, llegar a la misma conclusión?.</t>
  </si>
  <si>
    <t>R#-C#</t>
  </si>
  <si>
    <t>CALIFICACION DEL DISEÑO</t>
  </si>
  <si>
    <t>CAUSA</t>
  </si>
  <si>
    <t>CALIFICACION DE LA EJECUCION DEL CONTROL</t>
  </si>
  <si>
    <t>SOLIDEZ INDIVIDUAL DEL CONTROL 
control Fuerte:100
Moderado:50
Débil:0</t>
  </si>
  <si>
    <t>SOLIDEZ DEL CONJUNTO DE CONTROLES</t>
  </si>
  <si>
    <t xml:space="preserve">PROMEDIO </t>
  </si>
  <si>
    <t>ENTIDAD</t>
  </si>
  <si>
    <t>MISION</t>
  </si>
  <si>
    <t>PROCESO Y OBJETIVO</t>
  </si>
  <si>
    <t xml:space="preserve">Riesgo </t>
  </si>
  <si>
    <t>Probabilidad</t>
  </si>
  <si>
    <t>Impacto</t>
  </si>
  <si>
    <t>Riesgo Residual</t>
  </si>
  <si>
    <t>Opción de Manejo</t>
  </si>
  <si>
    <t>Actividad de Control</t>
  </si>
  <si>
    <t>Soporte</t>
  </si>
  <si>
    <t>Responsable</t>
  </si>
  <si>
    <t>Tiempo</t>
  </si>
  <si>
    <t>Indicador</t>
  </si>
  <si>
    <r>
      <t>D</t>
    </r>
    <r>
      <rPr>
        <b/>
        <sz val="9"/>
        <color theme="1"/>
        <rFont val="Arial"/>
        <family val="2"/>
      </rPr>
      <t>10</t>
    </r>
    <r>
      <rPr>
        <b/>
        <sz val="11"/>
        <color theme="1"/>
        <rFont val="Arial"/>
        <family val="2"/>
      </rPr>
      <t>O</t>
    </r>
    <r>
      <rPr>
        <b/>
        <sz val="9"/>
        <color theme="1"/>
        <rFont val="Arial"/>
        <family val="2"/>
      </rPr>
      <t xml:space="preserve">1 </t>
    </r>
    <r>
      <rPr>
        <sz val="11"/>
        <color theme="1"/>
        <rFont val="Arial"/>
        <family val="2"/>
      </rPr>
      <t>Presentar oportunamente en Comité de Coordinación de Control Interno los informes emitidos por la Oficina de Control Interno.</t>
    </r>
  </si>
  <si>
    <t>Sanciones al representante legal de la entidad</t>
  </si>
  <si>
    <t>Incumplimiento a metas del plan de desarrollo</t>
  </si>
  <si>
    <t>Pérdida de imagen y credibilidad</t>
  </si>
  <si>
    <r>
      <rPr>
        <b/>
        <sz val="11"/>
        <color theme="1"/>
        <rFont val="Arial"/>
        <family val="2"/>
      </rPr>
      <t>D</t>
    </r>
    <r>
      <rPr>
        <b/>
        <sz val="9"/>
        <color theme="1"/>
        <rFont val="Arial"/>
        <family val="2"/>
      </rPr>
      <t>4,11,12</t>
    </r>
    <r>
      <rPr>
        <b/>
        <sz val="11"/>
        <color theme="1"/>
        <rFont val="Arial"/>
        <family val="2"/>
      </rPr>
      <t>O</t>
    </r>
    <r>
      <rPr>
        <b/>
        <sz val="9"/>
        <color theme="1"/>
        <rFont val="Arial"/>
        <family val="2"/>
      </rPr>
      <t xml:space="preserve">9 </t>
    </r>
    <r>
      <rPr>
        <sz val="11"/>
        <color theme="1"/>
        <rFont val="Arial"/>
        <family val="2"/>
      </rPr>
      <t>Aplicar el Código del Auditor Interno y el Estatuto de Auditoría.</t>
    </r>
  </si>
  <si>
    <t>GESTIÓN</t>
  </si>
  <si>
    <t>CORRUPCIÓN</t>
  </si>
  <si>
    <t>ALTO</t>
  </si>
  <si>
    <t>Improbable</t>
  </si>
  <si>
    <t>REDUCIR</t>
  </si>
  <si>
    <t>DESCRIPCION DEL CONTROL  -  Plan Anual de Auditoría</t>
  </si>
  <si>
    <t>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t>
  </si>
  <si>
    <t>Cambios de las diferentes normas tecnicas de diseño y construccion.</t>
  </si>
  <si>
    <t>Diversidad de criterios en la aplicación de las normas</t>
  </si>
  <si>
    <t xml:space="preserve">Falta de divulgación constante,  de las actualizaciones de normas técnicas </t>
  </si>
  <si>
    <t>Ausencia de liderazgo en la conformación del equipo de trabajo</t>
  </si>
  <si>
    <t xml:space="preserve">Áreas con restricciones de seguridad, para el cumplimiento de las diferentes actividades   </t>
  </si>
  <si>
    <t>Aplicación de la norma de acuerdo a la interpretación que le da el encargado de turno de la difusión.</t>
  </si>
  <si>
    <t>Falta de politicas públicas claras y concretas, acordes  a los desarrollos de los procesos.</t>
  </si>
  <si>
    <t>AMBIENTALES</t>
  </si>
  <si>
    <t>LEGALES Y REGLAMENTARIOS</t>
  </si>
  <si>
    <t>Aptitud y Actitud del personal directivo para el desarrollo de las diferentes actividades.</t>
  </si>
  <si>
    <t xml:space="preserve"> Personal capacitado</t>
  </si>
  <si>
    <t>Poder de apoyo a las dependencias que conforman la Administración Central Municipal</t>
  </si>
  <si>
    <t xml:space="preserve"> Apoyo y atención oportuna a las solicitudes y necesidades de la comunidad</t>
  </si>
  <si>
    <t xml:space="preserve"> Existencia de planes parciales para el desarrollo de proyectos de infraestructura</t>
  </si>
  <si>
    <t xml:space="preserve"> Experiencia del personal adscrito a la secretaria.</t>
  </si>
  <si>
    <t xml:space="preserve"> desarrollo de la estrategia “MEJORA MANTEN TU CALLE y PINTALA CON el CORAZON ” CON la comunidad.</t>
  </si>
  <si>
    <t xml:space="preserve"> Manejo de recursos para el desarrollo de los proyectos.</t>
  </si>
  <si>
    <t>Personal idóneo para el manejo de los recursos</t>
  </si>
  <si>
    <t xml:space="preserve"> Idoneidad en el talento humano adscrito a la Secretaria de Infraestructura.</t>
  </si>
  <si>
    <t>Conocimiento por parte del personal de las competencias en general, funciones y obligaciones de la Secretaría.</t>
  </si>
  <si>
    <t>Ética y compromiso del personal adscrito a la secretaría.</t>
  </si>
  <si>
    <t>x</t>
  </si>
  <si>
    <t>N/A</t>
  </si>
  <si>
    <t xml:space="preserve"> Aportes de recursos nacionales e internacionales para las obras de infraestructura.</t>
  </si>
  <si>
    <t xml:space="preserve"> Mayor oportunidad en la consecución de recursos para cofinanciar los proyectos. </t>
  </si>
  <si>
    <t xml:space="preserve"> Interés del Gobierno Nacional en apoyar proyectos de obras de infraestructura.</t>
  </si>
  <si>
    <t>Apalancar proyectos para buscar un desarrollo sostenible para la ciudad de Ibagué</t>
  </si>
  <si>
    <t>Mejora la obtención de datos para una información actualizada y dinámica en el desarrollo de los proyectos</t>
  </si>
  <si>
    <t xml:space="preserve">Personal capacitado. </t>
  </si>
  <si>
    <t>Ubicación privilegiada para la inversión local y foránea en pro del desarrollo de la ciudad.</t>
  </si>
  <si>
    <t>Permitir el acceso a diferentes sectores de la ciudad, mejorando la conectividad entre la zona urbana y rural</t>
  </si>
  <si>
    <t>Carencia de recursos financieros que garanticen una adecuada planeación y desarrollo de los proyectos.</t>
  </si>
  <si>
    <t>2- La continúa fluctuación del dólar proveniente de los apoyos internaciones</t>
  </si>
  <si>
    <t xml:space="preserve"> Sentencias Judiciales anti técnicas.
- Estructuración inadecuada de los procesos de acuerdo a la normatividad de cada entidad a la cual se le solicita los proyectos.</t>
  </si>
  <si>
    <t xml:space="preserve">Que el proceso contractual, tenga retrazos para iniciar </t>
  </si>
  <si>
    <t>Gestion</t>
  </si>
  <si>
    <t>No se tengan  recursos suficientes para atender la necesidades de la población, originado por la la demora en la intervención</t>
  </si>
  <si>
    <t>Perdida  de  credibilidad de la entidad ante la comunidad</t>
  </si>
  <si>
    <t>Obras sin el cumplimiento de la meta fisica establecida</t>
  </si>
  <si>
    <t>profesionales sin la experticia para el manejo y elaboracion de proyectos</t>
  </si>
  <si>
    <t>Redes de servicios publicos obseletas y que no cumplen con las normas actuales</t>
  </si>
  <si>
    <t>recursos fisicos insuficientes para verificacion de los proyectos</t>
  </si>
  <si>
    <t>Ausencia de catastro actualizado de redes de servicios publicos</t>
  </si>
  <si>
    <t>Cuando se ejecutan las obras</t>
  </si>
  <si>
    <t>Obras que no es posible darles total cumplimiento</t>
  </si>
  <si>
    <t>Comunidades inconformes por la gestion</t>
  </si>
  <si>
    <t>Que las obras queden inconclusas y sin el servicio adecuado para las diferentes comunidades</t>
  </si>
  <si>
    <t>n/a</t>
  </si>
  <si>
    <t>Obras sin el debido control</t>
  </si>
  <si>
    <t>Profesionales sin la idoneidad y experiencia en el control y seguimiento</t>
  </si>
  <si>
    <t>Inobservancia a los líneamientos establecidos en el  Código de Ética en el desarrollo de las supervisiones</t>
  </si>
  <si>
    <t>Durante la ejecucion de las obras</t>
  </si>
  <si>
    <t>En cualquier etapa de los diferentes procesos</t>
  </si>
  <si>
    <t>Sanciones disciplinarias, fiscales  y penales</t>
  </si>
  <si>
    <t>Obras sin las debidas condiciones tecnicas y con Adiciones presupuestales</t>
  </si>
  <si>
    <t>Recursos insuficientes para atender la necesidades de la población, originado por  la demora en la intervención</t>
  </si>
  <si>
    <t>La combinacion de diferentes factores, como son demoras en la etapa precontratual originan mayor deterioro, cambios en la metafisica establecida inicialmente, lo que al final genera que se haga necesario una modificacion de recursos, pues los inicialmente proyectados., al momento de la ejecucion ya se han alterado.</t>
  </si>
  <si>
    <t>La combinanción de factores como: Presupuestos con falencias por falta de informacion geotecnica o por desconocimiento del estado de las diferentes redes de servicios  publicos, generan que los presupuestos establecidos no cumplan con el objeto pretendido</t>
  </si>
  <si>
    <t>Durante la ejecucion, de obras al no contar con un Supervisor idoneo, o que no respete lo establcido en el Codigo de Etica, generan, obras con mala calidad, o que requieren de adiciones presuúestales.</t>
  </si>
  <si>
    <t>La Secretaria de Despacho, en conjunto con la Oficina de Contratacion,  mensualmente y/o por proceso designan un equipo estructurador , que tenga la idoneidad, acorde al proceso a con el fin de dar eficacia y eficiencia a los procesos, cumpliendo con las leyes actuales y los cronogramas establecidos para cada proceso. Como evidencia, se registrara el numero de procesos aprobados en el tiempo requerido para este fin. En el caso de que los procesos no avancen se hace necesario reformular el proceso.</t>
  </si>
  <si>
    <t>La Secretaria de Infraestructura y Directores en Conjunto con La Secretaria Juridica y Oficina de Contratacion, trimestralmente y/o en el momento en que se genere, articulan las  modificaciones y/o actualizaciones, generando manuales o modelos standars,  asi como capacitando al comite estructurador y funcionarios involucrados en el proceso, con el fin de no incurrir en omisiones por desconocimiento de la ley. En el caso de que esta situacion no sea posible realizarla, se debera reestructurar el proceso. Esto se evidenciara, mediante actas y planillas de asistencia a capacitaciones.</t>
  </si>
  <si>
    <t>Fuerte</t>
  </si>
  <si>
    <t xml:space="preserve">La secretaria de Infraestructura, y la dirección de las empresas prestadoras de servicios público domiciliarios,celebraran comités semestrales y eventualmente  mensuales, con el objeto de programar las accionesa priorizar  de sectores que ameritan la inversión conjunta o dependiente </t>
  </si>
  <si>
    <t>La Secretaría de Infraestructura y directores semestralmente y/o cada que se va a dar inicio a algun proyecto, socializaran a las diferentes comunidades localizadas en el area de influencia del proyecto, involucrandolas en el proceso, de tal forma que esten enterados de la gestion a realizar y realizada.  En cada socializacion se registrara un acta y una planila de asistencia, con el fin de determinar las personas enteradas.  En el caso de que no sea posible la socializacion, se realizaran mediante medios de comunicacion y redes sociales</t>
  </si>
  <si>
    <t>La Secretaria de Infraestructura y directores semestralmente y/o cada que se va a dar inicio a algun proyecto, socializaran a las diferentes comunidades localizadas en el area de influencia del proyecto, involucrandolas en el proceso, de tal forma que esten enterados de la gestion a realizar y realizada.  En cada socializacion se registrara un acta y una planila de asistencia, con el fin de determinar las personas enteradas.  En el caso de que no sea posible la socializacion, se realizaran mediante medios de comunicacion y redes sociales</t>
  </si>
  <si>
    <t>La Secretaria de Infraestructura en Conjunto con las respectivas direcciones, al inicio de cada proyecto, designaran al personal idoneo  que tenga el conocimiento  para el manejo y control durante la ejecucion de los proyectos. Con el fin de mostrar el control realizado, se llevara en cada proyecto bitacoras, que registraran las acciones ejecutadas durante el proceso.  Las cuales estaran a cargo de la interventoria cuando ello se requiera. Adicional a lo anterior, se llevara comites de obra, que ayudaran a corregir acciones en el proyecto.  Como evidencia Se tendran Copias de bitacora, Actas de comite obra y las respectivos pagos parciales y finales.  En el caso de esto no presentarse, se notificara para iniciar acciones legales y disciplinarias correspondientes.</t>
  </si>
  <si>
    <t>La Secretaria de Infraestructura, los directores, e conjunto con la Secretaria Juridica y Oficina de Contratacion, trimestralmente, ofrece Capacitaciones  y concientizacion al personal supervisor en cuanto a los lineamientos del Codigo de etica, tambien mediante correos internos y memorandos, estar recordando los aspectos relevantes del Codigo.   Como evidencia, se registrara planillas de asistencia, asi como memorandos y correos electronicos. De esto no ser posible, se notificara personalmente, de los repctivos lineamientos, en cumplimiento de las funciones inherentes a cada cargo.</t>
  </si>
  <si>
    <t>La Secretaria de Infraestructura, en observancia, al plan municipal de Desarrollo, debera priorizar las inversiones y proyectos a realizar anualmente, asi como  trimestralmente, verificara, las condiciones y lineamientos, establecidos en cada proceso, con el fin de evitar anomalioas y direccionamientos indebidos tanto para sectores como beneficiar a personas.  El control a seguir es podra verificar en las respectivas fichas de seguimiento al plan de dsarrollo.</t>
  </si>
  <si>
    <t>Actividad de contingencia</t>
  </si>
  <si>
    <t>modificacion de equipo estructurador</t>
  </si>
  <si>
    <t>Coordinacion con las diferentes empresas de servicios publicos</t>
  </si>
  <si>
    <t>Socializacion y utilizacion de medios masivos para informar  a las diferentes comunidades</t>
  </si>
  <si>
    <t>Involucrar a los actores en el proceso, mediante actas de compromiso y con posibilidad de implementar  sanciones pecuniarias.</t>
  </si>
  <si>
    <t>Comité de alta Direccion en el cual designan un Equipo estructurador idoneo</t>
  </si>
  <si>
    <t>Capacitaciones informando la nueva normativa</t>
  </si>
  <si>
    <t>Actas y Resoluciones en las que se designa el comité</t>
  </si>
  <si>
    <t>Secretaria y Directores</t>
  </si>
  <si>
    <t>Cada inicio de un proceso</t>
  </si>
  <si>
    <t>Planillas de Asistencia</t>
  </si>
  <si>
    <t xml:space="preserve">Secretaria </t>
  </si>
  <si>
    <t>Trimestralmente</t>
  </si>
  <si>
    <t>Actas de Comité y Notificaciones a entidades de Servicios Publicos</t>
  </si>
  <si>
    <t>Semestral</t>
  </si>
  <si>
    <t>Actas de Socializacion y/o reórtes de medios masivos</t>
  </si>
  <si>
    <t>Al inicio de Cada proyecto</t>
  </si>
  <si>
    <t>mensual</t>
  </si>
  <si>
    <t>Secretaria y Supervisores</t>
  </si>
  <si>
    <t>Copia de Actas de comité de directores de la secretaria</t>
  </si>
  <si>
    <t>Actas de reunión de definición de compromisos</t>
  </si>
  <si>
    <t>Secretaria</t>
  </si>
  <si>
    <t>N° de Procesos iniciados V/S Comités Realizados</t>
  </si>
  <si>
    <t xml:space="preserve">% en devolución de contratación </t>
  </si>
  <si>
    <t>% de procesos que no se pueden ejecutar en el tiempo previsto</t>
  </si>
  <si>
    <t>Total de obras en ejecución V/S Total de obras suspendidas</t>
  </si>
  <si>
    <t>Total de obras en ejecución V/S Total de obras socializadas</t>
  </si>
  <si>
    <t>% de obras solucionadas vs % obras inconclusas</t>
  </si>
  <si>
    <t>Obras donde no se ejcutan las condiciones tecnicas con el objetivo de generar adiciones presupúestales</t>
  </si>
  <si>
    <t>cumplimiento a lo establecido en comites de obra</t>
  </si>
  <si>
    <t>Numero de supervisores e interventores de los contratos de la Secretaira, contra numero de interventores y contratistas con procesos de diferente tipos.</t>
  </si>
  <si>
    <t>Difusion continua de Codigo de etica y valores a los contratista y supervisores de la Secretaria</t>
  </si>
  <si>
    <t>Modificacion del personal a cargo de las supervisiones  y en el caso de interventorias externas Terminacion inmediata del Contrato, sin perjuicio de las consecuencias penales, fiscales y disciplinarias que esto conlleve.</t>
  </si>
  <si>
    <t>copia de  Actas de comité de obra</t>
  </si>
  <si>
    <t>Convocatoria, sea por memorandos o circular, Agenda, Acta y listado de asistencia</t>
  </si>
  <si>
    <t>Copia de los oficios o soporte de la accion a tomar en cumplimiento de la actividad de control.</t>
  </si>
  <si>
    <t>Trimestral</t>
  </si>
  <si>
    <t>Al momento de que se genere el inicio de un proceso</t>
  </si>
  <si>
    <t xml:space="preserve">Obras en ejecucion vs obras con inconvenientes registrado </t>
  </si>
  <si>
    <t xml:space="preserve"> % de Difusiones programadas contra porcentaje deobras Ejecutadas</t>
  </si>
  <si>
    <t>GESTION DE INFRAESTRUCTURA Y OBRAS PUBLICAS</t>
  </si>
  <si>
    <t>Alcaldia Municipal de Ibague.</t>
  </si>
  <si>
    <t>La Alcaldía de Ibagué como entidad pública del orden territorial, garantiza las condiciones y los recursos económicos y humanos, necesarios para la oportuna prestación de los servicios que promueven el desarrollo social, económico, cultural, ambiental y del territorio, a partir de la implementación de planes y programas que fomentan el adecuado ejercicio de los derechos humanos, la equidad y la justicia, con una Administración transparente y efectiva de los recursos públicos.</t>
  </si>
  <si>
    <t>Versión: 03</t>
  </si>
  <si>
    <r>
      <t xml:space="preserve">PROCESO: </t>
    </r>
    <r>
      <rPr>
        <sz val="11"/>
        <color indexed="8"/>
        <rFont val="Arial"/>
        <family val="2"/>
      </rPr>
      <t>SISTEMA INTEGRADO DE GESTION</t>
    </r>
  </si>
  <si>
    <t>Codigo:FOR-13-PRO-SIG-03</t>
  </si>
  <si>
    <t>Versión:03</t>
  </si>
  <si>
    <r>
      <t xml:space="preserve">FORMATO: </t>
    </r>
    <r>
      <rPr>
        <sz val="11"/>
        <color indexed="8"/>
        <rFont val="Arial"/>
        <family val="2"/>
      </rPr>
      <t xml:space="preserve">MAPA DE RIESGOS </t>
    </r>
  </si>
  <si>
    <t>Fecha: 2019/04/25</t>
  </si>
  <si>
    <t>PROCESO: SISTEMA INTEGRADO DE GESTION</t>
  </si>
  <si>
    <t>FORMATO: MAPA DE RIESGOS</t>
  </si>
  <si>
    <t>Codigo:                        FOR-13-PRO-SIG-03</t>
  </si>
  <si>
    <t>Fecha:2019/04/25</t>
  </si>
  <si>
    <t xml:space="preserve">PROCESO: SISTEMA INTEGRADO DE GESTION </t>
  </si>
  <si>
    <t xml:space="preserve">FORMATO: MAPA DE RIESGOS </t>
  </si>
  <si>
    <t>FORMATO: MAPA  DE RIESGOS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</si>
</sst>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32" x14ac:knownFonts="1">
    <font>
      <sz val="11"/>
      <color theme="1"/>
      <name val="Calibri"/>
      <family val="2"/>
      <scheme val="minor"/>
    </font>
    <font>
      <b/>
      <sz val="12"/>
      <color indexed="8"/>
      <name val="Arial"/>
      <family val="2"/>
    </font>
    <font>
      <sz val="12"/>
      <color indexed="8"/>
      <name val="Arial"/>
      <family val="2"/>
    </font>
    <font>
      <b/>
      <sz val="11"/>
      <color indexed="17"/>
      <name val="Arial"/>
      <family val="2"/>
    </font>
    <font>
      <sz val="11"/>
      <color theme="1"/>
      <name val="Arial"/>
      <family val="2"/>
    </font>
    <font>
      <b/>
      <sz val="11"/>
      <color theme="1"/>
      <name val="Arial"/>
      <family val="2"/>
    </font>
    <font>
      <sz val="10"/>
      <color theme="1"/>
      <name val="Arial"/>
      <family val="2"/>
    </font>
    <font>
      <b/>
      <sz val="12"/>
      <color theme="1"/>
      <name val="Arial"/>
      <family val="2"/>
    </font>
    <font>
      <sz val="12"/>
      <color theme="1"/>
      <name val="Arial"/>
      <family val="2"/>
    </font>
    <font>
      <b/>
      <sz val="11"/>
      <color theme="1"/>
      <name val="Calibri"/>
      <family val="2"/>
      <scheme val="minor"/>
    </font>
    <font>
      <b/>
      <sz val="16"/>
      <color theme="1"/>
      <name val="Calibri"/>
      <family val="2"/>
      <scheme val="minor"/>
    </font>
    <font>
      <sz val="12"/>
      <color theme="1"/>
      <name val="Calibri"/>
      <family val="2"/>
      <scheme val="minor"/>
    </font>
    <font>
      <b/>
      <sz val="10"/>
      <color indexed="8"/>
      <name val="Arial"/>
      <family val="2"/>
    </font>
    <font>
      <sz val="10"/>
      <color theme="1"/>
      <name val="Calibri"/>
      <family val="2"/>
      <scheme val="minor"/>
    </font>
    <font>
      <b/>
      <sz val="10"/>
      <color theme="1"/>
      <name val="Arial"/>
      <family val="2"/>
    </font>
    <font>
      <b/>
      <sz val="11"/>
      <color indexed="8"/>
      <name val="Arial"/>
      <family val="2"/>
    </font>
    <font>
      <sz val="11"/>
      <color indexed="8"/>
      <name val="Arial"/>
      <family val="2"/>
    </font>
    <font>
      <b/>
      <sz val="14"/>
      <color theme="1"/>
      <name val="Arial"/>
      <family val="2"/>
    </font>
    <font>
      <b/>
      <sz val="9"/>
      <color theme="1"/>
      <name val="Arial"/>
      <family val="2"/>
    </font>
    <font>
      <b/>
      <sz val="14"/>
      <color theme="1"/>
      <name val="Calibri"/>
      <family val="2"/>
      <scheme val="minor"/>
    </font>
    <font>
      <b/>
      <sz val="12"/>
      <color theme="1"/>
      <name val="Calibri"/>
      <family val="2"/>
      <scheme val="minor"/>
    </font>
    <font>
      <b/>
      <sz val="20"/>
      <color theme="1"/>
      <name val="Calibri"/>
      <family val="2"/>
      <scheme val="minor"/>
    </font>
    <font>
      <b/>
      <sz val="8"/>
      <color theme="1"/>
      <name val="Arial"/>
      <family val="2"/>
    </font>
    <font>
      <sz val="11"/>
      <color rgb="FFFF0000"/>
      <name val="Arial"/>
      <family val="2"/>
    </font>
    <font>
      <b/>
      <sz val="11"/>
      <color rgb="FFFF0000"/>
      <name val="Arial"/>
      <family val="2"/>
    </font>
    <font>
      <b/>
      <sz val="11"/>
      <name val="Arial"/>
      <family val="2"/>
    </font>
    <font>
      <b/>
      <sz val="9"/>
      <name val="Arial"/>
      <family val="2"/>
    </font>
    <font>
      <sz val="11"/>
      <name val="Arial"/>
      <family val="2"/>
    </font>
    <font>
      <sz val="11"/>
      <color rgb="FF00B050"/>
      <name val="Arial"/>
      <family val="2"/>
    </font>
    <font>
      <sz val="11"/>
      <name val="Calibri"/>
      <family val="2"/>
      <scheme val="minor"/>
    </font>
    <font>
      <sz val="11"/>
      <color theme="0"/>
      <name val="Arial"/>
      <family val="2"/>
    </font>
    <font>
      <sz val="10"/>
      <color theme="1"/>
      <name val="Arial Unicode MS"/>
      <family val="2"/>
    </font>
  </fonts>
  <fills count="19">
    <fill>
      <patternFill patternType="none"/>
    </fill>
    <fill>
      <patternFill patternType="gray125"/>
    </fill>
    <fill>
      <patternFill patternType="solid">
        <fgColor theme="6"/>
        <bgColor indexed="64"/>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theme="9"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9" tint="-0.249977111117893"/>
        <bgColor indexed="64"/>
      </patternFill>
    </fill>
    <fill>
      <patternFill patternType="solid">
        <fgColor theme="5"/>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8837"/>
        <bgColor indexed="64"/>
      </patternFill>
    </fill>
    <fill>
      <patternFill patternType="solid">
        <fgColor rgb="FFFF9B57"/>
        <bgColor indexed="64"/>
      </patternFill>
    </fill>
    <fill>
      <patternFill patternType="solid">
        <fgColor rgb="FFFFA365"/>
        <bgColor indexed="64"/>
      </patternFill>
    </fill>
    <fill>
      <patternFill patternType="solid">
        <fgColor rgb="FFFF0000"/>
        <bgColor indexed="64"/>
      </patternFill>
    </fill>
    <fill>
      <patternFill patternType="solid">
        <fgColor theme="3" tint="0.79998168889431442"/>
        <bgColor indexed="64"/>
      </patternFill>
    </fill>
    <fill>
      <patternFill patternType="solid">
        <fgColor theme="6" tint="0.79998168889431442"/>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medium">
        <color indexed="64"/>
      </bottom>
      <diagonal/>
    </border>
    <border>
      <left/>
      <right style="medium">
        <color theme="0"/>
      </right>
      <top style="medium">
        <color theme="0"/>
      </top>
      <bottom style="medium">
        <color theme="0"/>
      </bottom>
      <diagonal/>
    </border>
    <border>
      <left/>
      <right style="medium">
        <color theme="0"/>
      </right>
      <top style="medium">
        <color theme="0"/>
      </top>
      <bottom style="medium">
        <color indexed="64"/>
      </bottom>
      <diagonal/>
    </border>
    <border>
      <left style="medium">
        <color theme="0"/>
      </left>
      <right/>
      <top/>
      <bottom style="medium">
        <color indexed="64"/>
      </bottom>
      <diagonal/>
    </border>
    <border>
      <left/>
      <right style="thin">
        <color indexed="64"/>
      </right>
      <top/>
      <bottom/>
      <diagonal/>
    </border>
    <border>
      <left/>
      <right/>
      <top style="thin">
        <color indexed="64"/>
      </top>
      <bottom/>
      <diagonal/>
    </border>
    <border>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s>
  <cellStyleXfs count="1">
    <xf numFmtId="0" fontId="0" fillId="0" borderId="0"/>
  </cellStyleXfs>
  <cellXfs count="576">
    <xf numFmtId="0" fontId="0" fillId="0" borderId="0" xfId="0"/>
    <xf numFmtId="0" fontId="4" fillId="0" borderId="0" xfId="0" applyFont="1"/>
    <xf numFmtId="0" fontId="1" fillId="0" borderId="0" xfId="0" applyFont="1" applyAlignment="1">
      <alignment vertical="center" wrapText="1"/>
    </xf>
    <xf numFmtId="0" fontId="3" fillId="0" borderId="1" xfId="0" applyFont="1" applyBorder="1" applyAlignment="1">
      <alignment vertical="center" wrapText="1"/>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0" fillId="0" borderId="7" xfId="0" applyBorder="1"/>
    <xf numFmtId="0" fontId="0" fillId="0" borderId="9" xfId="0" applyBorder="1"/>
    <xf numFmtId="0" fontId="0" fillId="0" borderId="1" xfId="0" applyBorder="1"/>
    <xf numFmtId="0" fontId="0" fillId="0" borderId="3" xfId="0" applyBorder="1"/>
    <xf numFmtId="0" fontId="5" fillId="2" borderId="5" xfId="0" applyFont="1" applyFill="1" applyBorder="1" applyAlignment="1">
      <alignment horizontal="center" vertical="center" wrapText="1"/>
    </xf>
    <xf numFmtId="0" fontId="0" fillId="4" borderId="2" xfId="0" applyFill="1" applyBorder="1" applyAlignment="1">
      <alignment wrapText="1"/>
    </xf>
    <xf numFmtId="0" fontId="0" fillId="4" borderId="8" xfId="0" applyFill="1" applyBorder="1" applyAlignment="1">
      <alignment wrapText="1"/>
    </xf>
    <xf numFmtId="0" fontId="6" fillId="0" borderId="0" xfId="0" applyFont="1" applyAlignment="1">
      <alignment wrapText="1"/>
    </xf>
    <xf numFmtId="0" fontId="0" fillId="0" borderId="11" xfId="0" applyBorder="1"/>
    <xf numFmtId="0" fontId="0" fillId="0" borderId="12" xfId="0" applyBorder="1"/>
    <xf numFmtId="0" fontId="4" fillId="0" borderId="1" xfId="0" applyFont="1" applyBorder="1" applyAlignment="1">
      <alignment horizontal="center"/>
    </xf>
    <xf numFmtId="0" fontId="4" fillId="5" borderId="5" xfId="0" applyFont="1" applyFill="1" applyBorder="1" applyAlignment="1">
      <alignment horizontal="center"/>
    </xf>
    <xf numFmtId="0" fontId="4" fillId="5" borderId="1" xfId="0" applyFont="1" applyFill="1" applyBorder="1" applyAlignment="1">
      <alignment horizontal="center"/>
    </xf>
    <xf numFmtId="0" fontId="4" fillId="5" borderId="1" xfId="0" applyFont="1" applyFill="1" applyBorder="1" applyAlignment="1">
      <alignment horizontal="center" wrapText="1"/>
    </xf>
    <xf numFmtId="0" fontId="0" fillId="5" borderId="2" xfId="0" applyFill="1" applyBorder="1" applyAlignment="1">
      <alignment horizontal="center" vertical="center" wrapText="1"/>
    </xf>
    <xf numFmtId="0" fontId="1" fillId="5" borderId="2" xfId="0" applyFont="1" applyFill="1" applyBorder="1" applyAlignment="1">
      <alignment vertical="center" wrapText="1"/>
    </xf>
    <xf numFmtId="0" fontId="7" fillId="5" borderId="2" xfId="0" applyFont="1" applyFill="1" applyBorder="1" applyAlignment="1">
      <alignment vertical="center"/>
    </xf>
    <xf numFmtId="0" fontId="4" fillId="0" borderId="28" xfId="0" applyFont="1" applyBorder="1" applyAlignment="1">
      <alignment horizontal="center"/>
    </xf>
    <xf numFmtId="0" fontId="4" fillId="0" borderId="28" xfId="0" applyFont="1" applyBorder="1" applyAlignment="1">
      <alignment horizontal="left" wrapText="1"/>
    </xf>
    <xf numFmtId="0" fontId="4" fillId="0" borderId="1" xfId="0" applyFont="1" applyBorder="1" applyAlignment="1">
      <alignment horizontal="left" wrapText="1"/>
    </xf>
    <xf numFmtId="0" fontId="0" fillId="3" borderId="0" xfId="0" applyFill="1" applyAlignment="1">
      <alignment horizontal="center"/>
    </xf>
    <xf numFmtId="0" fontId="0" fillId="3" borderId="22" xfId="0" applyFill="1" applyBorder="1" applyAlignment="1">
      <alignment horizontal="center"/>
    </xf>
    <xf numFmtId="0" fontId="0" fillId="3" borderId="22" xfId="0" applyFill="1" applyBorder="1" applyAlignment="1">
      <alignment horizontal="center" vertical="top"/>
    </xf>
    <xf numFmtId="0" fontId="7" fillId="5" borderId="10" xfId="0" applyFont="1" applyFill="1" applyBorder="1" applyAlignment="1">
      <alignment horizontal="center" vertical="center"/>
    </xf>
    <xf numFmtId="0" fontId="7" fillId="5" borderId="13" xfId="0" applyFont="1" applyFill="1" applyBorder="1" applyAlignment="1">
      <alignment horizontal="center" vertical="center"/>
    </xf>
    <xf numFmtId="0" fontId="1" fillId="5" borderId="4" xfId="0" applyFont="1" applyFill="1" applyBorder="1" applyAlignment="1">
      <alignment vertical="center" wrapText="1"/>
    </xf>
    <xf numFmtId="0" fontId="9" fillId="0" borderId="0" xfId="0" applyFont="1"/>
    <xf numFmtId="0" fontId="9" fillId="10" borderId="0" xfId="0" applyFont="1" applyFill="1"/>
    <xf numFmtId="0" fontId="9" fillId="9" borderId="0" xfId="0" applyFont="1" applyFill="1"/>
    <xf numFmtId="0" fontId="9" fillId="8" borderId="0" xfId="0" applyFont="1" applyFill="1"/>
    <xf numFmtId="0" fontId="9" fillId="11" borderId="0" xfId="0" applyFont="1" applyFill="1"/>
    <xf numFmtId="0" fontId="0" fillId="3" borderId="26" xfId="0" applyFill="1" applyBorder="1"/>
    <xf numFmtId="0" fontId="0" fillId="3" borderId="19" xfId="0" applyFill="1" applyBorder="1"/>
    <xf numFmtId="0" fontId="0" fillId="3" borderId="21" xfId="0" applyFill="1" applyBorder="1"/>
    <xf numFmtId="0" fontId="0" fillId="3" borderId="39" xfId="0" applyFill="1" applyBorder="1"/>
    <xf numFmtId="0" fontId="0" fillId="3" borderId="0" xfId="0" applyFill="1"/>
    <xf numFmtId="0" fontId="0" fillId="3" borderId="22" xfId="0" applyFill="1" applyBorder="1"/>
    <xf numFmtId="0" fontId="9" fillId="3" borderId="0" xfId="0" applyFont="1" applyFill="1"/>
    <xf numFmtId="0" fontId="9" fillId="3" borderId="22" xfId="0" applyFont="1" applyFill="1" applyBorder="1"/>
    <xf numFmtId="0" fontId="0" fillId="3" borderId="35" xfId="0" applyFill="1" applyBorder="1"/>
    <xf numFmtId="0" fontId="0" fillId="3" borderId="41" xfId="0" applyFill="1" applyBorder="1"/>
    <xf numFmtId="0" fontId="9" fillId="3" borderId="22" xfId="0" applyFont="1" applyFill="1" applyBorder="1" applyAlignment="1">
      <alignment horizontal="center" vertical="center"/>
    </xf>
    <xf numFmtId="0" fontId="0" fillId="3" borderId="24" xfId="0" applyFill="1" applyBorder="1"/>
    <xf numFmtId="0" fontId="0" fillId="3" borderId="40" xfId="0" applyFill="1" applyBorder="1"/>
    <xf numFmtId="0" fontId="7" fillId="5" borderId="25" xfId="0" applyFont="1" applyFill="1" applyBorder="1" applyAlignment="1">
      <alignment vertical="center"/>
    </xf>
    <xf numFmtId="0" fontId="7" fillId="5" borderId="25" xfId="0" applyFont="1" applyFill="1" applyBorder="1" applyAlignment="1">
      <alignment horizontal="center" vertical="center"/>
    </xf>
    <xf numFmtId="0" fontId="7" fillId="5" borderId="10" xfId="0" applyFont="1" applyFill="1" applyBorder="1" applyAlignment="1">
      <alignment horizontal="center" vertical="center" wrapText="1"/>
    </xf>
    <xf numFmtId="0" fontId="4" fillId="5" borderId="3" xfId="0" applyFont="1" applyFill="1" applyBorder="1" applyAlignment="1">
      <alignment horizontal="center"/>
    </xf>
    <xf numFmtId="0" fontId="4" fillId="0" borderId="3" xfId="0" applyFont="1" applyBorder="1" applyAlignment="1">
      <alignment horizontal="center" vertical="center"/>
    </xf>
    <xf numFmtId="0" fontId="13" fillId="0" borderId="0" xfId="0" applyFont="1"/>
    <xf numFmtId="0" fontId="6" fillId="0" borderId="0" xfId="0" applyFont="1"/>
    <xf numFmtId="0" fontId="13" fillId="0" borderId="0" xfId="0" applyFont="1" applyAlignment="1">
      <alignment horizontal="center" vertical="center"/>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0" fontId="6" fillId="0" borderId="7" xfId="0" applyFont="1" applyBorder="1" applyAlignment="1">
      <alignment vertical="center" wrapText="1"/>
    </xf>
    <xf numFmtId="0" fontId="6" fillId="0" borderId="1" xfId="0" applyFont="1" applyBorder="1" applyAlignment="1">
      <alignment vertical="center" wrapText="1"/>
    </xf>
    <xf numFmtId="0" fontId="6" fillId="0" borderId="5" xfId="0" applyFont="1" applyBorder="1" applyAlignment="1">
      <alignment vertical="center" wrapText="1"/>
    </xf>
    <xf numFmtId="0" fontId="4" fillId="0" borderId="0" xfId="0" applyFont="1" applyAlignment="1">
      <alignment horizontal="center"/>
    </xf>
    <xf numFmtId="0" fontId="7" fillId="5" borderId="10" xfId="0" applyFont="1" applyFill="1" applyBorder="1" applyAlignment="1">
      <alignment vertical="center"/>
    </xf>
    <xf numFmtId="0" fontId="0" fillId="0" borderId="5" xfId="0" applyBorder="1"/>
    <xf numFmtId="0" fontId="0" fillId="0" borderId="6" xfId="0" applyBorder="1"/>
    <xf numFmtId="0" fontId="11" fillId="0" borderId="0" xfId="0" applyFont="1"/>
    <xf numFmtId="0" fontId="7" fillId="5" borderId="14" xfId="0" applyFont="1" applyFill="1" applyBorder="1" applyAlignment="1">
      <alignment horizontal="center" vertical="center"/>
    </xf>
    <xf numFmtId="0" fontId="7" fillId="5" borderId="1" xfId="0" applyFont="1" applyFill="1" applyBorder="1" applyAlignment="1">
      <alignment horizontal="center" vertical="center"/>
    </xf>
    <xf numFmtId="0" fontId="18" fillId="5" borderId="1" xfId="0" applyFont="1" applyFill="1" applyBorder="1" applyAlignment="1">
      <alignment horizontal="center" vertical="center" wrapText="1"/>
    </xf>
    <xf numFmtId="0" fontId="0" fillId="0" borderId="0" xfId="0" applyAlignment="1">
      <alignment wrapText="1"/>
    </xf>
    <xf numFmtId="0" fontId="0" fillId="4" borderId="1" xfId="0" applyFill="1" applyBorder="1"/>
    <xf numFmtId="0" fontId="0" fillId="0" borderId="39" xfId="0" applyBorder="1"/>
    <xf numFmtId="0" fontId="0" fillId="0" borderId="22" xfId="0" applyBorder="1"/>
    <xf numFmtId="0" fontId="18" fillId="5" borderId="3" xfId="0" applyFont="1" applyFill="1" applyBorder="1" applyAlignment="1">
      <alignment horizontal="center" vertical="center" wrapText="1"/>
    </xf>
    <xf numFmtId="0" fontId="0" fillId="0" borderId="0" xfId="0" applyAlignment="1">
      <alignment vertical="center" wrapText="1"/>
    </xf>
    <xf numFmtId="0" fontId="9" fillId="0" borderId="0" xfId="0" applyFont="1" applyAlignment="1">
      <alignment horizontal="center" vertical="center" wrapText="1"/>
    </xf>
    <xf numFmtId="0" fontId="0" fillId="0" borderId="0" xfId="0" applyProtection="1">
      <protection locked="0"/>
    </xf>
    <xf numFmtId="0" fontId="9" fillId="5" borderId="1" xfId="0" applyFont="1" applyFill="1" applyBorder="1" applyAlignment="1" applyProtection="1">
      <alignment horizontal="center" vertical="center" wrapText="1"/>
      <protection locked="0"/>
    </xf>
    <xf numFmtId="0" fontId="0" fillId="0" borderId="1" xfId="0" applyBorder="1" applyProtection="1">
      <protection locked="0"/>
    </xf>
    <xf numFmtId="0" fontId="0" fillId="0" borderId="0" xfId="0" applyAlignment="1" applyProtection="1">
      <alignment horizontal="center"/>
      <protection locked="0"/>
    </xf>
    <xf numFmtId="0" fontId="15" fillId="0" borderId="0" xfId="0" applyFont="1" applyAlignment="1" applyProtection="1">
      <alignment horizontal="center" vertical="center" wrapText="1"/>
      <protection locked="0"/>
    </xf>
    <xf numFmtId="0" fontId="4" fillId="0" borderId="0" xfId="0" applyFont="1" applyAlignment="1" applyProtection="1">
      <alignment horizontal="left" vertical="center" wrapText="1"/>
      <protection locked="0"/>
    </xf>
    <xf numFmtId="0" fontId="4" fillId="0" borderId="0" xfId="0" applyFont="1" applyAlignment="1" applyProtection="1">
      <alignment horizontal="center" vertical="center" wrapText="1"/>
      <protection locked="0"/>
    </xf>
    <xf numFmtId="164" fontId="4" fillId="0" borderId="0" xfId="0" applyNumberFormat="1" applyFont="1" applyAlignment="1" applyProtection="1">
      <alignment horizontal="center" vertical="center" wrapText="1"/>
      <protection locked="0"/>
    </xf>
    <xf numFmtId="164" fontId="9" fillId="5" borderId="1" xfId="0" applyNumberFormat="1" applyFont="1" applyFill="1" applyBorder="1" applyAlignment="1" applyProtection="1">
      <alignment horizontal="center" vertical="center" wrapText="1"/>
      <protection locked="0"/>
    </xf>
    <xf numFmtId="164" fontId="0" fillId="0" borderId="0" xfId="0" applyNumberFormat="1" applyProtection="1">
      <protection locked="0"/>
    </xf>
    <xf numFmtId="0" fontId="0" fillId="12" borderId="1" xfId="0" applyFill="1" applyBorder="1" applyProtection="1">
      <protection locked="0"/>
    </xf>
    <xf numFmtId="165" fontId="0" fillId="12" borderId="1" xfId="0" applyNumberFormat="1" applyFill="1" applyBorder="1"/>
    <xf numFmtId="0" fontId="0" fillId="4" borderId="0" xfId="0" applyFill="1"/>
    <xf numFmtId="0" fontId="7" fillId="5" borderId="0" xfId="0" applyFont="1" applyFill="1" applyAlignment="1">
      <alignment vertical="center"/>
    </xf>
    <xf numFmtId="0" fontId="1" fillId="5" borderId="0" xfId="0" applyFont="1" applyFill="1" applyAlignment="1">
      <alignment vertical="center" wrapText="1"/>
    </xf>
    <xf numFmtId="0" fontId="7" fillId="15" borderId="2" xfId="0" applyFont="1" applyFill="1" applyBorder="1" applyAlignment="1">
      <alignment vertical="center"/>
    </xf>
    <xf numFmtId="0" fontId="1" fillId="15" borderId="2" xfId="0" applyFont="1" applyFill="1" applyBorder="1" applyAlignment="1">
      <alignment vertical="center" wrapText="1"/>
    </xf>
    <xf numFmtId="0" fontId="9" fillId="15" borderId="11" xfId="0" applyFont="1" applyFill="1" applyBorder="1" applyAlignment="1" applyProtection="1">
      <alignment horizontal="center" vertical="center" wrapText="1"/>
      <protection locked="0"/>
    </xf>
    <xf numFmtId="0" fontId="13" fillId="0" borderId="3" xfId="0" applyFont="1" applyBorder="1"/>
    <xf numFmtId="0" fontId="4" fillId="3" borderId="28" xfId="0" applyFont="1" applyFill="1" applyBorder="1" applyAlignment="1">
      <alignment horizontal="left" vertical="center" wrapText="1"/>
    </xf>
    <xf numFmtId="0" fontId="4" fillId="0" borderId="1" xfId="0" applyFont="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1" fontId="0" fillId="0" borderId="1" xfId="0" applyNumberFormat="1" applyBorder="1" applyAlignment="1">
      <alignment vertical="center"/>
    </xf>
    <xf numFmtId="0" fontId="4" fillId="0" borderId="17" xfId="0" applyFont="1" applyBorder="1" applyAlignment="1">
      <alignment horizontal="left" vertical="center" wrapText="1"/>
    </xf>
    <xf numFmtId="0" fontId="9" fillId="15" borderId="28" xfId="0" applyFont="1" applyFill="1" applyBorder="1" applyAlignment="1" applyProtection="1">
      <alignment horizontal="center" vertical="center" wrapText="1"/>
      <protection locked="0"/>
    </xf>
    <xf numFmtId="0" fontId="5" fillId="15" borderId="29" xfId="0" applyFont="1" applyFill="1" applyBorder="1" applyAlignment="1">
      <alignment horizontal="center" vertical="center"/>
    </xf>
    <xf numFmtId="0" fontId="0" fillId="4" borderId="0" xfId="0" applyFill="1" applyAlignment="1">
      <alignment vertical="center"/>
    </xf>
    <xf numFmtId="0" fontId="13" fillId="0" borderId="0" xfId="0" applyFont="1" applyAlignment="1">
      <alignment wrapText="1"/>
    </xf>
    <xf numFmtId="0" fontId="13" fillId="0" borderId="0" xfId="0" applyFont="1" applyAlignment="1">
      <alignment vertical="top" wrapText="1"/>
    </xf>
    <xf numFmtId="0" fontId="7" fillId="14" borderId="2" xfId="0" applyFont="1" applyFill="1" applyBorder="1" applyAlignment="1">
      <alignment vertical="center"/>
    </xf>
    <xf numFmtId="0" fontId="1" fillId="14" borderId="2" xfId="0" applyFont="1" applyFill="1" applyBorder="1" applyAlignment="1">
      <alignment vertical="center" wrapText="1"/>
    </xf>
    <xf numFmtId="0" fontId="0" fillId="0" borderId="5" xfId="0" applyBorder="1" applyAlignment="1">
      <alignment horizontal="center" vertical="center" wrapText="1"/>
    </xf>
    <xf numFmtId="0" fontId="13" fillId="14" borderId="0" xfId="0" applyFont="1" applyFill="1"/>
    <xf numFmtId="0" fontId="9" fillId="14" borderId="1" xfId="0" applyFont="1" applyFill="1" applyBorder="1"/>
    <xf numFmtId="0" fontId="4" fillId="0" borderId="1" xfId="0" applyFont="1" applyBorder="1" applyAlignment="1">
      <alignment vertical="top" wrapText="1"/>
    </xf>
    <xf numFmtId="0" fontId="20" fillId="0" borderId="1" xfId="0" applyFont="1" applyBorder="1"/>
    <xf numFmtId="0" fontId="20" fillId="0" borderId="1" xfId="0" applyFont="1" applyBorder="1" applyAlignment="1">
      <alignment horizontal="center"/>
    </xf>
    <xf numFmtId="0" fontId="4" fillId="0" borderId="36" xfId="0" applyFont="1" applyBorder="1" applyAlignment="1">
      <alignment horizontal="left" vertical="center" wrapText="1"/>
    </xf>
    <xf numFmtId="0" fontId="0" fillId="5" borderId="61" xfId="0" applyFill="1" applyBorder="1" applyAlignment="1">
      <alignment horizontal="left"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5" fillId="13" borderId="5" xfId="0" applyFont="1" applyFill="1" applyBorder="1" applyAlignment="1">
      <alignment horizontal="center" vertical="center"/>
    </xf>
    <xf numFmtId="0" fontId="5" fillId="13" borderId="5" xfId="0" applyFont="1" applyFill="1" applyBorder="1" applyAlignment="1">
      <alignment vertical="center" wrapText="1"/>
    </xf>
    <xf numFmtId="0" fontId="5" fillId="12" borderId="5" xfId="0" applyFont="1" applyFill="1" applyBorder="1" applyAlignment="1">
      <alignment horizontal="center" vertical="center" wrapText="1"/>
    </xf>
    <xf numFmtId="0" fontId="5" fillId="0" borderId="19" xfId="0" applyFont="1" applyBorder="1" applyAlignment="1">
      <alignment vertical="center"/>
    </xf>
    <xf numFmtId="0" fontId="5" fillId="0" borderId="0" xfId="0" applyFont="1" applyAlignment="1">
      <alignment vertical="center"/>
    </xf>
    <xf numFmtId="0" fontId="4" fillId="0" borderId="39" xfId="0" applyFont="1" applyBorder="1"/>
    <xf numFmtId="0" fontId="0" fillId="5" borderId="4" xfId="0" applyFill="1" applyBorder="1" applyAlignment="1">
      <alignment horizontal="center" vertical="center" wrapText="1"/>
    </xf>
    <xf numFmtId="0" fontId="0" fillId="5" borderId="57" xfId="0" applyFill="1" applyBorder="1" applyAlignment="1">
      <alignment horizontal="left" vertical="center" wrapText="1"/>
    </xf>
    <xf numFmtId="0" fontId="4" fillId="5" borderId="5" xfId="0" applyFont="1" applyFill="1" applyBorder="1" applyAlignment="1">
      <alignment horizontal="center" wrapText="1"/>
    </xf>
    <xf numFmtId="0" fontId="4" fillId="5" borderId="6" xfId="0" applyFont="1" applyFill="1" applyBorder="1" applyAlignment="1">
      <alignment horizontal="center"/>
    </xf>
    <xf numFmtId="0" fontId="4" fillId="0" borderId="41" xfId="0" applyFont="1" applyBorder="1"/>
    <xf numFmtId="0" fontId="14" fillId="0" borderId="0" xfId="0" applyFont="1"/>
    <xf numFmtId="0" fontId="6" fillId="0" borderId="1" xfId="0" applyFont="1" applyBorder="1"/>
    <xf numFmtId="0" fontId="14" fillId="5" borderId="2" xfId="0" applyFont="1" applyFill="1" applyBorder="1" applyAlignment="1">
      <alignment horizontal="left" vertical="center"/>
    </xf>
    <xf numFmtId="0" fontId="6" fillId="0" borderId="3" xfId="0" applyFont="1" applyBorder="1"/>
    <xf numFmtId="0" fontId="7" fillId="5" borderId="8" xfId="0" applyFont="1" applyFill="1" applyBorder="1" applyAlignment="1">
      <alignment vertical="center"/>
    </xf>
    <xf numFmtId="0" fontId="7" fillId="5" borderId="7" xfId="0" applyFont="1" applyFill="1" applyBorder="1" applyAlignment="1">
      <alignment vertical="center"/>
    </xf>
    <xf numFmtId="0" fontId="7" fillId="6" borderId="7" xfId="0" applyFont="1" applyFill="1" applyBorder="1" applyAlignment="1">
      <alignment vertical="center"/>
    </xf>
    <xf numFmtId="0" fontId="7" fillId="6" borderId="9" xfId="0" applyFont="1" applyFill="1" applyBorder="1" applyAlignment="1">
      <alignment vertical="center"/>
    </xf>
    <xf numFmtId="0" fontId="1" fillId="5" borderId="5" xfId="0" applyFont="1" applyFill="1" applyBorder="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vertical="center"/>
    </xf>
    <xf numFmtId="0" fontId="5" fillId="9" borderId="1" xfId="0" applyFont="1" applyFill="1" applyBorder="1" applyAlignment="1">
      <alignment vertical="center"/>
    </xf>
    <xf numFmtId="1" fontId="5" fillId="9" borderId="1" xfId="0" applyNumberFormat="1" applyFont="1" applyFill="1" applyBorder="1" applyAlignment="1">
      <alignment vertical="center"/>
    </xf>
    <xf numFmtId="0" fontId="4" fillId="0" borderId="1" xfId="0" applyFont="1" applyBorder="1" applyAlignment="1">
      <alignment horizontal="left" vertical="center" wrapText="1"/>
    </xf>
    <xf numFmtId="0" fontId="4" fillId="0" borderId="59" xfId="0" applyFont="1" applyBorder="1" applyAlignment="1">
      <alignment horizontal="left" vertical="center" wrapText="1"/>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wrapText="1"/>
    </xf>
    <xf numFmtId="0" fontId="0" fillId="0" borderId="1" xfId="0" applyBorder="1" applyAlignment="1" applyProtection="1">
      <alignment horizontal="center" vertical="center"/>
      <protection locked="0"/>
    </xf>
    <xf numFmtId="0" fontId="0" fillId="7" borderId="0" xfId="0" applyFill="1"/>
    <xf numFmtId="0" fontId="0" fillId="16" borderId="0" xfId="0" applyFill="1"/>
    <xf numFmtId="0" fontId="4" fillId="0" borderId="1" xfId="0" applyFont="1" applyBorder="1" applyAlignment="1">
      <alignment horizontal="left" vertical="center" wrapText="1"/>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8" fillId="0" borderId="1" xfId="0" applyFont="1" applyBorder="1" applyAlignment="1">
      <alignment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xf>
    <xf numFmtId="0" fontId="4" fillId="0" borderId="61" xfId="0" applyFont="1" applyBorder="1" applyAlignment="1">
      <alignment horizontal="center" vertical="center" wrapText="1"/>
    </xf>
    <xf numFmtId="0" fontId="8" fillId="0" borderId="1"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27" fillId="0" borderId="1" xfId="0" applyFont="1" applyBorder="1" applyAlignment="1">
      <alignment horizontal="left" vertical="center" wrapText="1"/>
    </xf>
    <xf numFmtId="0" fontId="27" fillId="0" borderId="1" xfId="0" applyFont="1" applyBorder="1" applyAlignment="1">
      <alignment wrapText="1"/>
    </xf>
    <xf numFmtId="0" fontId="27" fillId="0" borderId="0" xfId="0" applyFont="1"/>
    <xf numFmtId="0" fontId="6" fillId="0" borderId="1" xfId="0" applyFont="1" applyBorder="1" applyAlignment="1">
      <alignment wrapText="1"/>
    </xf>
    <xf numFmtId="0" fontId="4" fillId="0" borderId="1" xfId="0" applyFont="1" applyBorder="1" applyAlignment="1">
      <alignment horizontal="center" vertical="top" wrapText="1"/>
    </xf>
    <xf numFmtId="0" fontId="0" fillId="5" borderId="61" xfId="0" applyFill="1" applyBorder="1" applyAlignment="1">
      <alignment horizontal="center" vertical="center" wrapText="1"/>
    </xf>
    <xf numFmtId="0" fontId="0" fillId="0" borderId="0" xfId="0" applyBorder="1" applyAlignment="1">
      <alignment horizontal="center" vertical="center" wrapText="1"/>
    </xf>
    <xf numFmtId="0" fontId="5" fillId="13" borderId="60" xfId="0" applyFont="1" applyFill="1" applyBorder="1" applyAlignment="1">
      <alignment horizontal="center" vertical="center"/>
    </xf>
    <xf numFmtId="0" fontId="4" fillId="0" borderId="0" xfId="0" applyFont="1" applyBorder="1"/>
    <xf numFmtId="0" fontId="5" fillId="13" borderId="57" xfId="0" applyFont="1" applyFill="1" applyBorder="1" applyAlignment="1">
      <alignment horizontal="center" vertical="center"/>
    </xf>
    <xf numFmtId="0" fontId="4" fillId="0" borderId="39" xfId="0" applyFont="1" applyBorder="1" applyAlignment="1">
      <alignment horizontal="center"/>
    </xf>
    <xf numFmtId="0" fontId="4" fillId="0" borderId="40" xfId="0" applyFont="1" applyBorder="1" applyAlignment="1">
      <alignment horizontal="center"/>
    </xf>
    <xf numFmtId="0" fontId="4" fillId="0" borderId="7" xfId="0" applyFont="1" applyBorder="1" applyAlignment="1">
      <alignment horizontal="left" wrapText="1"/>
    </xf>
    <xf numFmtId="0" fontId="4" fillId="0" borderId="7" xfId="0" applyFont="1" applyBorder="1" applyAlignment="1">
      <alignment horizontal="center"/>
    </xf>
    <xf numFmtId="0" fontId="4" fillId="0" borderId="24" xfId="0" applyFont="1" applyBorder="1"/>
    <xf numFmtId="0" fontId="4"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1" xfId="0" applyFont="1" applyBorder="1" applyAlignment="1">
      <alignment vertical="top" wrapText="1"/>
    </xf>
    <xf numFmtId="0" fontId="28" fillId="3" borderId="1" xfId="0" applyFont="1" applyFill="1" applyBorder="1" applyAlignment="1">
      <alignment horizontal="justify" vertical="top"/>
    </xf>
    <xf numFmtId="0" fontId="28" fillId="0" borderId="1" xfId="0" applyFont="1" applyBorder="1" applyAlignment="1">
      <alignment vertical="center" wrapText="1"/>
    </xf>
    <xf numFmtId="0" fontId="27" fillId="17" borderId="1" xfId="0" applyFont="1" applyFill="1" applyBorder="1" applyAlignment="1">
      <alignment vertical="top" wrapText="1"/>
    </xf>
    <xf numFmtId="0" fontId="27" fillId="17" borderId="1" xfId="0" applyFont="1" applyFill="1" applyBorder="1" applyAlignment="1">
      <alignment horizontal="justify" vertical="top"/>
    </xf>
    <xf numFmtId="0" fontId="27" fillId="17" borderId="1" xfId="0" applyFont="1" applyFill="1" applyBorder="1" applyAlignment="1">
      <alignment horizontal="left" vertical="center" wrapText="1"/>
    </xf>
    <xf numFmtId="0" fontId="27" fillId="18" borderId="1" xfId="0" applyFont="1" applyFill="1" applyBorder="1" applyAlignment="1">
      <alignment horizontal="left" vertical="center" wrapText="1"/>
    </xf>
    <xf numFmtId="0" fontId="29" fillId="0" borderId="1" xfId="0" applyFont="1" applyBorder="1" applyAlignment="1" applyProtection="1">
      <alignment horizontal="center" vertical="center"/>
      <protection locked="0"/>
    </xf>
    <xf numFmtId="0" fontId="30" fillId="3" borderId="28" xfId="0" applyFont="1" applyFill="1" applyBorder="1" applyAlignment="1">
      <alignment horizontal="left" vertical="center" wrapText="1"/>
    </xf>
    <xf numFmtId="0" fontId="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wrapText="1"/>
    </xf>
    <xf numFmtId="0" fontId="0" fillId="0" borderId="1" xfId="0" applyBorder="1" applyAlignment="1">
      <alignment horizontal="center" vertical="center" wrapText="1"/>
    </xf>
    <xf numFmtId="0" fontId="0" fillId="0" borderId="2" xfId="0" applyBorder="1" applyAlignment="1">
      <alignment horizontal="justify" vertical="center" wrapText="1"/>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6" fillId="0" borderId="1" xfId="0" applyFont="1" applyBorder="1" applyAlignment="1">
      <alignment horizontal="center" vertical="center" wrapText="1"/>
    </xf>
    <xf numFmtId="0" fontId="6" fillId="0" borderId="1" xfId="0" applyFont="1" applyBorder="1" applyAlignment="1">
      <alignment horizontal="center" wrapText="1"/>
    </xf>
    <xf numFmtId="0" fontId="6" fillId="0" borderId="1" xfId="0" applyFont="1" applyBorder="1" applyAlignment="1">
      <alignment horizontal="justify" vertical="center" wrapText="1"/>
    </xf>
    <xf numFmtId="0" fontId="6" fillId="0" borderId="1" xfId="0" applyFont="1" applyBorder="1" applyAlignment="1">
      <alignment vertical="center"/>
    </xf>
    <xf numFmtId="0" fontId="14" fillId="5" borderId="10" xfId="0" applyFont="1" applyFill="1" applyBorder="1" applyAlignment="1">
      <alignment horizontal="center" vertical="center" wrapText="1"/>
    </xf>
    <xf numFmtId="0" fontId="14" fillId="5" borderId="10" xfId="0" applyFont="1" applyFill="1" applyBorder="1" applyAlignment="1">
      <alignment horizontal="center" vertical="center"/>
    </xf>
    <xf numFmtId="0" fontId="14" fillId="5" borderId="13" xfId="0" applyFont="1" applyFill="1" applyBorder="1" applyAlignment="1">
      <alignment horizontal="center" vertical="center"/>
    </xf>
    <xf numFmtId="0" fontId="6" fillId="0" borderId="7" xfId="0" applyFont="1" applyBorder="1" applyAlignment="1">
      <alignment wrapText="1"/>
    </xf>
    <xf numFmtId="0" fontId="6" fillId="0" borderId="7" xfId="0" applyFont="1" applyBorder="1" applyAlignment="1">
      <alignment horizontal="justify" vertical="center" wrapText="1"/>
    </xf>
    <xf numFmtId="0" fontId="6" fillId="0" borderId="9"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5" xfId="0" applyFont="1" applyBorder="1" applyAlignment="1">
      <alignment horizontal="center" vertical="center" wrapText="1"/>
    </xf>
    <xf numFmtId="0" fontId="6" fillId="0" borderId="5" xfId="0" applyFont="1" applyBorder="1" applyAlignment="1">
      <alignment horizontal="justify" vertical="center" wrapText="1"/>
    </xf>
    <xf numFmtId="0" fontId="31" fillId="0" borderId="1" xfId="0" applyFont="1" applyBorder="1" applyAlignment="1">
      <alignment horizontal="center" vertical="center" wrapText="1"/>
    </xf>
    <xf numFmtId="0" fontId="14" fillId="5" borderId="25"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1" xfId="0" applyFont="1" applyBorder="1" applyAlignment="1">
      <alignment horizontal="center" vertical="center" wrapText="1"/>
    </xf>
    <xf numFmtId="0" fontId="1" fillId="0" borderId="0" xfId="0" applyFont="1" applyAlignment="1">
      <alignment horizontal="center" vertical="center" wrapText="1"/>
    </xf>
    <xf numFmtId="0" fontId="1" fillId="0" borderId="8" xfId="0" applyFont="1" applyBorder="1" applyAlignment="1">
      <alignment vertical="center" wrapText="1"/>
    </xf>
    <xf numFmtId="0" fontId="1" fillId="0" borderId="2" xfId="0" applyFont="1" applyBorder="1" applyAlignment="1">
      <alignment vertical="center" wrapText="1"/>
    </xf>
    <xf numFmtId="0" fontId="1" fillId="0" borderId="4" xfId="0" applyFont="1" applyBorder="1" applyAlignment="1">
      <alignment vertical="center" wrapText="1"/>
    </xf>
    <xf numFmtId="0" fontId="8" fillId="6" borderId="1" xfId="0" applyFont="1" applyFill="1" applyBorder="1" applyAlignment="1">
      <alignment vertical="center"/>
    </xf>
    <xf numFmtId="0" fontId="8" fillId="6" borderId="3" xfId="0" applyFont="1" applyFill="1" applyBorder="1" applyAlignment="1">
      <alignment vertical="center"/>
    </xf>
    <xf numFmtId="0" fontId="16" fillId="6" borderId="1" xfId="0" applyFont="1" applyFill="1" applyBorder="1" applyAlignment="1">
      <alignment vertical="center" wrapText="1"/>
    </xf>
    <xf numFmtId="0" fontId="16" fillId="6" borderId="3" xfId="0" applyFont="1" applyFill="1" applyBorder="1" applyAlignment="1">
      <alignment vertical="center" wrapText="1"/>
    </xf>
    <xf numFmtId="0" fontId="7" fillId="5" borderId="8" xfId="0" applyFont="1" applyFill="1" applyBorder="1" applyAlignment="1">
      <alignment horizontal="center" vertical="top" wrapText="1"/>
    </xf>
    <xf numFmtId="0" fontId="7" fillId="5" borderId="7" xfId="0" applyFont="1" applyFill="1" applyBorder="1" applyAlignment="1">
      <alignment horizontal="center" vertical="top" wrapText="1"/>
    </xf>
    <xf numFmtId="0" fontId="7" fillId="5" borderId="9" xfId="0" applyFont="1" applyFill="1" applyBorder="1" applyAlignment="1">
      <alignment horizontal="center" vertical="top" wrapText="1"/>
    </xf>
    <xf numFmtId="0" fontId="15"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8"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5" fillId="2" borderId="8" xfId="0" applyFont="1" applyFill="1" applyBorder="1" applyAlignment="1">
      <alignment horizontal="center" vertical="center"/>
    </xf>
    <xf numFmtId="0" fontId="5" fillId="2" borderId="7" xfId="0" applyFont="1" applyFill="1" applyBorder="1" applyAlignment="1">
      <alignment horizontal="center" vertical="center"/>
    </xf>
    <xf numFmtId="0" fontId="0" fillId="0" borderId="18" xfId="0" applyBorder="1" applyAlignment="1">
      <alignment horizontal="center"/>
    </xf>
    <xf numFmtId="0" fontId="0" fillId="0" borderId="25" xfId="0" applyBorder="1" applyAlignment="1">
      <alignment horizontal="center"/>
    </xf>
    <xf numFmtId="0" fontId="0" fillId="0" borderId="20" xfId="0" applyBorder="1" applyAlignment="1">
      <alignment horizontal="center"/>
    </xf>
    <xf numFmtId="0" fontId="0" fillId="0" borderId="45" xfId="0" applyBorder="1" applyAlignment="1">
      <alignment horizontal="center"/>
    </xf>
    <xf numFmtId="0" fontId="1" fillId="0" borderId="8"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38" xfId="0" applyFont="1" applyBorder="1" applyAlignment="1">
      <alignment horizontal="center" vertical="center" wrapText="1"/>
    </xf>
    <xf numFmtId="0" fontId="0" fillId="0" borderId="9" xfId="0" applyBorder="1" applyAlignment="1">
      <alignment horizontal="center"/>
    </xf>
    <xf numFmtId="0" fontId="0" fillId="0" borderId="3" xfId="0" applyBorder="1" applyAlignment="1">
      <alignment horizontal="center"/>
    </xf>
    <xf numFmtId="0" fontId="0" fillId="0" borderId="6" xfId="0" applyBorder="1" applyAlignment="1">
      <alignment horizontal="center"/>
    </xf>
    <xf numFmtId="0" fontId="15" fillId="0" borderId="14"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41" xfId="0" applyFont="1" applyBorder="1" applyAlignment="1">
      <alignment horizontal="center" vertical="center" wrapText="1"/>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5" borderId="9" xfId="0" applyFont="1" applyFill="1" applyBorder="1" applyAlignment="1">
      <alignment horizontal="center" vertical="center"/>
    </xf>
    <xf numFmtId="0" fontId="4" fillId="0" borderId="1" xfId="0" applyFont="1" applyBorder="1" applyAlignment="1" applyProtection="1">
      <alignment horizontal="center" vertical="center" wrapText="1"/>
      <protection locked="0"/>
    </xf>
    <xf numFmtId="0" fontId="9" fillId="5" borderId="39" xfId="0" applyFont="1" applyFill="1" applyBorder="1" applyAlignment="1" applyProtection="1">
      <alignment horizontal="center" wrapText="1"/>
      <protection locked="0"/>
    </xf>
    <xf numFmtId="0" fontId="9" fillId="5" borderId="0" xfId="0" applyFont="1" applyFill="1" applyAlignment="1" applyProtection="1">
      <alignment horizontal="center"/>
      <protection locked="0"/>
    </xf>
    <xf numFmtId="0" fontId="9" fillId="5" borderId="22" xfId="0" applyFont="1" applyFill="1" applyBorder="1" applyAlignment="1" applyProtection="1">
      <alignment horizontal="center"/>
      <protection locked="0"/>
    </xf>
    <xf numFmtId="0" fontId="7" fillId="12" borderId="1" xfId="0" applyFont="1" applyFill="1" applyBorder="1" applyAlignment="1" applyProtection="1">
      <alignment horizontal="left" vertical="center"/>
      <protection locked="0"/>
    </xf>
    <xf numFmtId="0" fontId="8" fillId="12" borderId="59" xfId="0" applyFont="1" applyFill="1" applyBorder="1" applyAlignment="1" applyProtection="1">
      <alignment horizontal="left" vertical="center" wrapText="1"/>
      <protection locked="0"/>
    </xf>
    <xf numFmtId="0" fontId="8" fillId="12" borderId="55" xfId="0" applyFont="1" applyFill="1" applyBorder="1" applyAlignment="1" applyProtection="1">
      <alignment horizontal="left" vertical="center" wrapText="1"/>
      <protection locked="0"/>
    </xf>
    <xf numFmtId="0" fontId="8" fillId="12" borderId="61" xfId="0" applyFont="1" applyFill="1" applyBorder="1" applyAlignment="1" applyProtection="1">
      <alignment horizontal="left" vertical="center" wrapText="1"/>
      <protection locked="0"/>
    </xf>
    <xf numFmtId="0" fontId="15" fillId="0" borderId="7" xfId="0" applyFont="1" applyBorder="1" applyAlignment="1" applyProtection="1">
      <alignment horizontal="center" vertical="center" wrapText="1"/>
      <protection locked="0"/>
    </xf>
    <xf numFmtId="0" fontId="15" fillId="0" borderId="1" xfId="0" applyFont="1" applyBorder="1" applyAlignment="1" applyProtection="1">
      <alignment horizontal="center" vertical="center" wrapText="1"/>
      <protection locked="0"/>
    </xf>
    <xf numFmtId="0" fontId="15" fillId="0" borderId="5" xfId="0" applyFont="1" applyBorder="1" applyAlignment="1" applyProtection="1">
      <alignment horizontal="center" vertical="center" wrapText="1"/>
      <protection locked="0"/>
    </xf>
    <xf numFmtId="0" fontId="0" fillId="0" borderId="1" xfId="0" applyBorder="1" applyAlignment="1" applyProtection="1">
      <alignment horizontal="center"/>
      <protection locked="0"/>
    </xf>
    <xf numFmtId="0" fontId="4" fillId="0" borderId="58" xfId="0" applyFont="1" applyBorder="1" applyAlignment="1" applyProtection="1">
      <alignment horizontal="left" vertical="center" wrapText="1"/>
      <protection locked="0"/>
    </xf>
    <xf numFmtId="0" fontId="4" fillId="0" borderId="56" xfId="0" applyFont="1" applyBorder="1" applyAlignment="1" applyProtection="1">
      <alignment horizontal="left" vertical="center" wrapText="1"/>
      <protection locked="0"/>
    </xf>
    <xf numFmtId="0" fontId="4" fillId="0" borderId="60" xfId="0" applyFont="1" applyBorder="1" applyAlignment="1" applyProtection="1">
      <alignment horizontal="left" vertical="center" wrapText="1"/>
      <protection locked="0"/>
    </xf>
    <xf numFmtId="0" fontId="21" fillId="14" borderId="0" xfId="0" applyFont="1" applyFill="1" applyAlignment="1">
      <alignment horizontal="center" wrapText="1"/>
    </xf>
    <xf numFmtId="0" fontId="21" fillId="14" borderId="36" xfId="0" applyFont="1" applyFill="1" applyBorder="1" applyAlignment="1">
      <alignment horizontal="center" wrapText="1"/>
    </xf>
    <xf numFmtId="0" fontId="4" fillId="0" borderId="1" xfId="0" applyFont="1" applyBorder="1" applyAlignment="1">
      <alignment horizontal="left" vertical="center" wrapText="1"/>
    </xf>
    <xf numFmtId="0" fontId="23" fillId="0" borderId="59"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1" xfId="0" applyFont="1" applyBorder="1" applyAlignment="1">
      <alignment horizontal="center" vertical="center" wrapText="1"/>
    </xf>
    <xf numFmtId="0" fontId="4" fillId="7" borderId="1" xfId="0" applyFont="1" applyFill="1" applyBorder="1" applyAlignment="1">
      <alignment horizontal="center" vertical="center" wrapText="1"/>
    </xf>
    <xf numFmtId="0" fontId="19" fillId="14" borderId="1" xfId="0" applyFont="1" applyFill="1" applyBorder="1" applyAlignment="1">
      <alignment horizontal="center" vertical="center" wrapText="1"/>
    </xf>
    <xf numFmtId="0" fontId="19" fillId="14" borderId="1" xfId="0" applyFont="1" applyFill="1" applyBorder="1" applyAlignment="1">
      <alignment horizontal="center" vertical="center"/>
    </xf>
    <xf numFmtId="0" fontId="19" fillId="14" borderId="59" xfId="0" applyFont="1" applyFill="1" applyBorder="1" applyAlignment="1">
      <alignment horizontal="center"/>
    </xf>
    <xf numFmtId="0" fontId="19" fillId="14" borderId="55" xfId="0" applyFont="1" applyFill="1" applyBorder="1" applyAlignment="1">
      <alignment horizontal="center"/>
    </xf>
    <xf numFmtId="0" fontId="19" fillId="14" borderId="61" xfId="0" applyFont="1" applyFill="1" applyBorder="1" applyAlignment="1">
      <alignment horizontal="center"/>
    </xf>
    <xf numFmtId="0" fontId="4" fillId="0" borderId="1" xfId="0" applyFont="1" applyBorder="1" applyAlignment="1">
      <alignment horizontal="center" vertical="center"/>
    </xf>
    <xf numFmtId="0" fontId="4" fillId="0" borderId="59"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55" xfId="0" applyFont="1" applyBorder="1" applyAlignment="1">
      <alignment horizontal="center" vertical="center" wrapText="1"/>
    </xf>
    <xf numFmtId="0" fontId="23" fillId="0" borderId="1" xfId="0" applyFont="1" applyBorder="1" applyAlignment="1">
      <alignment horizontal="center" vertical="center"/>
    </xf>
    <xf numFmtId="0" fontId="19" fillId="12" borderId="1" xfId="0" applyFont="1" applyFill="1" applyBorder="1" applyAlignment="1">
      <alignment horizontal="center" vertical="center" wrapText="1"/>
    </xf>
    <xf numFmtId="0" fontId="19" fillId="12" borderId="1" xfId="0" applyFont="1" applyFill="1" applyBorder="1" applyAlignment="1">
      <alignment horizontal="center" vertical="center"/>
    </xf>
    <xf numFmtId="0" fontId="19" fillId="12" borderId="59" xfId="0" applyFont="1" applyFill="1" applyBorder="1" applyAlignment="1">
      <alignment horizontal="center" vertical="center" wrapText="1"/>
    </xf>
    <xf numFmtId="0" fontId="19" fillId="12" borderId="55" xfId="0" applyFont="1" applyFill="1" applyBorder="1" applyAlignment="1">
      <alignment horizontal="center" vertical="center"/>
    </xf>
    <xf numFmtId="0" fontId="19" fillId="12" borderId="61" xfId="0" applyFont="1" applyFill="1" applyBorder="1" applyAlignment="1">
      <alignment horizontal="center" vertical="center"/>
    </xf>
    <xf numFmtId="0" fontId="5" fillId="0" borderId="5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61" xfId="0" applyFont="1" applyBorder="1" applyAlignment="1">
      <alignment horizontal="center" vertical="center" wrapText="1"/>
    </xf>
    <xf numFmtId="0" fontId="4" fillId="0" borderId="10" xfId="0" applyFont="1" applyBorder="1" applyAlignment="1">
      <alignment horizontal="center"/>
    </xf>
    <xf numFmtId="0" fontId="0" fillId="0" borderId="0" xfId="0" applyAlignment="1">
      <alignment horizontal="center"/>
    </xf>
    <xf numFmtId="0" fontId="0" fillId="0" borderId="1" xfId="0" applyBorder="1" applyAlignment="1">
      <alignment horizontal="center" vertical="center"/>
    </xf>
    <xf numFmtId="0" fontId="19" fillId="14" borderId="16" xfId="0" applyFont="1" applyFill="1" applyBorder="1" applyAlignment="1">
      <alignment horizontal="center" vertical="center" wrapText="1"/>
    </xf>
    <xf numFmtId="0" fontId="19" fillId="14" borderId="38" xfId="0" applyFont="1" applyFill="1" applyBorder="1" applyAlignment="1">
      <alignment horizontal="center" vertical="center" wrapText="1"/>
    </xf>
    <xf numFmtId="0" fontId="19" fillId="14" borderId="17"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0" borderId="17" xfId="0" applyFont="1" applyBorder="1" applyAlignment="1">
      <alignment horizontal="center" vertical="center" wrapText="1"/>
    </xf>
    <xf numFmtId="0" fontId="24" fillId="0" borderId="59" xfId="0" applyFont="1" applyBorder="1" applyAlignment="1">
      <alignment horizontal="center" vertical="center" wrapText="1"/>
    </xf>
    <xf numFmtId="0" fontId="5" fillId="7" borderId="59" xfId="0" applyFont="1" applyFill="1" applyBorder="1" applyAlignment="1">
      <alignment horizontal="center" vertical="center" wrapText="1"/>
    </xf>
    <xf numFmtId="0" fontId="4" fillId="7" borderId="61" xfId="0" applyFont="1" applyFill="1" applyBorder="1" applyAlignment="1">
      <alignment horizontal="center" vertical="center"/>
    </xf>
    <xf numFmtId="0" fontId="24" fillId="0" borderId="1" xfId="0" applyFont="1" applyBorder="1" applyAlignment="1">
      <alignment horizontal="center" vertical="center"/>
    </xf>
    <xf numFmtId="0" fontId="10" fillId="6" borderId="1" xfId="0" applyFont="1" applyFill="1" applyBorder="1" applyAlignment="1">
      <alignment horizontal="center" vertical="top"/>
    </xf>
    <xf numFmtId="0" fontId="19" fillId="6" borderId="1" xfId="0" applyFont="1" applyFill="1" applyBorder="1" applyAlignment="1">
      <alignment horizontal="center" vertical="top"/>
    </xf>
    <xf numFmtId="0" fontId="4" fillId="0" borderId="59" xfId="0" applyFont="1" applyBorder="1" applyAlignment="1">
      <alignment horizontal="center" vertical="center"/>
    </xf>
    <xf numFmtId="0" fontId="4" fillId="0" borderId="55" xfId="0" applyFont="1" applyBorder="1" applyAlignment="1">
      <alignment horizontal="center" vertical="center"/>
    </xf>
    <xf numFmtId="0" fontId="4" fillId="0" borderId="61" xfId="0" applyFont="1" applyBorder="1" applyAlignment="1">
      <alignment horizontal="center" vertical="center"/>
    </xf>
    <xf numFmtId="0" fontId="19" fillId="14" borderId="1" xfId="0" applyFont="1" applyFill="1" applyBorder="1" applyAlignment="1">
      <alignment horizontal="center" vertical="center" textRotation="255"/>
    </xf>
    <xf numFmtId="0" fontId="19" fillId="12" borderId="1" xfId="0" applyFont="1" applyFill="1" applyBorder="1" applyAlignment="1">
      <alignment horizontal="center" wrapText="1"/>
    </xf>
    <xf numFmtId="0" fontId="19" fillId="12" borderId="1" xfId="0" applyFont="1" applyFill="1" applyBorder="1" applyAlignment="1">
      <alignment horizontal="center"/>
    </xf>
    <xf numFmtId="0" fontId="19" fillId="12" borderId="59" xfId="0" applyFont="1" applyFill="1" applyBorder="1" applyAlignment="1">
      <alignment horizontal="center" vertical="top" wrapText="1"/>
    </xf>
    <xf numFmtId="0" fontId="19" fillId="12" borderId="55" xfId="0" applyFont="1" applyFill="1" applyBorder="1" applyAlignment="1">
      <alignment horizontal="center" vertical="top"/>
    </xf>
    <xf numFmtId="0" fontId="19" fillId="12" borderId="61" xfId="0" applyFont="1" applyFill="1" applyBorder="1" applyAlignment="1">
      <alignment horizontal="center" vertical="top"/>
    </xf>
    <xf numFmtId="0" fontId="23" fillId="7" borderId="59" xfId="0" applyFont="1" applyFill="1" applyBorder="1" applyAlignment="1">
      <alignment horizontal="center" vertical="center" wrapText="1"/>
    </xf>
    <xf numFmtId="0" fontId="23" fillId="7" borderId="61" xfId="0" applyFont="1" applyFill="1" applyBorder="1" applyAlignment="1">
      <alignment horizontal="center" vertical="center" wrapText="1"/>
    </xf>
    <xf numFmtId="0" fontId="4" fillId="7" borderId="61" xfId="0" applyFont="1" applyFill="1" applyBorder="1" applyAlignment="1">
      <alignment horizontal="center" vertical="center" wrapText="1"/>
    </xf>
    <xf numFmtId="0" fontId="4" fillId="0" borderId="1" xfId="0" applyFont="1" applyBorder="1" applyAlignment="1">
      <alignment horizontal="center"/>
    </xf>
    <xf numFmtId="0" fontId="24" fillId="7" borderId="59" xfId="0" applyFont="1" applyFill="1" applyBorder="1" applyAlignment="1">
      <alignment horizontal="center" vertical="center" wrapText="1"/>
    </xf>
    <xf numFmtId="0" fontId="7" fillId="5" borderId="58" xfId="0" applyFont="1" applyFill="1" applyBorder="1" applyAlignment="1">
      <alignment horizontal="center" vertical="center"/>
    </xf>
    <xf numFmtId="0" fontId="4" fillId="0" borderId="7" xfId="0" applyFont="1" applyBorder="1" applyAlignment="1">
      <alignment horizontal="left" vertical="center" wrapText="1"/>
    </xf>
    <xf numFmtId="0" fontId="18" fillId="0" borderId="1" xfId="0" applyFont="1" applyBorder="1" applyAlignment="1">
      <alignment horizontal="center" vertical="center" wrapText="1"/>
    </xf>
    <xf numFmtId="0" fontId="8" fillId="3" borderId="2"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28" xfId="0" applyFont="1" applyBorder="1" applyAlignment="1">
      <alignment horizontal="center" vertical="center" wrapText="1"/>
    </xf>
    <xf numFmtId="0" fontId="7" fillId="6" borderId="14" xfId="0" applyFont="1" applyFill="1" applyBorder="1" applyAlignment="1">
      <alignment horizontal="left" vertical="center"/>
    </xf>
    <xf numFmtId="0" fontId="7" fillId="6" borderId="37" xfId="0" applyFont="1" applyFill="1" applyBorder="1" applyAlignment="1">
      <alignment horizontal="left" vertical="center"/>
    </xf>
    <xf numFmtId="0" fontId="7" fillId="6" borderId="62" xfId="0" applyFont="1" applyFill="1" applyBorder="1" applyAlignment="1">
      <alignment horizontal="left" vertical="center"/>
    </xf>
    <xf numFmtId="0" fontId="8" fillId="6" borderId="16" xfId="0" applyFont="1" applyFill="1" applyBorder="1" applyAlignment="1">
      <alignment horizontal="left" vertical="center" wrapText="1"/>
    </xf>
    <xf numFmtId="0" fontId="8" fillId="6" borderId="38" xfId="0" applyFont="1" applyFill="1" applyBorder="1" applyAlignment="1">
      <alignment horizontal="left" vertical="center" wrapText="1"/>
    </xf>
    <xf numFmtId="0" fontId="8" fillId="6" borderId="63" xfId="0" applyFont="1" applyFill="1" applyBorder="1" applyAlignment="1">
      <alignment horizontal="left" vertical="center" wrapText="1"/>
    </xf>
    <xf numFmtId="0" fontId="0" fillId="0" borderId="3" xfId="0" applyBorder="1" applyAlignment="1">
      <alignment horizontal="center" vertical="center" wrapText="1"/>
    </xf>
    <xf numFmtId="0" fontId="8" fillId="0" borderId="10" xfId="0" applyFont="1" applyBorder="1" applyAlignment="1">
      <alignment vertical="center" wrapText="1"/>
    </xf>
    <xf numFmtId="0" fontId="8" fillId="0" borderId="28" xfId="0" applyFont="1" applyBorder="1" applyAlignment="1">
      <alignment vertical="center" wrapText="1"/>
    </xf>
    <xf numFmtId="0" fontId="7" fillId="5" borderId="1" xfId="0" applyFont="1" applyFill="1" applyBorder="1" applyAlignment="1">
      <alignment horizontal="center" vertical="center"/>
    </xf>
    <xf numFmtId="0" fontId="8" fillId="0" borderId="59" xfId="0" applyFont="1" applyBorder="1" applyAlignment="1">
      <alignment horizontal="center" vertical="center" wrapText="1"/>
    </xf>
    <xf numFmtId="0" fontId="8" fillId="0" borderId="61" xfId="0" applyFont="1" applyBorder="1" applyAlignment="1">
      <alignment horizontal="center" vertical="center" wrapText="1"/>
    </xf>
    <xf numFmtId="0" fontId="7" fillId="6" borderId="1" xfId="0" applyFont="1" applyFill="1" applyBorder="1" applyAlignment="1">
      <alignment horizontal="center" vertical="center"/>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4" fillId="0" borderId="1" xfId="0" applyFont="1" applyBorder="1" applyAlignment="1">
      <alignment horizontal="center" wrapText="1"/>
    </xf>
    <xf numFmtId="0" fontId="7" fillId="15" borderId="8" xfId="0" applyFont="1" applyFill="1" applyBorder="1" applyAlignment="1">
      <alignment horizontal="center" vertical="center"/>
    </xf>
    <xf numFmtId="0" fontId="7" fillId="15" borderId="60" xfId="0" applyFont="1" applyFill="1" applyBorder="1" applyAlignment="1">
      <alignment horizontal="center" vertical="center"/>
    </xf>
    <xf numFmtId="0" fontId="7" fillId="15" borderId="7" xfId="0" applyFont="1" applyFill="1" applyBorder="1" applyAlignment="1">
      <alignment horizontal="center" vertical="center"/>
    </xf>
    <xf numFmtId="0" fontId="7" fillId="15" borderId="9" xfId="0" applyFont="1" applyFill="1" applyBorder="1" applyAlignment="1">
      <alignment horizontal="center" vertical="center"/>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6" borderId="59" xfId="0" applyFont="1" applyFill="1" applyBorder="1" applyAlignment="1">
      <alignment horizontal="center" vertical="center"/>
    </xf>
    <xf numFmtId="0" fontId="7" fillId="6" borderId="55" xfId="0" applyFont="1" applyFill="1" applyBorder="1" applyAlignment="1">
      <alignment horizontal="center" vertical="center"/>
    </xf>
    <xf numFmtId="0" fontId="7" fillId="6" borderId="61" xfId="0" applyFont="1" applyFill="1" applyBorder="1" applyAlignment="1">
      <alignment horizontal="center" vertical="center"/>
    </xf>
    <xf numFmtId="0" fontId="15" fillId="0" borderId="44" xfId="0" applyFont="1" applyBorder="1" applyAlignment="1">
      <alignment horizontal="center" vertical="center" wrapText="1"/>
    </xf>
    <xf numFmtId="0" fontId="15" fillId="0" borderId="42" xfId="0" applyFont="1" applyBorder="1" applyAlignment="1">
      <alignment horizontal="center" vertical="center" wrapText="1"/>
    </xf>
    <xf numFmtId="0" fontId="7" fillId="15" borderId="37" xfId="0" applyFont="1" applyFill="1" applyBorder="1" applyAlignment="1">
      <alignment horizontal="center" vertical="center"/>
    </xf>
    <xf numFmtId="0" fontId="7" fillId="15" borderId="38" xfId="0" applyFont="1" applyFill="1" applyBorder="1" applyAlignment="1">
      <alignment horizontal="center" vertical="center"/>
    </xf>
    <xf numFmtId="0" fontId="7" fillId="15" borderId="1" xfId="0" applyFont="1" applyFill="1" applyBorder="1" applyAlignment="1">
      <alignment horizontal="center" vertical="center" wrapText="1"/>
    </xf>
    <xf numFmtId="0" fontId="7" fillId="15" borderId="1" xfId="0" applyFont="1" applyFill="1" applyBorder="1" applyAlignment="1">
      <alignment horizontal="center" vertical="center"/>
    </xf>
    <xf numFmtId="0" fontId="0" fillId="0" borderId="5" xfId="0" applyBorder="1" applyAlignment="1">
      <alignment horizontal="left" vertical="top" wrapText="1"/>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0" fillId="0" borderId="1" xfId="0" applyBorder="1" applyAlignment="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15" fillId="0" borderId="26" xfId="0" applyFont="1" applyBorder="1" applyAlignment="1">
      <alignment horizontal="center" vertical="center" wrapText="1"/>
    </xf>
    <xf numFmtId="0" fontId="15" fillId="0" borderId="39" xfId="0" applyFont="1" applyBorder="1" applyAlignment="1">
      <alignment horizontal="center" vertical="center" wrapText="1"/>
    </xf>
    <xf numFmtId="0" fontId="15" fillId="0" borderId="0" xfId="0" applyFont="1" applyAlignment="1">
      <alignment horizontal="center" vertical="center" wrapText="1"/>
    </xf>
    <xf numFmtId="0" fontId="15" fillId="0" borderId="36" xfId="0" applyFont="1" applyBorder="1" applyAlignment="1">
      <alignment horizontal="center" vertical="center" wrapText="1"/>
    </xf>
    <xf numFmtId="0" fontId="15" fillId="0" borderId="40" xfId="0" applyFont="1" applyBorder="1" applyAlignment="1">
      <alignment horizontal="center" vertical="center" wrapText="1"/>
    </xf>
    <xf numFmtId="0" fontId="0" fillId="0" borderId="22" xfId="0" applyBorder="1" applyAlignment="1">
      <alignment horizontal="center"/>
    </xf>
    <xf numFmtId="0" fontId="5" fillId="5" borderId="8" xfId="0" applyFont="1" applyFill="1" applyBorder="1" applyAlignment="1">
      <alignment horizontal="center" vertical="center"/>
    </xf>
    <xf numFmtId="0" fontId="5" fillId="5" borderId="2" xfId="0" applyFont="1" applyFill="1" applyBorder="1" applyAlignment="1">
      <alignment horizontal="center" vertical="center"/>
    </xf>
    <xf numFmtId="0" fontId="5" fillId="5" borderId="7" xfId="0" applyFont="1" applyFill="1" applyBorder="1" applyAlignment="1">
      <alignment horizontal="center" vertical="center"/>
    </xf>
    <xf numFmtId="0" fontId="5" fillId="5" borderId="1" xfId="0" applyFont="1" applyFill="1" applyBorder="1" applyAlignment="1">
      <alignment horizontal="center" vertical="center"/>
    </xf>
    <xf numFmtId="0" fontId="5" fillId="5" borderId="9" xfId="0" applyFont="1" applyFill="1" applyBorder="1" applyAlignment="1">
      <alignment horizontal="center" vertical="center"/>
    </xf>
    <xf numFmtId="0" fontId="5" fillId="5" borderId="1"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10" fillId="14" borderId="1" xfId="0" applyFont="1" applyFill="1" applyBorder="1" applyAlignment="1">
      <alignment horizontal="center" vertical="center"/>
    </xf>
    <xf numFmtId="0" fontId="0" fillId="0" borderId="37" xfId="0" applyBorder="1" applyAlignment="1">
      <alignment horizontal="center"/>
    </xf>
    <xf numFmtId="0" fontId="0" fillId="0" borderId="1"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20" fillId="14" borderId="59" xfId="0" applyFont="1" applyFill="1" applyBorder="1" applyAlignment="1">
      <alignment horizontal="center"/>
    </xf>
    <xf numFmtId="0" fontId="20" fillId="14" borderId="61" xfId="0" applyFont="1" applyFill="1" applyBorder="1" applyAlignment="1">
      <alignment horizontal="center"/>
    </xf>
    <xf numFmtId="0" fontId="6" fillId="0" borderId="1" xfId="0" applyFont="1" applyBorder="1" applyAlignment="1">
      <alignment horizontal="left" vertical="center" wrapText="1"/>
    </xf>
    <xf numFmtId="0" fontId="4" fillId="0" borderId="1" xfId="0" applyFont="1" applyBorder="1" applyAlignment="1">
      <alignment horizontal="left" vertical="top" wrapText="1"/>
    </xf>
    <xf numFmtId="0" fontId="9" fillId="14" borderId="1" xfId="0" applyFont="1" applyFill="1" applyBorder="1" applyAlignment="1">
      <alignment horizontal="center" wrapText="1"/>
    </xf>
    <xf numFmtId="0" fontId="0" fillId="0" borderId="59" xfId="0" applyBorder="1" applyAlignment="1">
      <alignment horizontal="center"/>
    </xf>
    <xf numFmtId="0" fontId="0" fillId="0" borderId="55" xfId="0" applyBorder="1" applyAlignment="1">
      <alignment horizontal="center"/>
    </xf>
    <xf numFmtId="0" fontId="0" fillId="0" borderId="61" xfId="0" applyBorder="1" applyAlignment="1">
      <alignment horizontal="center"/>
    </xf>
    <xf numFmtId="0" fontId="0" fillId="0" borderId="1" xfId="0" applyBorder="1" applyAlignment="1">
      <alignment horizontal="center"/>
    </xf>
    <xf numFmtId="0" fontId="10" fillId="0" borderId="39" xfId="0" applyFont="1" applyBorder="1" applyAlignment="1">
      <alignment vertical="center" textRotation="90"/>
    </xf>
    <xf numFmtId="0" fontId="0" fillId="9" borderId="33" xfId="0" applyFill="1" applyBorder="1" applyAlignment="1">
      <alignment horizontal="center"/>
    </xf>
    <xf numFmtId="0" fontId="0" fillId="9" borderId="31" xfId="0" applyFill="1" applyBorder="1" applyAlignment="1">
      <alignment horizontal="center"/>
    </xf>
    <xf numFmtId="0" fontId="0" fillId="10" borderId="31" xfId="0" applyFill="1" applyBorder="1" applyAlignment="1">
      <alignment horizontal="center"/>
    </xf>
    <xf numFmtId="0" fontId="7" fillId="5" borderId="8" xfId="0" applyFont="1" applyFill="1" applyBorder="1" applyAlignment="1">
      <alignment horizontal="center"/>
    </xf>
    <xf numFmtId="0" fontId="7" fillId="5" borderId="7" xfId="0" applyFont="1" applyFill="1" applyBorder="1" applyAlignment="1">
      <alignment horizontal="center"/>
    </xf>
    <xf numFmtId="0" fontId="7" fillId="5" borderId="9" xfId="0" applyFont="1" applyFill="1" applyBorder="1" applyAlignment="1">
      <alignment horizontal="center"/>
    </xf>
    <xf numFmtId="0" fontId="8" fillId="6" borderId="1" xfId="0" applyFont="1" applyFill="1" applyBorder="1" applyAlignment="1">
      <alignment horizontal="left" vertical="center"/>
    </xf>
    <xf numFmtId="0" fontId="8" fillId="6" borderId="3" xfId="0" applyFont="1" applyFill="1" applyBorder="1" applyAlignment="1">
      <alignment horizontal="left" vertical="center"/>
    </xf>
    <xf numFmtId="0" fontId="2" fillId="6" borderId="1" xfId="0" applyFont="1" applyFill="1" applyBorder="1" applyAlignment="1">
      <alignment horizontal="left" vertical="center" wrapText="1"/>
    </xf>
    <xf numFmtId="0" fontId="2" fillId="6" borderId="3" xfId="0" applyFont="1" applyFill="1" applyBorder="1" applyAlignment="1">
      <alignment horizontal="left" vertical="center" wrapText="1"/>
    </xf>
    <xf numFmtId="0" fontId="2" fillId="6" borderId="47" xfId="0" applyFont="1" applyFill="1" applyBorder="1" applyAlignment="1">
      <alignment horizontal="left" vertical="center" wrapText="1"/>
    </xf>
    <xf numFmtId="0" fontId="2" fillId="6" borderId="48" xfId="0" applyFont="1" applyFill="1" applyBorder="1" applyAlignment="1">
      <alignment horizontal="left" vertical="center" wrapText="1"/>
    </xf>
    <xf numFmtId="0" fontId="2" fillId="6" borderId="49" xfId="0" applyFont="1" applyFill="1" applyBorder="1" applyAlignment="1">
      <alignment horizontal="left" vertical="center" wrapText="1"/>
    </xf>
    <xf numFmtId="0" fontId="9" fillId="3" borderId="0" xfId="0" applyFont="1" applyFill="1" applyAlignment="1">
      <alignment horizontal="center"/>
    </xf>
    <xf numFmtId="0" fontId="9" fillId="3" borderId="22" xfId="0" applyFont="1" applyFill="1" applyBorder="1" applyAlignment="1">
      <alignment horizontal="center"/>
    </xf>
    <xf numFmtId="0" fontId="0" fillId="8" borderId="33" xfId="0" applyFill="1" applyBorder="1" applyAlignment="1">
      <alignment horizontal="center"/>
    </xf>
    <xf numFmtId="0" fontId="0" fillId="10" borderId="50" xfId="0" applyFill="1" applyBorder="1" applyAlignment="1">
      <alignment horizontal="center" vertical="center" wrapText="1"/>
    </xf>
    <xf numFmtId="0" fontId="0" fillId="10" borderId="51" xfId="0" applyFill="1" applyBorder="1" applyAlignment="1">
      <alignment horizontal="center" vertical="center" wrapText="1"/>
    </xf>
    <xf numFmtId="0" fontId="10" fillId="3" borderId="0" xfId="0" applyFont="1" applyFill="1" applyAlignment="1">
      <alignment horizontal="center" vertical="top"/>
    </xf>
    <xf numFmtId="0" fontId="0" fillId="7" borderId="33" xfId="0" applyFill="1" applyBorder="1" applyAlignment="1">
      <alignment horizontal="center"/>
    </xf>
    <xf numFmtId="0" fontId="0" fillId="8" borderId="31" xfId="0" applyFill="1" applyBorder="1" applyAlignment="1">
      <alignment horizontal="center"/>
    </xf>
    <xf numFmtId="0" fontId="0" fillId="9" borderId="31" xfId="0" applyFill="1" applyBorder="1" applyAlignment="1">
      <alignment horizontal="center" vertical="center" wrapText="1"/>
    </xf>
    <xf numFmtId="0" fontId="0" fillId="9" borderId="31" xfId="0" applyFill="1" applyBorder="1" applyAlignment="1">
      <alignment horizontal="center" vertical="center"/>
    </xf>
    <xf numFmtId="0" fontId="0" fillId="7" borderId="31" xfId="0" applyFill="1" applyBorder="1" applyAlignment="1">
      <alignment horizontal="center"/>
    </xf>
    <xf numFmtId="0" fontId="0" fillId="8" borderId="31" xfId="0" applyFill="1" applyBorder="1" applyAlignment="1">
      <alignment horizontal="center" vertical="center" wrapText="1"/>
    </xf>
    <xf numFmtId="0" fontId="0" fillId="8" borderId="31" xfId="0" applyFill="1" applyBorder="1" applyAlignment="1">
      <alignment horizontal="center" vertical="center"/>
    </xf>
    <xf numFmtId="0" fontId="0" fillId="9" borderId="50" xfId="0" applyFill="1" applyBorder="1" applyAlignment="1">
      <alignment horizontal="center" vertical="center" wrapText="1"/>
    </xf>
    <xf numFmtId="0" fontId="0" fillId="9" borderId="51" xfId="0" applyFill="1" applyBorder="1" applyAlignment="1">
      <alignment horizontal="center" vertical="center"/>
    </xf>
    <xf numFmtId="0" fontId="0" fillId="7" borderId="34" xfId="0" applyFill="1" applyBorder="1" applyAlignment="1">
      <alignment horizontal="center"/>
    </xf>
    <xf numFmtId="0" fontId="0" fillId="7" borderId="32" xfId="0" applyFill="1" applyBorder="1" applyAlignment="1">
      <alignment horizontal="center"/>
    </xf>
    <xf numFmtId="0" fontId="0" fillId="8" borderId="32" xfId="0" applyFill="1" applyBorder="1" applyAlignment="1">
      <alignment horizontal="center"/>
    </xf>
    <xf numFmtId="0" fontId="0" fillId="9" borderId="32" xfId="0" applyFill="1" applyBorder="1" applyAlignment="1">
      <alignment horizontal="center"/>
    </xf>
    <xf numFmtId="0" fontId="0" fillId="10" borderId="31" xfId="0" applyFill="1" applyBorder="1" applyAlignment="1">
      <alignment horizontal="center" vertical="center"/>
    </xf>
    <xf numFmtId="0" fontId="0" fillId="0" borderId="21" xfId="0" applyBorder="1" applyAlignment="1">
      <alignment horizontal="center"/>
    </xf>
    <xf numFmtId="0" fontId="0" fillId="0" borderId="24" xfId="0" applyBorder="1" applyAlignment="1">
      <alignment horizontal="center"/>
    </xf>
    <xf numFmtId="0" fontId="5" fillId="13" borderId="8" xfId="0" applyFont="1" applyFill="1" applyBorder="1" applyAlignment="1">
      <alignment horizontal="center" vertical="center"/>
    </xf>
    <xf numFmtId="0" fontId="5" fillId="13" borderId="25" xfId="0" applyFont="1" applyFill="1" applyBorder="1" applyAlignment="1">
      <alignment horizontal="center" vertical="center"/>
    </xf>
    <xf numFmtId="0" fontId="4" fillId="3" borderId="1" xfId="0" applyFont="1" applyFill="1" applyBorder="1" applyAlignment="1">
      <alignment horizontal="center" vertical="center" wrapText="1"/>
    </xf>
    <xf numFmtId="0" fontId="17" fillId="0" borderId="1" xfId="0" applyFont="1" applyBorder="1" applyAlignment="1">
      <alignment horizontal="center" vertical="center"/>
    </xf>
    <xf numFmtId="0" fontId="9" fillId="12" borderId="7"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14" fillId="13" borderId="9" xfId="0" applyFont="1" applyFill="1" applyBorder="1" applyAlignment="1">
      <alignment horizontal="center" vertical="center" wrapText="1"/>
    </xf>
    <xf numFmtId="0" fontId="14" fillId="13" borderId="13" xfId="0" applyFont="1" applyFill="1" applyBorder="1" applyAlignment="1">
      <alignment horizontal="center" vertical="center" wrapText="1"/>
    </xf>
    <xf numFmtId="0" fontId="4" fillId="0" borderId="11" xfId="0" applyFont="1" applyBorder="1" applyAlignment="1">
      <alignment horizontal="left"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5" fillId="13" borderId="7" xfId="0" applyFont="1" applyFill="1" applyBorder="1" applyAlignment="1">
      <alignment horizontal="center" vertical="center"/>
    </xf>
    <xf numFmtId="0" fontId="4" fillId="0" borderId="36" xfId="0" applyFont="1" applyBorder="1" applyAlignment="1">
      <alignment horizontal="center" vertical="center" wrapText="1"/>
    </xf>
    <xf numFmtId="0" fontId="4" fillId="0" borderId="17" xfId="0" applyFont="1" applyBorder="1" applyAlignment="1">
      <alignment horizontal="center" vertical="center" wrapText="1"/>
    </xf>
    <xf numFmtId="0" fontId="5" fillId="13" borderId="7" xfId="0" applyFont="1" applyFill="1" applyBorder="1" applyAlignment="1">
      <alignment horizontal="center" vertical="center" wrapText="1"/>
    </xf>
    <xf numFmtId="0" fontId="5" fillId="13" borderId="5" xfId="0" applyFont="1" applyFill="1" applyBorder="1" applyAlignment="1">
      <alignment horizontal="center" vertical="center" wrapText="1"/>
    </xf>
    <xf numFmtId="0" fontId="4" fillId="0" borderId="0" xfId="0" applyFont="1" applyAlignment="1">
      <alignment horizontal="center"/>
    </xf>
    <xf numFmtId="0" fontId="5" fillId="13" borderId="64"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4" xfId="0" applyFont="1" applyFill="1" applyBorder="1" applyAlignment="1">
      <alignment horizontal="center" vertical="center"/>
    </xf>
    <xf numFmtId="0" fontId="14" fillId="13" borderId="6" xfId="0" applyFont="1" applyFill="1" applyBorder="1" applyAlignment="1">
      <alignment horizontal="center" vertical="center" wrapText="1"/>
    </xf>
    <xf numFmtId="0" fontId="4" fillId="0" borderId="30"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64" xfId="0" applyFont="1" applyBorder="1" applyAlignment="1">
      <alignment horizontal="left" vertical="center" wrapText="1"/>
    </xf>
    <xf numFmtId="0" fontId="4" fillId="0" borderId="43" xfId="0" applyFont="1" applyBorder="1" applyAlignment="1">
      <alignment horizontal="center" vertical="center" wrapText="1"/>
    </xf>
    <xf numFmtId="0" fontId="4" fillId="0" borderId="7" xfId="0" applyFont="1" applyBorder="1" applyAlignment="1">
      <alignment horizontal="center" vertical="center" wrapText="1"/>
    </xf>
    <xf numFmtId="0" fontId="17" fillId="0" borderId="9" xfId="0" applyFont="1" applyBorder="1" applyAlignment="1">
      <alignment horizontal="center" vertical="center"/>
    </xf>
    <xf numFmtId="0" fontId="17" fillId="0" borderId="3" xfId="0" applyFont="1" applyBorder="1" applyAlignment="1">
      <alignment horizontal="center" vertical="center"/>
    </xf>
    <xf numFmtId="0" fontId="4" fillId="3" borderId="8"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52"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54" xfId="0" applyFont="1" applyBorder="1" applyAlignment="1">
      <alignment horizontal="center" vertical="center" wrapText="1"/>
    </xf>
    <xf numFmtId="0" fontId="4" fillId="3" borderId="16" xfId="0" applyFont="1" applyFill="1" applyBorder="1" applyAlignment="1">
      <alignment horizontal="center" vertical="center" wrapText="1"/>
    </xf>
    <xf numFmtId="0" fontId="4" fillId="3" borderId="59" xfId="0" applyFont="1" applyFill="1" applyBorder="1" applyAlignment="1">
      <alignment horizontal="center" vertical="center" wrapText="1"/>
    </xf>
    <xf numFmtId="0" fontId="5" fillId="13" borderId="65" xfId="0" applyFont="1" applyFill="1" applyBorder="1" applyAlignment="1">
      <alignment horizontal="center" vertical="center"/>
    </xf>
    <xf numFmtId="0" fontId="17" fillId="0" borderId="28" xfId="0" applyFont="1" applyBorder="1" applyAlignment="1">
      <alignment horizontal="center" vertical="center"/>
    </xf>
    <xf numFmtId="0" fontId="4" fillId="12" borderId="16" xfId="0" applyFont="1" applyFill="1" applyBorder="1" applyAlignment="1">
      <alignment horizontal="center" vertical="center" wrapText="1"/>
    </xf>
    <xf numFmtId="0" fontId="4" fillId="12" borderId="59" xfId="0" applyFont="1" applyFill="1" applyBorder="1" applyAlignment="1">
      <alignment horizontal="center" vertical="center" wrapText="1"/>
    </xf>
    <xf numFmtId="0" fontId="4" fillId="3" borderId="28" xfId="0" applyFont="1" applyFill="1" applyBorder="1" applyAlignment="1">
      <alignment horizontal="center" vertical="center" wrapText="1"/>
    </xf>
    <xf numFmtId="0" fontId="4" fillId="0" borderId="52" xfId="0" applyFont="1" applyBorder="1" applyAlignment="1">
      <alignment horizontal="center"/>
    </xf>
    <xf numFmtId="0" fontId="4" fillId="0" borderId="53" xfId="0" applyFont="1" applyBorder="1" applyAlignment="1">
      <alignment horizontal="center"/>
    </xf>
    <xf numFmtId="0" fontId="4" fillId="0" borderId="54" xfId="0" applyFont="1" applyBorder="1" applyAlignment="1">
      <alignment horizontal="center"/>
    </xf>
    <xf numFmtId="0" fontId="0" fillId="0" borderId="30" xfId="0" applyBorder="1" applyAlignment="1">
      <alignment horizontal="center"/>
    </xf>
    <xf numFmtId="0" fontId="15" fillId="0" borderId="18" xfId="0" applyFont="1" applyBorder="1" applyAlignment="1">
      <alignment horizontal="center" vertical="center" wrapText="1"/>
    </xf>
    <xf numFmtId="0" fontId="5" fillId="13" borderId="1" xfId="0" applyFont="1" applyFill="1" applyBorder="1" applyAlignment="1">
      <alignment horizontal="center" vertical="center"/>
    </xf>
    <xf numFmtId="0" fontId="5" fillId="13" borderId="1" xfId="0" applyFont="1" applyFill="1" applyBorder="1" applyAlignment="1">
      <alignment horizontal="center" vertical="center" wrapText="1"/>
    </xf>
    <xf numFmtId="0" fontId="7" fillId="6" borderId="5" xfId="0" applyFont="1" applyFill="1" applyBorder="1" applyAlignment="1">
      <alignment horizontal="center" vertical="center"/>
    </xf>
    <xf numFmtId="0" fontId="7" fillId="6" borderId="6" xfId="0" applyFont="1" applyFill="1" applyBorder="1" applyAlignment="1">
      <alignment horizontal="center" vertical="center"/>
    </xf>
    <xf numFmtId="0" fontId="9" fillId="13"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1"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12" fillId="0" borderId="6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6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left"/>
    </xf>
    <xf numFmtId="0" fontId="6" fillId="0" borderId="3" xfId="0" applyFont="1" applyBorder="1" applyAlignment="1">
      <alignment horizontal="left"/>
    </xf>
    <xf numFmtId="0" fontId="6" fillId="0" borderId="3" xfId="0" applyFont="1" applyBorder="1" applyAlignment="1">
      <alignment horizontal="left"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xf>
    <xf numFmtId="0" fontId="6" fillId="0" borderId="1" xfId="0" applyFont="1" applyBorder="1" applyAlignment="1">
      <alignment horizontal="center"/>
    </xf>
    <xf numFmtId="0" fontId="7" fillId="0" borderId="25" xfId="0" applyFont="1" applyBorder="1" applyAlignment="1">
      <alignment vertical="center" wrapText="1"/>
    </xf>
    <xf numFmtId="0" fontId="20" fillId="0" borderId="20" xfId="0" applyFont="1" applyBorder="1" applyAlignment="1">
      <alignment vertical="center" wrapText="1"/>
    </xf>
    <xf numFmtId="0" fontId="20" fillId="0" borderId="45" xfId="0" applyFont="1" applyBorder="1" applyAlignment="1">
      <alignment vertical="center" wrapText="1"/>
    </xf>
    <xf numFmtId="0" fontId="14" fillId="0" borderId="30" xfId="0" applyFont="1" applyBorder="1" applyAlignment="1">
      <alignment vertical="center" wrapText="1"/>
    </xf>
    <xf numFmtId="0" fontId="0" fillId="0" borderId="27" xfId="0" applyBorder="1" applyAlignment="1">
      <alignment vertical="center" wrapText="1"/>
    </xf>
    <xf numFmtId="0" fontId="4" fillId="0" borderId="7" xfId="0" applyFont="1" applyFill="1" applyBorder="1" applyAlignment="1">
      <alignment vertical="center" wrapText="1"/>
    </xf>
    <xf numFmtId="0" fontId="3" fillId="0" borderId="9" xfId="0" applyFont="1" applyFill="1" applyBorder="1" applyAlignment="1">
      <alignment horizontal="center" vertical="center" wrapText="1"/>
    </xf>
    <xf numFmtId="0" fontId="1" fillId="0" borderId="0" xfId="0" applyFont="1" applyBorder="1" applyAlignment="1">
      <alignment vertical="center" wrapText="1"/>
    </xf>
    <xf numFmtId="0" fontId="4" fillId="0" borderId="1" xfId="0" applyFont="1" applyFill="1" applyBorder="1" applyAlignment="1">
      <alignment vertical="center" wrapText="1"/>
    </xf>
    <xf numFmtId="0" fontId="3" fillId="0" borderId="3" xfId="0" applyFont="1" applyFill="1" applyBorder="1" applyAlignment="1">
      <alignment horizontal="center" vertical="center" wrapText="1"/>
    </xf>
    <xf numFmtId="0" fontId="4" fillId="0" borderId="5" xfId="0" applyFont="1" applyFill="1" applyBorder="1" applyAlignment="1">
      <alignment vertical="center" wrapText="1"/>
    </xf>
    <xf numFmtId="0" fontId="3" fillId="0" borderId="6" xfId="0" applyFont="1" applyFill="1" applyBorder="1" applyAlignment="1">
      <alignment horizontal="center" vertical="center" wrapText="1"/>
    </xf>
    <xf numFmtId="0" fontId="0" fillId="0" borderId="52" xfId="0" applyBorder="1" applyAlignment="1">
      <alignment horizontal="center"/>
    </xf>
    <xf numFmtId="0" fontId="15" fillId="0" borderId="21" xfId="0" applyFont="1" applyBorder="1" applyAlignment="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0" fillId="0" borderId="53" xfId="0" applyBorder="1" applyAlignment="1">
      <alignment horizontal="center"/>
    </xf>
    <xf numFmtId="0" fontId="15" fillId="0" borderId="24" xfId="0" applyFont="1" applyBorder="1" applyAlignment="1">
      <alignment horizontal="center"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0" fillId="0" borderId="54" xfId="0" applyBorder="1" applyAlignment="1">
      <alignment horizontal="center"/>
    </xf>
    <xf numFmtId="0" fontId="4" fillId="0" borderId="4" xfId="0" applyFont="1" applyFill="1" applyBorder="1" applyAlignment="1">
      <alignment horizontal="left" vertical="center" wrapText="1"/>
    </xf>
    <xf numFmtId="0" fontId="4" fillId="0" borderId="6" xfId="0" applyFont="1" applyFill="1" applyBorder="1" applyAlignment="1">
      <alignment horizontal="left" vertical="center" wrapText="1"/>
    </xf>
    <xf numFmtId="0" fontId="1" fillId="0" borderId="67" xfId="0" applyFont="1" applyBorder="1" applyAlignment="1">
      <alignment horizontal="center" vertical="center" wrapText="1"/>
    </xf>
    <xf numFmtId="0" fontId="6" fillId="0" borderId="68" xfId="0" applyFont="1" applyFill="1" applyBorder="1" applyAlignment="1">
      <alignment horizontal="center" vertical="center" wrapText="1"/>
    </xf>
    <xf numFmtId="0" fontId="6" fillId="0" borderId="69" xfId="0" applyFont="1" applyFill="1" applyBorder="1" applyAlignment="1">
      <alignment horizontal="center" vertical="center" wrapText="1"/>
    </xf>
    <xf numFmtId="0" fontId="0" fillId="0" borderId="67" xfId="0" applyBorder="1" applyAlignment="1">
      <alignment horizontal="center"/>
    </xf>
    <xf numFmtId="0" fontId="1" fillId="0" borderId="70" xfId="0" applyFont="1" applyBorder="1" applyAlignment="1">
      <alignment horizontal="center" vertical="center" wrapText="1"/>
    </xf>
    <xf numFmtId="0" fontId="0" fillId="0" borderId="70" xfId="0" applyBorder="1" applyAlignment="1">
      <alignment horizontal="center"/>
    </xf>
    <xf numFmtId="0" fontId="1" fillId="0" borderId="71" xfId="0" applyFont="1" applyBorder="1" applyAlignment="1">
      <alignment horizontal="center" vertical="center" wrapText="1"/>
    </xf>
    <xf numFmtId="0" fontId="6" fillId="0" borderId="4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0" fillId="0" borderId="71" xfId="0" applyBorder="1" applyAlignment="1">
      <alignment horizontal="center"/>
    </xf>
    <xf numFmtId="0" fontId="4"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0" fillId="0" borderId="26" xfId="0"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4" fillId="0" borderId="58"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2"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3"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12" fillId="0" borderId="3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44" xfId="0" applyFont="1" applyBorder="1" applyAlignment="1">
      <alignment horizontal="center" vertical="center" wrapText="1"/>
    </xf>
    <xf numFmtId="0" fontId="13" fillId="0" borderId="46" xfId="0" applyFont="1" applyBorder="1" applyAlignment="1">
      <alignment horizontal="center"/>
    </xf>
    <xf numFmtId="0" fontId="12" fillId="0" borderId="20" xfId="0" applyFont="1" applyBorder="1" applyAlignment="1">
      <alignment horizontal="center" vertical="center" wrapText="1"/>
    </xf>
    <xf numFmtId="0" fontId="12" fillId="0" borderId="16"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17" xfId="0" applyFont="1" applyBorder="1" applyAlignment="1">
      <alignment horizontal="center" vertical="center" wrapText="1"/>
    </xf>
    <xf numFmtId="0" fontId="13" fillId="0" borderId="12" xfId="0" applyFont="1" applyBorder="1" applyAlignment="1">
      <alignment horizontal="center"/>
    </xf>
    <xf numFmtId="0" fontId="12" fillId="0" borderId="1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27" xfId="0" applyFont="1" applyBorder="1" applyAlignment="1">
      <alignment horizontal="center" vertical="center" wrapText="1"/>
    </xf>
    <xf numFmtId="0" fontId="13" fillId="0" borderId="29" xfId="0" applyFont="1" applyBorder="1" applyAlignment="1">
      <alignment horizontal="center"/>
    </xf>
  </cellXfs>
  <cellStyles count="1">
    <cellStyle name="Normal" xfId="0" builtinId="0"/>
  </cellStyles>
  <dxfs count="0"/>
  <tableStyles count="0" defaultTableStyle="TableStyleMedium2" defaultPivotStyle="PivotStyleLight16"/>
  <colors>
    <mruColors>
      <color rgb="FFFF9B57"/>
      <color rgb="FFFF8837"/>
      <color rgb="FFFFA365"/>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733425</xdr:colOff>
      <xdr:row>0</xdr:row>
      <xdr:rowOff>38100</xdr:rowOff>
    </xdr:from>
    <xdr:to>
      <xdr:col>5</xdr:col>
      <xdr:colOff>1257300</xdr:colOff>
      <xdr:row>3</xdr:row>
      <xdr:rowOff>123825</xdr:rowOff>
    </xdr:to>
    <xdr:pic>
      <xdr:nvPicPr>
        <xdr:cNvPr id="2150" name="1 Imagen" descr="logocapitalmusical">
          <a:extLst>
            <a:ext uri="{FF2B5EF4-FFF2-40B4-BE49-F238E27FC236}">
              <a16:creationId xmlns="" xmlns:a16="http://schemas.microsoft.com/office/drawing/2014/main"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9167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3" name="1 Imagen" descr="logocapitalmusical">
          <a:extLst>
            <a:ext uri="{FF2B5EF4-FFF2-40B4-BE49-F238E27FC236}">
              <a16:creationId xmlns:a16="http://schemas.microsoft.com/office/drawing/2014/main" xmlns="" id="{00000000-0008-0000-0000-000066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147163</xdr:colOff>
      <xdr:row>0</xdr:row>
      <xdr:rowOff>83820</xdr:rowOff>
    </xdr:from>
    <xdr:to>
      <xdr:col>0</xdr:col>
      <xdr:colOff>1706882</xdr:colOff>
      <xdr:row>3</xdr:row>
      <xdr:rowOff>119539</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147163" y="83820"/>
          <a:ext cx="1559719" cy="607219"/>
        </a:xfrm>
        <a:prstGeom prst="rect">
          <a:avLst/>
        </a:prstGeom>
        <a:noFill/>
        <a:ln w="9525">
          <a:noFill/>
          <a:miter lim="800000"/>
          <a:headEnd/>
          <a:tailEnd/>
        </a:ln>
      </xdr:spPr>
    </xdr:pic>
    <xdr:clientData/>
  </xdr:twoCellAnchor>
  <xdr:twoCellAnchor editAs="oneCell">
    <xdr:from>
      <xdr:col>5</xdr:col>
      <xdr:colOff>733425</xdr:colOff>
      <xdr:row>0</xdr:row>
      <xdr:rowOff>38100</xdr:rowOff>
    </xdr:from>
    <xdr:to>
      <xdr:col>5</xdr:col>
      <xdr:colOff>1257300</xdr:colOff>
      <xdr:row>3</xdr:row>
      <xdr:rowOff>123825</xdr:rowOff>
    </xdr:to>
    <xdr:pic>
      <xdr:nvPicPr>
        <xdr:cNvPr id="5"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982325" y="38100"/>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381000</xdr:colOff>
      <xdr:row>0</xdr:row>
      <xdr:rowOff>85725</xdr:rowOff>
    </xdr:from>
    <xdr:to>
      <xdr:col>4</xdr:col>
      <xdr:colOff>1066800</xdr:colOff>
      <xdr:row>3</xdr:row>
      <xdr:rowOff>152400</xdr:rowOff>
    </xdr:to>
    <xdr:pic>
      <xdr:nvPicPr>
        <xdr:cNvPr id="4191" name="1 Imagen" descr="logocapitalmusical">
          <a:extLst>
            <a:ext uri="{FF2B5EF4-FFF2-40B4-BE49-F238E27FC236}">
              <a16:creationId xmlns="" xmlns:a16="http://schemas.microsoft.com/office/drawing/2014/main" id="{00000000-0008-0000-0100-00005F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420687</xdr:colOff>
      <xdr:row>0</xdr:row>
      <xdr:rowOff>0</xdr:rowOff>
    </xdr:from>
    <xdr:to>
      <xdr:col>6</xdr:col>
      <xdr:colOff>1106487</xdr:colOff>
      <xdr:row>3</xdr:row>
      <xdr:rowOff>142875</xdr:rowOff>
    </xdr:to>
    <xdr:pic>
      <xdr:nvPicPr>
        <xdr:cNvPr id="5217" name="1 Imagen" descr="logocapitalmusical">
          <a:extLst>
            <a:ext uri="{FF2B5EF4-FFF2-40B4-BE49-F238E27FC236}">
              <a16:creationId xmlns="" xmlns:a16="http://schemas.microsoft.com/office/drawing/2014/main" id="{00000000-0008-0000-0200-000061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28062" y="0"/>
          <a:ext cx="685800"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173181</xdr:colOff>
      <xdr:row>0</xdr:row>
      <xdr:rowOff>43296</xdr:rowOff>
    </xdr:from>
    <xdr:to>
      <xdr:col>18</xdr:col>
      <xdr:colOff>151959</xdr:colOff>
      <xdr:row>3</xdr:row>
      <xdr:rowOff>130221</xdr:rowOff>
    </xdr:to>
    <xdr:pic>
      <xdr:nvPicPr>
        <xdr:cNvPr id="3" name="Imagen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xfrm>
          <a:off x="9048749" y="43296"/>
          <a:ext cx="524301" cy="65842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260395</xdr:colOff>
      <xdr:row>0</xdr:row>
      <xdr:rowOff>67862</xdr:rowOff>
    </xdr:from>
    <xdr:to>
      <xdr:col>9</xdr:col>
      <xdr:colOff>784270</xdr:colOff>
      <xdr:row>3</xdr:row>
      <xdr:rowOff>153587</xdr:rowOff>
    </xdr:to>
    <xdr:pic>
      <xdr:nvPicPr>
        <xdr:cNvPr id="2" name="1 Imagen" descr="logocapitalmusical">
          <a:extLst>
            <a:ext uri="{FF2B5EF4-FFF2-40B4-BE49-F238E27FC236}">
              <a16:creationId xmlns=""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84959" y="67862"/>
          <a:ext cx="523875" cy="65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260395</xdr:colOff>
      <xdr:row>0</xdr:row>
      <xdr:rowOff>67862</xdr:rowOff>
    </xdr:from>
    <xdr:to>
      <xdr:col>9</xdr:col>
      <xdr:colOff>784270</xdr:colOff>
      <xdr:row>3</xdr:row>
      <xdr:rowOff>153587</xdr:rowOff>
    </xdr:to>
    <xdr:pic>
      <xdr:nvPicPr>
        <xdr:cNvPr id="3" name="2 Imagen" descr="logocapitalmusical">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95395" y="67862"/>
          <a:ext cx="523875"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363682</xdr:colOff>
      <xdr:row>0</xdr:row>
      <xdr:rowOff>84859</xdr:rowOff>
    </xdr:from>
    <xdr:to>
      <xdr:col>2</xdr:col>
      <xdr:colOff>1923401</xdr:colOff>
      <xdr:row>3</xdr:row>
      <xdr:rowOff>120578</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1247602" y="84859"/>
          <a:ext cx="1559719" cy="607219"/>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9</xdr:col>
      <xdr:colOff>39687</xdr:colOff>
      <xdr:row>0</xdr:row>
      <xdr:rowOff>63500</xdr:rowOff>
    </xdr:from>
    <xdr:to>
      <xdr:col>9</xdr:col>
      <xdr:colOff>650875</xdr:colOff>
      <xdr:row>3</xdr:row>
      <xdr:rowOff>31750</xdr:rowOff>
    </xdr:to>
    <xdr:pic>
      <xdr:nvPicPr>
        <xdr:cNvPr id="2" name="1 Imagen" descr="logocapitalmusical">
          <a:extLst>
            <a:ext uri="{FF2B5EF4-FFF2-40B4-BE49-F238E27FC236}">
              <a16:creationId xmlns=""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4500" y="63500"/>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214312</xdr:colOff>
      <xdr:row>0</xdr:row>
      <xdr:rowOff>158749</xdr:rowOff>
    </xdr:from>
    <xdr:to>
      <xdr:col>5</xdr:col>
      <xdr:colOff>825500</xdr:colOff>
      <xdr:row>3</xdr:row>
      <xdr:rowOff>126999</xdr:rowOff>
    </xdr:to>
    <xdr:pic>
      <xdr:nvPicPr>
        <xdr:cNvPr id="2" name="1 Imagen" descr="logocapitalmusical">
          <a:extLst>
            <a:ext uri="{FF2B5EF4-FFF2-40B4-BE49-F238E27FC236}">
              <a16:creationId xmlns=""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03250" y="158749"/>
          <a:ext cx="611188"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19</xdr:col>
      <xdr:colOff>381000</xdr:colOff>
      <xdr:row>0</xdr:row>
      <xdr:rowOff>85725</xdr:rowOff>
    </xdr:from>
    <xdr:to>
      <xdr:col>19</xdr:col>
      <xdr:colOff>1066800</xdr:colOff>
      <xdr:row>3</xdr:row>
      <xdr:rowOff>57150</xdr:rowOff>
    </xdr:to>
    <xdr:pic>
      <xdr:nvPicPr>
        <xdr:cNvPr id="6236" name="1 Imagen" descr="logocapitalmusical">
          <a:extLst>
            <a:ext uri="{FF2B5EF4-FFF2-40B4-BE49-F238E27FC236}">
              <a16:creationId xmlns="" xmlns:a16="http://schemas.microsoft.com/office/drawing/2014/main" id="{00000000-0008-0000-0700-00005C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353300" y="85725"/>
          <a:ext cx="685800"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857250</xdr:colOff>
      <xdr:row>0</xdr:row>
      <xdr:rowOff>66676</xdr:rowOff>
    </xdr:from>
    <xdr:to>
      <xdr:col>6</xdr:col>
      <xdr:colOff>352425</xdr:colOff>
      <xdr:row>3</xdr:row>
      <xdr:rowOff>133350</xdr:rowOff>
    </xdr:to>
    <xdr:pic>
      <xdr:nvPicPr>
        <xdr:cNvPr id="4" name="1 Imagen" descr="logocapitalmusical">
          <a:extLst>
            <a:ext uri="{FF2B5EF4-FFF2-40B4-BE49-F238E27FC236}">
              <a16:creationId xmlns=""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01300" y="66676"/>
          <a:ext cx="685800" cy="742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143865</xdr:colOff>
      <xdr:row>0</xdr:row>
      <xdr:rowOff>61851</xdr:rowOff>
    </xdr:from>
    <xdr:to>
      <xdr:col>5</xdr:col>
      <xdr:colOff>806219</xdr:colOff>
      <xdr:row>3</xdr:row>
      <xdr:rowOff>185675</xdr:rowOff>
    </xdr:to>
    <xdr:pic>
      <xdr:nvPicPr>
        <xdr:cNvPr id="2" name="1 Imagen" descr="logocapitalmusical">
          <a:extLst>
            <a:ext uri="{FF2B5EF4-FFF2-40B4-BE49-F238E27FC236}">
              <a16:creationId xmlns=""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41949" y="61851"/>
          <a:ext cx="662354" cy="7918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185429</xdr:colOff>
      <xdr:row>0</xdr:row>
      <xdr:rowOff>55418</xdr:rowOff>
    </xdr:from>
    <xdr:to>
      <xdr:col>5</xdr:col>
      <xdr:colOff>847783</xdr:colOff>
      <xdr:row>3</xdr:row>
      <xdr:rowOff>179242</xdr:rowOff>
    </xdr:to>
    <xdr:pic>
      <xdr:nvPicPr>
        <xdr:cNvPr id="3" name="2 Imagen" descr="logocapitalmusical">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41949" y="55418"/>
          <a:ext cx="662354" cy="7943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329045</xdr:colOff>
      <xdr:row>0</xdr:row>
      <xdr:rowOff>86591</xdr:rowOff>
    </xdr:from>
    <xdr:to>
      <xdr:col>0</xdr:col>
      <xdr:colOff>1888764</xdr:colOff>
      <xdr:row>3</xdr:row>
      <xdr:rowOff>18401</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329045" y="86591"/>
          <a:ext cx="1559719" cy="60237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A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A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81944" cy="607219"/>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7"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99060</xdr:rowOff>
        </xdr:from>
        <xdr:to>
          <xdr:col>1</xdr:col>
          <xdr:colOff>960120</xdr:colOff>
          <xdr:row>3</xdr:row>
          <xdr:rowOff>99060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B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B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81944" cy="607219"/>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7"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99060</xdr:rowOff>
        </xdr:from>
        <xdr:to>
          <xdr:col>1</xdr:col>
          <xdr:colOff>960120</xdr:colOff>
          <xdr:row>3</xdr:row>
          <xdr:rowOff>99060</xdr:rowOff>
        </xdr:to>
        <xdr:sp macro="" textlink="">
          <xdr:nvSpPr>
            <xdr:cNvPr id="12289" name="Object 1" hidden="1">
              <a:extLst>
                <a:ext uri="{63B3BB69-23CF-44E3-9099-C40C66FF867C}">
                  <a14:compatExt spid="_x0000_s12289"/>
                </a:ext>
              </a:extLst>
            </xdr:cNvPr>
            <xdr:cNvSpPr/>
          </xdr:nvSpPr>
          <xdr:spPr>
            <a:xfrm>
              <a:off x="0" y="0"/>
              <a:ext cx="0" cy="0"/>
            </a:xfrm>
            <a:prstGeom prst="rect">
              <a:avLst/>
            </a:prstGeom>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4" name="1 Imagen" descr="logocapitalmusical">
          <a:extLst>
            <a:ext uri="{FF2B5EF4-FFF2-40B4-BE49-F238E27FC236}">
              <a16:creationId xmlns=""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05775" y="47625"/>
          <a:ext cx="704850" cy="87630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81944" cy="607219"/>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7"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99060</xdr:rowOff>
        </xdr:from>
        <xdr:to>
          <xdr:col>1</xdr:col>
          <xdr:colOff>960120</xdr:colOff>
          <xdr:row>3</xdr:row>
          <xdr:rowOff>99060</xdr:rowOff>
        </xdr:to>
        <xdr:sp macro="" textlink="">
          <xdr:nvSpPr>
            <xdr:cNvPr id="13313" name="Object 1" hidden="1">
              <a:extLst>
                <a:ext uri="{63B3BB69-23CF-44E3-9099-C40C66FF867C}">
                  <a14:compatExt spid="_x0000_s13313"/>
                </a:ext>
              </a:extLst>
            </xdr:cNvPr>
            <xdr:cNvSpPr/>
          </xdr:nvSpPr>
          <xdr:spPr>
            <a:xfrm>
              <a:off x="0" y="0"/>
              <a:ext cx="0" cy="0"/>
            </a:xfrm>
            <a:prstGeom prst="rect">
              <a:avLst/>
            </a:prstGeom>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2</xdr:col>
      <xdr:colOff>0</xdr:colOff>
      <xdr:row>10</xdr:row>
      <xdr:rowOff>158751</xdr:rowOff>
    </xdr:from>
    <xdr:to>
      <xdr:col>2</xdr:col>
      <xdr:colOff>0</xdr:colOff>
      <xdr:row>12</xdr:row>
      <xdr:rowOff>31751</xdr:rowOff>
    </xdr:to>
    <xdr:cxnSp macro="">
      <xdr:nvCxnSpPr>
        <xdr:cNvPr id="2" name="5 Conector recto de flecha">
          <a:extLst>
            <a:ext uri="{FF2B5EF4-FFF2-40B4-BE49-F238E27FC236}">
              <a16:creationId xmlns="" xmlns:a16="http://schemas.microsoft.com/office/drawing/2014/main" id="{00000000-0008-0000-0C00-000002000000}"/>
            </a:ext>
          </a:extLst>
        </xdr:cNvPr>
        <xdr:cNvCxnSpPr/>
      </xdr:nvCxnSpPr>
      <xdr:spPr>
        <a:xfrm flipV="1">
          <a:off x="1971675" y="3025776"/>
          <a:ext cx="0" cy="26352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4236</xdr:colOff>
      <xdr:row>22</xdr:row>
      <xdr:rowOff>0</xdr:rowOff>
    </xdr:from>
    <xdr:to>
      <xdr:col>8</xdr:col>
      <xdr:colOff>42335</xdr:colOff>
      <xdr:row>22</xdr:row>
      <xdr:rowOff>4235</xdr:rowOff>
    </xdr:to>
    <xdr:cxnSp macro="">
      <xdr:nvCxnSpPr>
        <xdr:cNvPr id="3" name="7 Conector recto de flecha">
          <a:extLst>
            <a:ext uri="{FF2B5EF4-FFF2-40B4-BE49-F238E27FC236}">
              <a16:creationId xmlns="" xmlns:a16="http://schemas.microsoft.com/office/drawing/2014/main" id="{00000000-0008-0000-0C00-000003000000}"/>
            </a:ext>
          </a:extLst>
        </xdr:cNvPr>
        <xdr:cNvCxnSpPr/>
      </xdr:nvCxnSpPr>
      <xdr:spPr>
        <a:xfrm flipV="1">
          <a:off x="6547911" y="7067550"/>
          <a:ext cx="295274" cy="4235"/>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9</xdr:col>
      <xdr:colOff>542925</xdr:colOff>
      <xdr:row>0</xdr:row>
      <xdr:rowOff>47625</xdr:rowOff>
    </xdr:from>
    <xdr:to>
      <xdr:col>10</xdr:col>
      <xdr:colOff>485775</xdr:colOff>
      <xdr:row>3</xdr:row>
      <xdr:rowOff>104776</xdr:rowOff>
    </xdr:to>
    <xdr:pic>
      <xdr:nvPicPr>
        <xdr:cNvPr id="5" name="1 Imagen" descr="logocapitalmusical">
          <a:extLst>
            <a:ext uri="{FF2B5EF4-FFF2-40B4-BE49-F238E27FC236}">
              <a16:creationId xmlns:a16="http://schemas.microsoft.com/office/drawing/2014/main" xmlns="" id="{00000000-0008-0000-0A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222250</xdr:colOff>
      <xdr:row>0</xdr:row>
      <xdr:rowOff>166688</xdr:rowOff>
    </xdr:from>
    <xdr:to>
      <xdr:col>1</xdr:col>
      <xdr:colOff>813594</xdr:colOff>
      <xdr:row>2</xdr:row>
      <xdr:rowOff>392907</xdr:rowOff>
    </xdr:to>
    <xdr:pic>
      <xdr:nvPicPr>
        <xdr:cNvPr id="6" name="5 Imagen" descr="logotipo alcaldia version para documentos word"/>
        <xdr:cNvPicPr/>
      </xdr:nvPicPr>
      <xdr:blipFill>
        <a:blip xmlns:r="http://schemas.openxmlformats.org/officeDocument/2006/relationships" r:embed="rId2"/>
        <a:srcRect/>
        <a:stretch>
          <a:fillRect/>
        </a:stretch>
      </xdr:blipFill>
      <xdr:spPr bwMode="auto">
        <a:xfrm>
          <a:off x="222250" y="166688"/>
          <a:ext cx="1581944" cy="607219"/>
        </a:xfrm>
        <a:prstGeom prst="rect">
          <a:avLst/>
        </a:prstGeom>
        <a:noFill/>
        <a:ln w="9525">
          <a:noFill/>
          <a:miter lim="800000"/>
          <a:headEnd/>
          <a:tailEnd/>
        </a:ln>
      </xdr:spPr>
    </xdr:pic>
    <xdr:clientData/>
  </xdr:twoCellAnchor>
  <xdr:twoCellAnchor editAs="oneCell">
    <xdr:from>
      <xdr:col>9</xdr:col>
      <xdr:colOff>542925</xdr:colOff>
      <xdr:row>0</xdr:row>
      <xdr:rowOff>47625</xdr:rowOff>
    </xdr:from>
    <xdr:to>
      <xdr:col>10</xdr:col>
      <xdr:colOff>485775</xdr:colOff>
      <xdr:row>3</xdr:row>
      <xdr:rowOff>104776</xdr:rowOff>
    </xdr:to>
    <xdr:pic>
      <xdr:nvPicPr>
        <xdr:cNvPr id="7" name="1 Imagen" descr="logocapitalmusical"/>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00085" y="47625"/>
          <a:ext cx="727710" cy="8724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99060</xdr:rowOff>
        </xdr:from>
        <xdr:to>
          <xdr:col>1</xdr:col>
          <xdr:colOff>960120</xdr:colOff>
          <xdr:row>3</xdr:row>
          <xdr:rowOff>99060</xdr:rowOff>
        </xdr:to>
        <xdr:sp macro="" textlink="">
          <xdr:nvSpPr>
            <xdr:cNvPr id="14337" name="Object 1" hidden="1">
              <a:extLst>
                <a:ext uri="{63B3BB69-23CF-44E3-9099-C40C66FF867C}">
                  <a14:compatExt spid="_x0000_s14337"/>
                </a:ext>
              </a:extLst>
            </xdr:cNvPr>
            <xdr:cNvSpPr/>
          </xdr:nvSpPr>
          <xdr:spPr>
            <a:xfrm>
              <a:off x="0" y="0"/>
              <a:ext cx="0" cy="0"/>
            </a:xfrm>
            <a:prstGeom prst="rect">
              <a:avLst/>
            </a:prstGeom>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editAs="oneCell">
    <xdr:from>
      <xdr:col>9</xdr:col>
      <xdr:colOff>490435</xdr:colOff>
      <xdr:row>0</xdr:row>
      <xdr:rowOff>168613</xdr:rowOff>
    </xdr:from>
    <xdr:to>
      <xdr:col>9</xdr:col>
      <xdr:colOff>1180998</xdr:colOff>
      <xdr:row>3</xdr:row>
      <xdr:rowOff>140038</xdr:rowOff>
    </xdr:to>
    <xdr:pic>
      <xdr:nvPicPr>
        <xdr:cNvPr id="3203" name="1 Imagen" descr="logocapitalmusical">
          <a:extLst>
            <a:ext uri="{FF2B5EF4-FFF2-40B4-BE49-F238E27FC236}">
              <a16:creationId xmlns="" xmlns:a16="http://schemas.microsoft.com/office/drawing/2014/main"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1419" y="168613"/>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4" name="1 Imagen" descr="logocapitalmusical">
          <a:extLst>
            <a:ext uri="{FF2B5EF4-FFF2-40B4-BE49-F238E27FC236}">
              <a16:creationId xmlns=""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226110" y="168613"/>
          <a:ext cx="690563" cy="828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5" name="1 Imagen" descr="logocapitalmusical">
          <a:extLst>
            <a:ext uri="{FF2B5EF4-FFF2-40B4-BE49-F238E27FC236}">
              <a16:creationId xmlns:a16="http://schemas.microsoft.com/office/drawing/2014/main" xmlns="" id="{00000000-0008-0000-0E00-000083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490435</xdr:colOff>
      <xdr:row>0</xdr:row>
      <xdr:rowOff>168613</xdr:rowOff>
    </xdr:from>
    <xdr:to>
      <xdr:col>9</xdr:col>
      <xdr:colOff>1180998</xdr:colOff>
      <xdr:row>3</xdr:row>
      <xdr:rowOff>140038</xdr:rowOff>
    </xdr:to>
    <xdr:pic>
      <xdr:nvPicPr>
        <xdr:cNvPr id="6" name="1 Imagen" descr="logocapitalmusical">
          <a:extLst>
            <a:ext uri="{FF2B5EF4-FFF2-40B4-BE49-F238E27FC236}">
              <a16:creationId xmlns:a16="http://schemas.microsoft.com/office/drawing/2014/main" xmlns="" id="{00000000-0008-0000-0E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588435" y="168613"/>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232833</xdr:colOff>
      <xdr:row>0</xdr:row>
      <xdr:rowOff>179916</xdr:rowOff>
    </xdr:from>
    <xdr:to>
      <xdr:col>0</xdr:col>
      <xdr:colOff>1792552</xdr:colOff>
      <xdr:row>2</xdr:row>
      <xdr:rowOff>384968</xdr:rowOff>
    </xdr:to>
    <xdr:pic>
      <xdr:nvPicPr>
        <xdr:cNvPr id="7" name="6 Imagen" descr="logotipo alcaldia version para documentos word"/>
        <xdr:cNvPicPr/>
      </xdr:nvPicPr>
      <xdr:blipFill>
        <a:blip xmlns:r="http://schemas.openxmlformats.org/officeDocument/2006/relationships" r:embed="rId2"/>
        <a:srcRect/>
        <a:stretch>
          <a:fillRect/>
        </a:stretch>
      </xdr:blipFill>
      <xdr:spPr bwMode="auto">
        <a:xfrm>
          <a:off x="232833" y="179916"/>
          <a:ext cx="1559719" cy="601292"/>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395187</xdr:colOff>
      <xdr:row>0</xdr:row>
      <xdr:rowOff>87549</xdr:rowOff>
    </xdr:from>
    <xdr:to>
      <xdr:col>7</xdr:col>
      <xdr:colOff>1085750</xdr:colOff>
      <xdr:row>3</xdr:row>
      <xdr:rowOff>58974</xdr:rowOff>
    </xdr:to>
    <xdr:pic>
      <xdr:nvPicPr>
        <xdr:cNvPr id="2" name="1 Imagen" descr="logocapitalmusical">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10240" y="87549"/>
          <a:ext cx="690563" cy="8327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395187</xdr:colOff>
      <xdr:row>0</xdr:row>
      <xdr:rowOff>87549</xdr:rowOff>
    </xdr:from>
    <xdr:to>
      <xdr:col>7</xdr:col>
      <xdr:colOff>1085750</xdr:colOff>
      <xdr:row>3</xdr:row>
      <xdr:rowOff>58974</xdr:rowOff>
    </xdr:to>
    <xdr:pic>
      <xdr:nvPicPr>
        <xdr:cNvPr id="3" name="2 Imagen" descr="logocapitalmusical">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738307" y="87549"/>
          <a:ext cx="690563" cy="824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464343</xdr:colOff>
      <xdr:row>0</xdr:row>
      <xdr:rowOff>154782</xdr:rowOff>
    </xdr:from>
    <xdr:to>
      <xdr:col>0</xdr:col>
      <xdr:colOff>2321718</xdr:colOff>
      <xdr:row>3</xdr:row>
      <xdr:rowOff>59532</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464343" y="154782"/>
          <a:ext cx="1857375" cy="758190"/>
        </a:xfrm>
        <a:prstGeom prst="rect">
          <a:avLst/>
        </a:prstGeom>
        <a:noFill/>
        <a:ln w="9525">
          <a:noFill/>
          <a:miter lim="800000"/>
          <a:headEnd/>
          <a:tailEnd/>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12</xdr:col>
      <xdr:colOff>253999</xdr:colOff>
      <xdr:row>0</xdr:row>
      <xdr:rowOff>41586</xdr:rowOff>
    </xdr:from>
    <xdr:to>
      <xdr:col>12</xdr:col>
      <xdr:colOff>765109</xdr:colOff>
      <xdr:row>3</xdr:row>
      <xdr:rowOff>127311</xdr:rowOff>
    </xdr:to>
    <xdr:pic>
      <xdr:nvPicPr>
        <xdr:cNvPr id="1134" name="1 Imagen" descr="logocapitalmusical">
          <a:extLst>
            <a:ext uri="{FF2B5EF4-FFF2-40B4-BE49-F238E27FC236}">
              <a16:creationId xmlns="" xmlns:a16="http://schemas.microsoft.com/office/drawing/2014/main"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207999" y="41586"/>
          <a:ext cx="511110" cy="688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253999</xdr:colOff>
      <xdr:row>0</xdr:row>
      <xdr:rowOff>41586</xdr:rowOff>
    </xdr:from>
    <xdr:to>
      <xdr:col>12</xdr:col>
      <xdr:colOff>765109</xdr:colOff>
      <xdr:row>3</xdr:row>
      <xdr:rowOff>127311</xdr:rowOff>
    </xdr:to>
    <xdr:pic>
      <xdr:nvPicPr>
        <xdr:cNvPr id="3" name="1 Imagen" descr="logocapitalmusical">
          <a:extLst>
            <a:ext uri="{FF2B5EF4-FFF2-40B4-BE49-F238E27FC236}">
              <a16:creationId xmlns:a16="http://schemas.microsoft.com/office/drawing/2014/main" xmlns="" id="{00000000-0008-0000-1000-00006E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38779" y="41586"/>
          <a:ext cx="511110" cy="6800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174626</xdr:colOff>
      <xdr:row>0</xdr:row>
      <xdr:rowOff>87313</xdr:rowOff>
    </xdr:from>
    <xdr:to>
      <xdr:col>0</xdr:col>
      <xdr:colOff>1312333</xdr:colOff>
      <xdr:row>3</xdr:row>
      <xdr:rowOff>99219</xdr:rowOff>
    </xdr:to>
    <xdr:pic>
      <xdr:nvPicPr>
        <xdr:cNvPr id="4" name="3 Imagen" descr="logotipo alcaldia version para documentos word"/>
        <xdr:cNvPicPr/>
      </xdr:nvPicPr>
      <xdr:blipFill>
        <a:blip xmlns:r="http://schemas.openxmlformats.org/officeDocument/2006/relationships" r:embed="rId2"/>
        <a:srcRect/>
        <a:stretch>
          <a:fillRect/>
        </a:stretch>
      </xdr:blipFill>
      <xdr:spPr bwMode="auto">
        <a:xfrm>
          <a:off x="174626" y="87313"/>
          <a:ext cx="1137707" cy="606266"/>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9.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0.bin"/><Relationship Id="rId5" Type="http://schemas.openxmlformats.org/officeDocument/2006/relationships/image" Target="../media/image4.emf"/><Relationship Id="rId4" Type="http://schemas.openxmlformats.org/officeDocument/2006/relationships/oleObject" Target="../embeddings/oleObject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3.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3.bin"/></Relationships>
</file>

<file path=xl/worksheets/_rels/sheet14.xml.rels><?xml version="1.0" encoding="UTF-8" standalone="yes"?>
<Relationships xmlns="http://schemas.openxmlformats.org/package/2006/relationships"><Relationship Id="rId3" Type="http://schemas.openxmlformats.org/officeDocument/2006/relationships/oleObject" Target="../embeddings/oleObject4.bin"/><Relationship Id="rId2" Type="http://schemas.openxmlformats.org/officeDocument/2006/relationships/vmlDrawing" Target="../drawings/vmlDrawing4.vml"/><Relationship Id="rId1" Type="http://schemas.openxmlformats.org/officeDocument/2006/relationships/drawing" Target="../drawings/drawing14.xml"/><Relationship Id="rId4" Type="http://schemas.openxmlformats.org/officeDocument/2006/relationships/image" Target="../media/image4.emf"/></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1"/>
  <sheetViews>
    <sheetView workbookViewId="0">
      <selection activeCell="G8" sqref="G8"/>
    </sheetView>
  </sheetViews>
  <sheetFormatPr baseColWidth="10" defaultColWidth="11.44140625" defaultRowHeight="13.8" x14ac:dyDescent="0.25"/>
  <cols>
    <col min="1" max="1" width="27.5546875" style="1" customWidth="1"/>
    <col min="2" max="2" width="25.109375" style="1" customWidth="1"/>
    <col min="3" max="3" width="28.44140625" style="1" customWidth="1"/>
    <col min="4" max="4" width="26.44140625" style="1" customWidth="1"/>
    <col min="5" max="5" width="33.6640625" style="1" customWidth="1"/>
    <col min="6" max="6" width="28.33203125" style="1" customWidth="1"/>
    <col min="7" max="16384" width="11.44140625" style="1"/>
  </cols>
  <sheetData>
    <row r="1" spans="1:10" ht="15" customHeight="1" x14ac:dyDescent="0.25">
      <c r="A1" s="221"/>
      <c r="B1" s="231" t="s">
        <v>406</v>
      </c>
      <c r="C1" s="231"/>
      <c r="D1" s="231"/>
      <c r="E1" s="519" t="s">
        <v>407</v>
      </c>
      <c r="F1" s="520"/>
      <c r="G1" s="521"/>
      <c r="J1" s="220"/>
    </row>
    <row r="2" spans="1:10" ht="15" customHeight="1" x14ac:dyDescent="0.25">
      <c r="A2" s="222"/>
      <c r="B2" s="232"/>
      <c r="C2" s="232"/>
      <c r="D2" s="232"/>
      <c r="E2" s="522" t="s">
        <v>408</v>
      </c>
      <c r="F2" s="523"/>
      <c r="G2" s="521"/>
      <c r="J2" s="220"/>
    </row>
    <row r="3" spans="1:10" ht="15" customHeight="1" x14ac:dyDescent="0.25">
      <c r="A3" s="222"/>
      <c r="B3" s="232" t="s">
        <v>409</v>
      </c>
      <c r="C3" s="232"/>
      <c r="D3" s="232"/>
      <c r="E3" s="522" t="s">
        <v>410</v>
      </c>
      <c r="F3" s="523"/>
      <c r="G3" s="521"/>
      <c r="J3" s="220"/>
    </row>
    <row r="4" spans="1:10" ht="15.75" customHeight="1" thickBot="1" x14ac:dyDescent="0.3">
      <c r="A4" s="223"/>
      <c r="B4" s="233"/>
      <c r="C4" s="233"/>
      <c r="D4" s="233"/>
      <c r="E4" s="524" t="s">
        <v>4</v>
      </c>
      <c r="F4" s="525"/>
      <c r="G4" s="521"/>
      <c r="J4" s="220"/>
    </row>
    <row r="5" spans="1:10" ht="14.4" thickBot="1" x14ac:dyDescent="0.3"/>
    <row r="6" spans="1:10" ht="15.6" x14ac:dyDescent="0.25">
      <c r="A6" s="228" t="s">
        <v>5</v>
      </c>
      <c r="B6" s="229"/>
      <c r="C6" s="229"/>
      <c r="D6" s="229"/>
      <c r="E6" s="229"/>
      <c r="F6" s="230"/>
    </row>
    <row r="7" spans="1:10" ht="27" customHeight="1" x14ac:dyDescent="0.25">
      <c r="A7" s="22" t="s">
        <v>6</v>
      </c>
      <c r="B7" s="224" t="s">
        <v>402</v>
      </c>
      <c r="C7" s="224"/>
      <c r="D7" s="224"/>
      <c r="E7" s="224"/>
      <c r="F7" s="225"/>
    </row>
    <row r="8" spans="1:10" ht="71.25" customHeight="1" x14ac:dyDescent="0.25">
      <c r="A8" s="21" t="s">
        <v>8</v>
      </c>
      <c r="B8" s="226" t="s">
        <v>293</v>
      </c>
      <c r="C8" s="226"/>
      <c r="D8" s="226"/>
      <c r="E8" s="226"/>
      <c r="F8" s="227"/>
    </row>
    <row r="9" spans="1:10" ht="22.5" customHeight="1" x14ac:dyDescent="0.25">
      <c r="A9" s="50" t="s">
        <v>10</v>
      </c>
      <c r="B9" s="29" t="s">
        <v>11</v>
      </c>
      <c r="C9" s="29" t="s">
        <v>12</v>
      </c>
      <c r="D9" s="29" t="s">
        <v>11</v>
      </c>
      <c r="E9" s="29" t="s">
        <v>13</v>
      </c>
      <c r="F9" s="30" t="s">
        <v>11</v>
      </c>
    </row>
    <row r="10" spans="1:10" ht="67.5" customHeight="1" x14ac:dyDescent="0.25">
      <c r="A10" s="234" t="s">
        <v>302</v>
      </c>
      <c r="B10" s="183" t="s">
        <v>14</v>
      </c>
      <c r="C10" s="216" t="s">
        <v>15</v>
      </c>
      <c r="D10" s="182" t="s">
        <v>295</v>
      </c>
      <c r="E10" s="219" t="s">
        <v>16</v>
      </c>
      <c r="F10" s="182" t="s">
        <v>299</v>
      </c>
    </row>
    <row r="11" spans="1:10" ht="61.5" customHeight="1" x14ac:dyDescent="0.25">
      <c r="A11" s="235"/>
      <c r="B11" s="184" t="s">
        <v>294</v>
      </c>
      <c r="C11" s="217"/>
      <c r="D11" s="182" t="s">
        <v>297</v>
      </c>
      <c r="E11" s="219"/>
      <c r="F11" s="155"/>
    </row>
    <row r="12" spans="1:10" ht="129.75" customHeight="1" x14ac:dyDescent="0.25">
      <c r="A12" s="185" t="s">
        <v>17</v>
      </c>
      <c r="B12" s="182" t="s">
        <v>298</v>
      </c>
      <c r="C12" s="218"/>
      <c r="D12" s="181"/>
      <c r="E12" s="219"/>
      <c r="F12" s="147" t="s">
        <v>18</v>
      </c>
    </row>
    <row r="13" spans="1:10" ht="65.25" customHeight="1" x14ac:dyDescent="0.25">
      <c r="A13" s="216" t="s">
        <v>19</v>
      </c>
      <c r="B13" s="148" t="s">
        <v>20</v>
      </c>
      <c r="C13" s="219" t="s">
        <v>21</v>
      </c>
      <c r="D13" s="182" t="s">
        <v>300</v>
      </c>
      <c r="E13" s="58" t="s">
        <v>22</v>
      </c>
      <c r="F13" s="58" t="s">
        <v>23</v>
      </c>
    </row>
    <row r="14" spans="1:10" ht="56.25" customHeight="1" x14ac:dyDescent="0.25">
      <c r="A14" s="218"/>
      <c r="B14" s="148"/>
      <c r="C14" s="219"/>
      <c r="D14" s="181"/>
      <c r="E14" s="58"/>
      <c r="F14" s="58"/>
    </row>
    <row r="15" spans="1:10" ht="84" customHeight="1" x14ac:dyDescent="0.25">
      <c r="A15" s="219" t="s">
        <v>24</v>
      </c>
      <c r="B15" s="148"/>
      <c r="C15" s="219"/>
      <c r="D15" s="182" t="s">
        <v>296</v>
      </c>
      <c r="E15" s="58" t="s">
        <v>26</v>
      </c>
      <c r="F15" s="58"/>
    </row>
    <row r="16" spans="1:10" ht="80.25" customHeight="1" x14ac:dyDescent="0.25">
      <c r="A16" s="219"/>
      <c r="B16" s="148"/>
      <c r="C16" s="219"/>
      <c r="D16" s="166"/>
      <c r="E16" s="58"/>
      <c r="F16" s="58"/>
    </row>
    <row r="17" spans="1:6" ht="63" customHeight="1" x14ac:dyDescent="0.25">
      <c r="A17" s="150" t="s">
        <v>301</v>
      </c>
      <c r="B17" s="150"/>
      <c r="C17" s="219"/>
      <c r="D17" s="166"/>
      <c r="E17" s="149"/>
      <c r="F17" s="149"/>
    </row>
    <row r="18" spans="1:6" ht="48.75" customHeight="1" x14ac:dyDescent="0.25">
      <c r="A18" s="149"/>
      <c r="B18" s="151"/>
      <c r="C18" s="219"/>
      <c r="D18" s="166"/>
      <c r="E18" s="149"/>
      <c r="F18" s="149"/>
    </row>
    <row r="19" spans="1:6" ht="52.5" customHeight="1" x14ac:dyDescent="0.25">
      <c r="C19" s="219"/>
      <c r="D19" s="166"/>
    </row>
    <row r="20" spans="1:6" x14ac:dyDescent="0.25">
      <c r="C20" s="219"/>
      <c r="D20" s="167"/>
    </row>
    <row r="21" spans="1:6" x14ac:dyDescent="0.25">
      <c r="D21" s="168"/>
    </row>
  </sheetData>
  <mergeCells count="14">
    <mergeCell ref="C10:C12"/>
    <mergeCell ref="A13:A14"/>
    <mergeCell ref="A15:A16"/>
    <mergeCell ref="C13:C20"/>
    <mergeCell ref="J1:J4"/>
    <mergeCell ref="F1:F4"/>
    <mergeCell ref="A1:A4"/>
    <mergeCell ref="B7:F7"/>
    <mergeCell ref="B8:F8"/>
    <mergeCell ref="A6:F6"/>
    <mergeCell ref="B1:D2"/>
    <mergeCell ref="B3:D4"/>
    <mergeCell ref="E10:E12"/>
    <mergeCell ref="A10:A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topLeftCell="A7" zoomScale="120" zoomScaleNormal="120" workbookViewId="0">
      <selection activeCell="A12" sqref="A12"/>
    </sheetView>
  </sheetViews>
  <sheetFormatPr baseColWidth="10" defaultColWidth="11.44140625" defaultRowHeight="14.4" x14ac:dyDescent="0.3"/>
  <cols>
    <col min="1" max="1" width="31" customWidth="1"/>
    <col min="2" max="2" width="24.109375" customWidth="1"/>
    <col min="3" max="3" width="22.88671875" customWidth="1"/>
    <col min="4" max="4" width="26.5546875" customWidth="1"/>
    <col min="5" max="5" width="21.44140625" customWidth="1"/>
  </cols>
  <sheetData>
    <row r="1" spans="1:5" ht="15" customHeight="1" x14ac:dyDescent="0.3">
      <c r="A1" s="240"/>
      <c r="B1" s="236" t="s">
        <v>27</v>
      </c>
      <c r="C1" s="237"/>
      <c r="D1" s="3" t="s">
        <v>28</v>
      </c>
      <c r="E1" s="243"/>
    </row>
    <row r="2" spans="1:5" ht="15" customHeight="1" x14ac:dyDescent="0.3">
      <c r="A2" s="240"/>
      <c r="B2" s="238"/>
      <c r="C2" s="239"/>
      <c r="D2" s="3" t="s">
        <v>2</v>
      </c>
      <c r="E2" s="243"/>
    </row>
    <row r="3" spans="1:5" ht="30" customHeight="1" x14ac:dyDescent="0.3">
      <c r="A3" s="240"/>
      <c r="B3" s="236" t="s">
        <v>29</v>
      </c>
      <c r="C3" s="237"/>
      <c r="D3" s="3" t="s">
        <v>30</v>
      </c>
      <c r="E3" s="243"/>
    </row>
    <row r="4" spans="1:5" ht="15" customHeight="1" x14ac:dyDescent="0.3">
      <c r="A4" s="240"/>
      <c r="B4" s="238"/>
      <c r="C4" s="239"/>
      <c r="D4" s="3" t="s">
        <v>4</v>
      </c>
      <c r="E4" s="243"/>
    </row>
    <row r="5" spans="1:5" ht="15" thickBot="1" x14ac:dyDescent="0.35"/>
    <row r="6" spans="1:5" x14ac:dyDescent="0.3">
      <c r="A6" s="241" t="s">
        <v>31</v>
      </c>
      <c r="B6" s="242"/>
      <c r="C6" s="242"/>
      <c r="D6" s="242"/>
      <c r="E6" s="242"/>
    </row>
    <row r="7" spans="1:5" ht="28.2" thickBot="1" x14ac:dyDescent="0.35">
      <c r="A7" s="4" t="s">
        <v>32</v>
      </c>
      <c r="B7" s="5" t="s">
        <v>33</v>
      </c>
      <c r="C7" s="5" t="s">
        <v>34</v>
      </c>
      <c r="D7" s="10" t="s">
        <v>35</v>
      </c>
      <c r="E7" s="5" t="s">
        <v>36</v>
      </c>
    </row>
    <row r="8" spans="1:5" ht="43.2" x14ac:dyDescent="0.3">
      <c r="A8" s="12" t="s">
        <v>37</v>
      </c>
      <c r="B8" s="6" t="s">
        <v>38</v>
      </c>
      <c r="C8" s="6" t="s">
        <v>38</v>
      </c>
      <c r="D8" s="6" t="s">
        <v>38</v>
      </c>
      <c r="E8" s="7" t="s">
        <v>38</v>
      </c>
    </row>
    <row r="9" spans="1:5" ht="40.200000000000003" x14ac:dyDescent="0.3">
      <c r="A9" s="13" t="s">
        <v>39</v>
      </c>
      <c r="B9" s="8" t="s">
        <v>38</v>
      </c>
      <c r="C9" s="8" t="s">
        <v>38</v>
      </c>
      <c r="D9" s="8" t="s">
        <v>38</v>
      </c>
      <c r="E9" s="9" t="s">
        <v>38</v>
      </c>
    </row>
    <row r="10" spans="1:5" ht="28.8" x14ac:dyDescent="0.3">
      <c r="A10" s="11" t="s">
        <v>40</v>
      </c>
      <c r="B10" s="8" t="s">
        <v>38</v>
      </c>
      <c r="C10" s="8" t="s">
        <v>38</v>
      </c>
      <c r="D10" s="8" t="s">
        <v>38</v>
      </c>
      <c r="E10" s="9" t="s">
        <v>38</v>
      </c>
    </row>
    <row r="11" spans="1:5" ht="40.200000000000003" x14ac:dyDescent="0.3">
      <c r="A11" s="13" t="s">
        <v>41</v>
      </c>
      <c r="B11" s="8" t="s">
        <v>38</v>
      </c>
      <c r="C11" s="8" t="s">
        <v>38</v>
      </c>
      <c r="D11" s="8" t="s">
        <v>38</v>
      </c>
      <c r="E11" s="9" t="s">
        <v>38</v>
      </c>
    </row>
    <row r="12" spans="1:5" ht="53.4" x14ac:dyDescent="0.3">
      <c r="A12" s="13" t="s">
        <v>42</v>
      </c>
      <c r="B12" s="14" t="s">
        <v>38</v>
      </c>
      <c r="C12" s="14" t="s">
        <v>38</v>
      </c>
      <c r="D12" s="14" t="s">
        <v>38</v>
      </c>
      <c r="E12" s="15" t="s">
        <v>38</v>
      </c>
    </row>
  </sheetData>
  <mergeCells count="5">
    <mergeCell ref="B1:C2"/>
    <mergeCell ref="B3:C4"/>
    <mergeCell ref="A1:A4"/>
    <mergeCell ref="A6:E6"/>
    <mergeCell ref="E1:E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G18"/>
  <sheetViews>
    <sheetView zoomScale="120" zoomScaleNormal="120" workbookViewId="0">
      <selection activeCell="D10" sqref="D10"/>
    </sheetView>
  </sheetViews>
  <sheetFormatPr baseColWidth="10" defaultColWidth="11.44140625" defaultRowHeight="14.4" x14ac:dyDescent="0.3"/>
  <cols>
    <col min="1" max="1" width="31" customWidth="1"/>
    <col min="2" max="2" width="27.33203125" customWidth="1"/>
    <col min="3" max="3" width="24.6640625" customWidth="1"/>
    <col min="4" max="5" width="27.33203125" customWidth="1"/>
    <col min="6" max="6" width="32.88671875" customWidth="1"/>
    <col min="7" max="7" width="26.33203125" customWidth="1"/>
  </cols>
  <sheetData>
    <row r="1" spans="1:7" x14ac:dyDescent="0.3">
      <c r="A1" s="247"/>
      <c r="B1" s="250" t="s">
        <v>0</v>
      </c>
      <c r="C1" s="251"/>
      <c r="D1" s="251"/>
      <c r="E1" s="251"/>
      <c r="F1" s="59" t="s">
        <v>1</v>
      </c>
      <c r="G1" s="254"/>
    </row>
    <row r="2" spans="1:7" x14ac:dyDescent="0.3">
      <c r="A2" s="248"/>
      <c r="B2" s="252"/>
      <c r="C2" s="253"/>
      <c r="D2" s="253"/>
      <c r="E2" s="253"/>
      <c r="F2" s="58" t="s">
        <v>43</v>
      </c>
      <c r="G2" s="255"/>
    </row>
    <row r="3" spans="1:7" x14ac:dyDescent="0.3">
      <c r="A3" s="248"/>
      <c r="B3" s="257" t="s">
        <v>44</v>
      </c>
      <c r="C3" s="258"/>
      <c r="D3" s="258"/>
      <c r="E3" s="258"/>
      <c r="F3" s="58" t="s">
        <v>3</v>
      </c>
      <c r="G3" s="255"/>
    </row>
    <row r="4" spans="1:7" ht="15" thickBot="1" x14ac:dyDescent="0.35">
      <c r="A4" s="249"/>
      <c r="B4" s="259"/>
      <c r="C4" s="260"/>
      <c r="D4" s="260"/>
      <c r="E4" s="260"/>
      <c r="F4" s="60" t="s">
        <v>4</v>
      </c>
      <c r="G4" s="256"/>
    </row>
    <row r="5" spans="1:7" ht="15" thickBot="1" x14ac:dyDescent="0.35"/>
    <row r="6" spans="1:7" s="68" customFormat="1" ht="15.6" x14ac:dyDescent="0.3">
      <c r="A6" s="261" t="s">
        <v>45</v>
      </c>
      <c r="B6" s="262"/>
      <c r="C6" s="262"/>
      <c r="D6" s="262"/>
      <c r="E6" s="262"/>
      <c r="F6" s="262"/>
      <c r="G6" s="263"/>
    </row>
    <row r="7" spans="1:7" ht="31.5" customHeight="1" x14ac:dyDescent="0.3">
      <c r="A7" s="51" t="s">
        <v>46</v>
      </c>
      <c r="B7" s="29" t="s">
        <v>47</v>
      </c>
      <c r="C7" s="65" t="s">
        <v>48</v>
      </c>
      <c r="D7" s="52" t="s">
        <v>49</v>
      </c>
      <c r="E7" s="29" t="s">
        <v>50</v>
      </c>
      <c r="F7" s="30" t="s">
        <v>51</v>
      </c>
      <c r="G7" s="30" t="s">
        <v>52</v>
      </c>
    </row>
    <row r="8" spans="1:7" ht="33" customHeight="1" x14ac:dyDescent="0.3">
      <c r="A8" s="244"/>
      <c r="B8" s="8"/>
      <c r="C8" s="8"/>
      <c r="D8" s="8"/>
      <c r="E8" s="8"/>
      <c r="F8" s="8"/>
      <c r="G8" s="9"/>
    </row>
    <row r="9" spans="1:7" ht="33" customHeight="1" x14ac:dyDescent="0.3">
      <c r="A9" s="245"/>
      <c r="B9" s="8"/>
      <c r="C9" s="8"/>
      <c r="D9" s="8"/>
      <c r="E9" s="8"/>
      <c r="F9" s="8"/>
      <c r="G9" s="9"/>
    </row>
    <row r="10" spans="1:7" ht="33" customHeight="1" x14ac:dyDescent="0.3">
      <c r="A10" s="245"/>
      <c r="B10" s="8"/>
      <c r="C10" s="8"/>
      <c r="D10" s="8"/>
      <c r="E10" s="8"/>
      <c r="F10" s="8"/>
      <c r="G10" s="9"/>
    </row>
    <row r="11" spans="1:7" ht="33" customHeight="1" x14ac:dyDescent="0.3">
      <c r="A11" s="245"/>
      <c r="B11" s="8"/>
      <c r="C11" s="8"/>
      <c r="D11" s="8"/>
      <c r="E11" s="8"/>
      <c r="F11" s="8"/>
      <c r="G11" s="9"/>
    </row>
    <row r="12" spans="1:7" ht="33" customHeight="1" x14ac:dyDescent="0.3">
      <c r="A12" s="245"/>
      <c r="B12" s="8"/>
      <c r="C12" s="8"/>
      <c r="D12" s="8"/>
      <c r="E12" s="8"/>
      <c r="F12" s="8"/>
      <c r="G12" s="9"/>
    </row>
    <row r="13" spans="1:7" ht="33" customHeight="1" x14ac:dyDescent="0.3">
      <c r="A13" s="245"/>
      <c r="B13" s="8"/>
      <c r="C13" s="8"/>
      <c r="D13" s="8"/>
      <c r="E13" s="8"/>
      <c r="F13" s="8"/>
      <c r="G13" s="9"/>
    </row>
    <row r="14" spans="1:7" ht="33" customHeight="1" x14ac:dyDescent="0.3">
      <c r="A14" s="245"/>
      <c r="B14" s="8"/>
      <c r="C14" s="8"/>
      <c r="D14" s="8"/>
      <c r="E14" s="8"/>
      <c r="F14" s="8"/>
      <c r="G14" s="9"/>
    </row>
    <row r="15" spans="1:7" ht="33" customHeight="1" x14ac:dyDescent="0.3">
      <c r="A15" s="245"/>
      <c r="B15" s="8"/>
      <c r="C15" s="8"/>
      <c r="D15" s="8"/>
      <c r="E15" s="8"/>
      <c r="F15" s="8"/>
      <c r="G15" s="9"/>
    </row>
    <row r="16" spans="1:7" ht="33" customHeight="1" x14ac:dyDescent="0.3">
      <c r="A16" s="245"/>
      <c r="B16" s="8"/>
      <c r="C16" s="8"/>
      <c r="D16" s="8"/>
      <c r="E16" s="8"/>
      <c r="F16" s="8"/>
      <c r="G16" s="9"/>
    </row>
    <row r="17" spans="1:7" ht="33" customHeight="1" x14ac:dyDescent="0.3">
      <c r="A17" s="245"/>
      <c r="B17" s="8"/>
      <c r="C17" s="8"/>
      <c r="D17" s="8"/>
      <c r="E17" s="8"/>
      <c r="F17" s="8"/>
      <c r="G17" s="9"/>
    </row>
    <row r="18" spans="1:7" ht="33" customHeight="1" thickBot="1" x14ac:dyDescent="0.35">
      <c r="A18" s="246"/>
      <c r="B18" s="66"/>
      <c r="C18" s="66"/>
      <c r="D18" s="66"/>
      <c r="E18" s="66"/>
      <c r="F18" s="66"/>
      <c r="G18" s="67"/>
    </row>
  </sheetData>
  <mergeCells count="6">
    <mergeCell ref="A8:A18"/>
    <mergeCell ref="A1:A4"/>
    <mergeCell ref="B1:E2"/>
    <mergeCell ref="G1:G4"/>
    <mergeCell ref="B3:E4"/>
    <mergeCell ref="A6:G6"/>
  </mergeCells>
  <pageMargins left="0.70866141732283472" right="0.70866141732283472" top="0.74803149606299213" bottom="0.74803149606299213" header="0.31496062992125984" footer="0.31496062992125984"/>
  <pageSetup scale="6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U25"/>
  <sheetViews>
    <sheetView topLeftCell="A8" workbookViewId="0">
      <pane xSplit="2" ySplit="1" topLeftCell="C9" activePane="bottomRight" state="frozen"/>
      <selection activeCell="I10" sqref="I10:I12"/>
      <selection pane="topRight" activeCell="I10" sqref="I10:I12"/>
      <selection pane="bottomLeft" activeCell="I10" sqref="I10:I12"/>
      <selection pane="bottomRight" activeCell="B18" sqref="B18"/>
    </sheetView>
  </sheetViews>
  <sheetFormatPr baseColWidth="10" defaultColWidth="11.44140625" defaultRowHeight="14.4" x14ac:dyDescent="0.3"/>
  <cols>
    <col min="1" max="1" width="5.109375" style="79" customWidth="1"/>
    <col min="2" max="2" width="40.44140625" style="79" customWidth="1"/>
    <col min="3" max="17" width="6.44140625" style="79" customWidth="1"/>
    <col min="18" max="18" width="8.109375" style="79" customWidth="1"/>
    <col min="19" max="19" width="10.6640625" style="88" customWidth="1"/>
  </cols>
  <sheetData>
    <row r="1" spans="1:21" ht="15" customHeight="1" thickBot="1" x14ac:dyDescent="0.35">
      <c r="A1" s="275"/>
      <c r="B1" s="275"/>
      <c r="C1" s="272" t="s">
        <v>0</v>
      </c>
      <c r="D1" s="272"/>
      <c r="E1" s="272"/>
      <c r="F1" s="272"/>
      <c r="G1" s="272"/>
      <c r="H1" s="272"/>
      <c r="I1" s="272"/>
      <c r="J1" s="272"/>
      <c r="K1" s="272"/>
      <c r="L1" s="272"/>
      <c r="M1" s="272"/>
      <c r="N1" s="276" t="s">
        <v>28</v>
      </c>
      <c r="O1" s="277"/>
      <c r="P1" s="277"/>
      <c r="Q1" s="278"/>
      <c r="R1" s="264"/>
      <c r="S1" s="264"/>
    </row>
    <row r="2" spans="1:21" ht="15" customHeight="1" thickBot="1" x14ac:dyDescent="0.35">
      <c r="A2" s="275"/>
      <c r="B2" s="275"/>
      <c r="C2" s="273"/>
      <c r="D2" s="273"/>
      <c r="E2" s="273"/>
      <c r="F2" s="273"/>
      <c r="G2" s="273"/>
      <c r="H2" s="273"/>
      <c r="I2" s="273"/>
      <c r="J2" s="273"/>
      <c r="K2" s="273"/>
      <c r="L2" s="273"/>
      <c r="M2" s="273"/>
      <c r="N2" s="276" t="s">
        <v>2</v>
      </c>
      <c r="O2" s="277"/>
      <c r="P2" s="277"/>
      <c r="Q2" s="278"/>
      <c r="R2" s="264"/>
      <c r="S2" s="264"/>
    </row>
    <row r="3" spans="1:21" ht="15" customHeight="1" thickBot="1" x14ac:dyDescent="0.35">
      <c r="A3" s="275"/>
      <c r="B3" s="275"/>
      <c r="C3" s="273" t="s">
        <v>53</v>
      </c>
      <c r="D3" s="273"/>
      <c r="E3" s="273"/>
      <c r="F3" s="273"/>
      <c r="G3" s="273"/>
      <c r="H3" s="273"/>
      <c r="I3" s="273"/>
      <c r="J3" s="273"/>
      <c r="K3" s="273"/>
      <c r="L3" s="273"/>
      <c r="M3" s="273"/>
      <c r="N3" s="276" t="s">
        <v>3</v>
      </c>
      <c r="O3" s="277"/>
      <c r="P3" s="277"/>
      <c r="Q3" s="278"/>
      <c r="R3" s="264"/>
      <c r="S3" s="264"/>
    </row>
    <row r="4" spans="1:21" ht="15.75" customHeight="1" thickBot="1" x14ac:dyDescent="0.35">
      <c r="A4" s="275"/>
      <c r="B4" s="275"/>
      <c r="C4" s="274"/>
      <c r="D4" s="274"/>
      <c r="E4" s="274"/>
      <c r="F4" s="274"/>
      <c r="G4" s="274"/>
      <c r="H4" s="274"/>
      <c r="I4" s="274"/>
      <c r="J4" s="274"/>
      <c r="K4" s="274"/>
      <c r="L4" s="274"/>
      <c r="M4" s="274"/>
      <c r="N4" s="276" t="s">
        <v>4</v>
      </c>
      <c r="O4" s="277"/>
      <c r="P4" s="277"/>
      <c r="Q4" s="278"/>
      <c r="R4" s="264"/>
      <c r="S4" s="264"/>
    </row>
    <row r="5" spans="1:21" ht="15.75" customHeight="1" x14ac:dyDescent="0.3">
      <c r="A5" s="82"/>
      <c r="B5" s="82"/>
      <c r="C5" s="83"/>
      <c r="D5" s="83"/>
      <c r="E5" s="83"/>
      <c r="F5" s="83"/>
      <c r="G5" s="83"/>
      <c r="H5" s="83"/>
      <c r="I5" s="83"/>
      <c r="J5" s="83"/>
      <c r="K5" s="83"/>
      <c r="L5" s="83"/>
      <c r="M5" s="83"/>
      <c r="N5" s="84"/>
      <c r="O5" s="84"/>
      <c r="P5" s="84"/>
      <c r="Q5" s="84"/>
      <c r="R5" s="85"/>
      <c r="S5" s="86"/>
    </row>
    <row r="6" spans="1:21" s="1" customFormat="1" ht="27" customHeight="1" x14ac:dyDescent="0.25">
      <c r="A6" s="268" t="s">
        <v>54</v>
      </c>
      <c r="B6" s="268"/>
      <c r="C6" s="268"/>
      <c r="D6" s="268"/>
      <c r="E6" s="268"/>
      <c r="F6" s="268"/>
      <c r="G6" s="268"/>
      <c r="H6" s="268"/>
      <c r="I6" s="268"/>
      <c r="J6" s="268"/>
      <c r="K6" s="268"/>
      <c r="L6" s="268"/>
      <c r="M6" s="268"/>
      <c r="N6" s="268"/>
      <c r="O6" s="268"/>
      <c r="P6" s="268"/>
      <c r="Q6" s="268"/>
      <c r="R6" s="268"/>
      <c r="S6" s="268"/>
    </row>
    <row r="7" spans="1:21" s="1" customFormat="1" ht="81" customHeight="1" x14ac:dyDescent="0.25">
      <c r="A7" s="269" t="s">
        <v>55</v>
      </c>
      <c r="B7" s="270"/>
      <c r="C7" s="270"/>
      <c r="D7" s="270"/>
      <c r="E7" s="270"/>
      <c r="F7" s="270"/>
      <c r="G7" s="270"/>
      <c r="H7" s="270"/>
      <c r="I7" s="270"/>
      <c r="J7" s="270"/>
      <c r="K7" s="270"/>
      <c r="L7" s="270"/>
      <c r="M7" s="270"/>
      <c r="N7" s="270"/>
      <c r="O7" s="270"/>
      <c r="P7" s="270"/>
      <c r="Q7" s="270"/>
      <c r="R7" s="270"/>
      <c r="S7" s="271"/>
    </row>
    <row r="8" spans="1:21" s="1" customFormat="1" ht="28.5" customHeight="1" x14ac:dyDescent="0.3">
      <c r="A8" s="265" t="s">
        <v>56</v>
      </c>
      <c r="B8" s="266"/>
      <c r="C8" s="266"/>
      <c r="D8" s="266"/>
      <c r="E8" s="266"/>
      <c r="F8" s="266"/>
      <c r="G8" s="266"/>
      <c r="H8" s="266"/>
      <c r="I8" s="266"/>
      <c r="J8" s="266"/>
      <c r="K8" s="266"/>
      <c r="L8" s="266"/>
      <c r="M8" s="266"/>
      <c r="N8" s="266"/>
      <c r="O8" s="266"/>
      <c r="P8" s="266"/>
      <c r="Q8" s="266"/>
      <c r="R8" s="266"/>
      <c r="S8" s="267"/>
    </row>
    <row r="9" spans="1:21" s="78" customFormat="1" x14ac:dyDescent="0.3">
      <c r="A9" s="80" t="s">
        <v>57</v>
      </c>
      <c r="B9" s="80" t="s">
        <v>58</v>
      </c>
      <c r="C9" s="80" t="s">
        <v>59</v>
      </c>
      <c r="D9" s="80" t="s">
        <v>60</v>
      </c>
      <c r="E9" s="80" t="s">
        <v>61</v>
      </c>
      <c r="F9" s="80" t="s">
        <v>62</v>
      </c>
      <c r="G9" s="80" t="s">
        <v>63</v>
      </c>
      <c r="H9" s="80" t="s">
        <v>64</v>
      </c>
      <c r="I9" s="80" t="s">
        <v>65</v>
      </c>
      <c r="J9" s="80" t="s">
        <v>66</v>
      </c>
      <c r="K9" s="80" t="s">
        <v>67</v>
      </c>
      <c r="L9" s="80" t="s">
        <v>68</v>
      </c>
      <c r="M9" s="80" t="s">
        <v>69</v>
      </c>
      <c r="N9" s="80" t="s">
        <v>70</v>
      </c>
      <c r="O9" s="80" t="s">
        <v>71</v>
      </c>
      <c r="P9" s="80" t="s">
        <v>72</v>
      </c>
      <c r="Q9" s="80" t="s">
        <v>73</v>
      </c>
      <c r="R9" s="80" t="s">
        <v>74</v>
      </c>
      <c r="S9" s="87" t="s">
        <v>75</v>
      </c>
    </row>
    <row r="10" spans="1:21" ht="39.75" customHeight="1" x14ac:dyDescent="0.3">
      <c r="A10" s="152">
        <v>1</v>
      </c>
      <c r="B10" s="186" t="s">
        <v>14</v>
      </c>
      <c r="C10" s="190">
        <v>3</v>
      </c>
      <c r="D10" s="190">
        <v>3</v>
      </c>
      <c r="E10" s="152">
        <v>4</v>
      </c>
      <c r="F10" s="152">
        <v>3</v>
      </c>
      <c r="G10" s="152"/>
      <c r="H10" s="152"/>
      <c r="I10" s="152"/>
      <c r="J10" s="152"/>
      <c r="K10" s="152"/>
      <c r="L10" s="152"/>
      <c r="M10" s="152"/>
      <c r="N10" s="152"/>
      <c r="O10" s="152"/>
      <c r="P10" s="152"/>
      <c r="Q10" s="81"/>
      <c r="R10" s="89">
        <f>SUM(C10:Q10)</f>
        <v>13</v>
      </c>
      <c r="S10" s="90">
        <f>IF(ISERROR(AVERAGE(C10:Q10)),0,AVERAGE(C10:Q10))</f>
        <v>3.25</v>
      </c>
      <c r="T10" s="91"/>
    </row>
    <row r="11" spans="1:21" ht="45.75" customHeight="1" x14ac:dyDescent="0.3">
      <c r="A11" s="152">
        <v>2</v>
      </c>
      <c r="B11" s="187" t="s">
        <v>294</v>
      </c>
      <c r="C11" s="190">
        <v>2</v>
      </c>
      <c r="D11" s="190">
        <v>2</v>
      </c>
      <c r="E11" s="152">
        <v>2</v>
      </c>
      <c r="F11" s="152">
        <v>2</v>
      </c>
      <c r="G11" s="152"/>
      <c r="H11" s="152"/>
      <c r="I11" s="152"/>
      <c r="J11" s="152"/>
      <c r="K11" s="152"/>
      <c r="L11" s="152"/>
      <c r="M11" s="152"/>
      <c r="N11" s="152"/>
      <c r="O11" s="152"/>
      <c r="P11" s="152"/>
      <c r="Q11" s="81"/>
      <c r="R11" s="89">
        <f>SUM(C11:Q11)</f>
        <v>8</v>
      </c>
      <c r="S11" s="90">
        <f t="shared" ref="S11:S23" si="0">IF(ISERROR(AVERAGE(C11:Q11)),0,AVERAGE(C11:Q11))</f>
        <v>2</v>
      </c>
      <c r="T11" s="153"/>
    </row>
    <row r="12" spans="1:21" ht="48" customHeight="1" x14ac:dyDescent="0.3">
      <c r="A12" s="152">
        <v>3</v>
      </c>
      <c r="B12" s="188" t="s">
        <v>298</v>
      </c>
      <c r="C12" s="190">
        <v>4</v>
      </c>
      <c r="D12" s="190">
        <v>3</v>
      </c>
      <c r="E12" s="152">
        <v>4</v>
      </c>
      <c r="F12" s="152">
        <v>3</v>
      </c>
      <c r="G12" s="152"/>
      <c r="H12" s="152"/>
      <c r="I12" s="152"/>
      <c r="J12" s="152"/>
      <c r="K12" s="152"/>
      <c r="L12" s="152"/>
      <c r="M12" s="152"/>
      <c r="N12" s="152"/>
      <c r="O12" s="152"/>
      <c r="P12" s="152"/>
      <c r="Q12" s="81"/>
      <c r="R12" s="89">
        <f t="shared" ref="R12:R23" si="1">SUM(C12:Q12)</f>
        <v>14</v>
      </c>
      <c r="S12" s="90">
        <f t="shared" si="0"/>
        <v>3.5</v>
      </c>
      <c r="T12" s="91"/>
      <c r="U12">
        <v>1</v>
      </c>
    </row>
    <row r="13" spans="1:21" ht="39.75" customHeight="1" x14ac:dyDescent="0.3">
      <c r="A13" s="152">
        <v>6</v>
      </c>
      <c r="B13" s="189" t="s">
        <v>295</v>
      </c>
      <c r="C13" s="190">
        <v>4</v>
      </c>
      <c r="D13" s="190">
        <v>4</v>
      </c>
      <c r="E13" s="152">
        <v>3</v>
      </c>
      <c r="F13" s="152">
        <v>3</v>
      </c>
      <c r="G13" s="152"/>
      <c r="H13" s="152"/>
      <c r="I13" s="152"/>
      <c r="J13" s="152"/>
      <c r="K13" s="152"/>
      <c r="L13" s="152"/>
      <c r="M13" s="152"/>
      <c r="N13" s="152"/>
      <c r="O13" s="152"/>
      <c r="P13" s="152"/>
      <c r="Q13" s="81"/>
      <c r="R13" s="89">
        <f t="shared" si="1"/>
        <v>14</v>
      </c>
      <c r="S13" s="90">
        <f t="shared" si="0"/>
        <v>3.5</v>
      </c>
      <c r="T13" s="154"/>
      <c r="U13">
        <v>2</v>
      </c>
    </row>
    <row r="14" spans="1:21" ht="39.75" customHeight="1" x14ac:dyDescent="0.3">
      <c r="A14" s="152">
        <v>7</v>
      </c>
      <c r="B14" s="189" t="s">
        <v>297</v>
      </c>
      <c r="C14" s="190">
        <v>3</v>
      </c>
      <c r="D14" s="190">
        <v>4</v>
      </c>
      <c r="E14" s="152">
        <v>3</v>
      </c>
      <c r="F14" s="152">
        <v>3</v>
      </c>
      <c r="G14" s="152"/>
      <c r="H14" s="152"/>
      <c r="I14" s="152"/>
      <c r="J14" s="152"/>
      <c r="K14" s="152"/>
      <c r="L14" s="152"/>
      <c r="M14" s="152"/>
      <c r="N14" s="152"/>
      <c r="O14" s="152"/>
      <c r="P14" s="152"/>
      <c r="Q14" s="81"/>
      <c r="R14" s="89">
        <f t="shared" si="1"/>
        <v>13</v>
      </c>
      <c r="S14" s="90">
        <f t="shared" si="0"/>
        <v>3.25</v>
      </c>
      <c r="T14" s="91"/>
    </row>
    <row r="15" spans="1:21" ht="57" customHeight="1" x14ac:dyDescent="0.3">
      <c r="A15" s="152">
        <v>8</v>
      </c>
      <c r="B15" s="189" t="s">
        <v>300</v>
      </c>
      <c r="C15" s="190">
        <v>3</v>
      </c>
      <c r="D15" s="190">
        <v>3</v>
      </c>
      <c r="E15" s="152">
        <v>4</v>
      </c>
      <c r="F15" s="152">
        <v>3</v>
      </c>
      <c r="G15" s="152"/>
      <c r="H15" s="152"/>
      <c r="I15" s="152"/>
      <c r="J15" s="152"/>
      <c r="K15" s="152"/>
      <c r="L15" s="152"/>
      <c r="M15" s="152"/>
      <c r="N15" s="152"/>
      <c r="O15" s="152"/>
      <c r="P15" s="152"/>
      <c r="Q15" s="81"/>
      <c r="R15" s="89">
        <f t="shared" si="1"/>
        <v>13</v>
      </c>
      <c r="S15" s="90">
        <f t="shared" si="0"/>
        <v>3.25</v>
      </c>
      <c r="T15" s="91"/>
    </row>
    <row r="16" spans="1:21" ht="57" customHeight="1" x14ac:dyDescent="0.3">
      <c r="A16" s="152">
        <v>9</v>
      </c>
      <c r="B16" s="189" t="s">
        <v>333</v>
      </c>
      <c r="C16" s="190"/>
      <c r="D16" s="190"/>
      <c r="E16" s="152"/>
      <c r="F16" s="152"/>
      <c r="G16" s="152"/>
      <c r="H16" s="152"/>
      <c r="I16" s="152"/>
      <c r="J16" s="152"/>
      <c r="K16" s="152"/>
      <c r="L16" s="152"/>
      <c r="M16" s="152"/>
      <c r="N16" s="152"/>
      <c r="O16" s="152"/>
      <c r="P16" s="152"/>
      <c r="Q16" s="81"/>
      <c r="R16" s="89"/>
      <c r="S16" s="90"/>
      <c r="T16" s="91"/>
    </row>
    <row r="17" spans="1:21" ht="57" customHeight="1" x14ac:dyDescent="0.3">
      <c r="A17" s="152"/>
      <c r="B17" s="189" t="s">
        <v>334</v>
      </c>
      <c r="C17" s="190"/>
      <c r="D17" s="190"/>
      <c r="E17" s="152"/>
      <c r="F17" s="152"/>
      <c r="G17" s="152"/>
      <c r="H17" s="152"/>
      <c r="I17" s="152"/>
      <c r="J17" s="152"/>
      <c r="K17" s="152"/>
      <c r="L17" s="152"/>
      <c r="M17" s="152"/>
      <c r="N17" s="152"/>
      <c r="O17" s="152"/>
      <c r="P17" s="152"/>
      <c r="Q17" s="81"/>
      <c r="R17" s="89"/>
      <c r="S17" s="90"/>
      <c r="T17" s="91"/>
    </row>
    <row r="18" spans="1:21" ht="57" customHeight="1" x14ac:dyDescent="0.3">
      <c r="A18" s="152"/>
      <c r="B18" s="189" t="s">
        <v>335</v>
      </c>
      <c r="C18" s="190"/>
      <c r="D18" s="190"/>
      <c r="E18" s="152"/>
      <c r="F18" s="152"/>
      <c r="G18" s="152"/>
      <c r="H18" s="152"/>
      <c r="I18" s="152"/>
      <c r="J18" s="152"/>
      <c r="K18" s="152"/>
      <c r="L18" s="152"/>
      <c r="M18" s="152"/>
      <c r="N18" s="152"/>
      <c r="O18" s="152"/>
      <c r="P18" s="152"/>
      <c r="Q18" s="81"/>
      <c r="R18" s="89"/>
      <c r="S18" s="90"/>
      <c r="T18" s="91"/>
    </row>
    <row r="19" spans="1:21" ht="57" customHeight="1" x14ac:dyDescent="0.3">
      <c r="A19" s="152"/>
      <c r="B19" s="189" t="s">
        <v>336</v>
      </c>
      <c r="C19" s="190"/>
      <c r="D19" s="190"/>
      <c r="E19" s="152"/>
      <c r="F19" s="152"/>
      <c r="G19" s="152"/>
      <c r="H19" s="152"/>
      <c r="I19" s="152"/>
      <c r="J19" s="152"/>
      <c r="K19" s="152"/>
      <c r="L19" s="152"/>
      <c r="M19" s="152"/>
      <c r="N19" s="152"/>
      <c r="O19" s="152"/>
      <c r="P19" s="152"/>
      <c r="Q19" s="81"/>
      <c r="R19" s="89"/>
      <c r="S19" s="90"/>
      <c r="T19" s="91"/>
    </row>
    <row r="20" spans="1:21" ht="57" customHeight="1" x14ac:dyDescent="0.3">
      <c r="A20" s="152"/>
      <c r="B20" s="189" t="s">
        <v>343</v>
      </c>
      <c r="C20" s="190"/>
      <c r="D20" s="190"/>
      <c r="E20" s="152"/>
      <c r="F20" s="152"/>
      <c r="G20" s="152"/>
      <c r="H20" s="152"/>
      <c r="I20" s="152"/>
      <c r="J20" s="152"/>
      <c r="K20" s="152"/>
      <c r="L20" s="152"/>
      <c r="M20" s="152"/>
      <c r="N20" s="152"/>
      <c r="O20" s="152"/>
      <c r="P20" s="152"/>
      <c r="Q20" s="81"/>
      <c r="R20" s="89"/>
      <c r="S20" s="90"/>
      <c r="T20" s="91"/>
    </row>
    <row r="21" spans="1:21" ht="57" customHeight="1" x14ac:dyDescent="0.3">
      <c r="A21" s="152"/>
      <c r="B21" s="189" t="s">
        <v>25</v>
      </c>
      <c r="C21" s="190"/>
      <c r="D21" s="190"/>
      <c r="E21" s="152"/>
      <c r="F21" s="152"/>
      <c r="G21" s="152"/>
      <c r="H21" s="152"/>
      <c r="I21" s="152"/>
      <c r="J21" s="152"/>
      <c r="K21" s="152"/>
      <c r="L21" s="152"/>
      <c r="M21" s="152"/>
      <c r="N21" s="152"/>
      <c r="O21" s="152"/>
      <c r="P21" s="152"/>
      <c r="Q21" s="81"/>
      <c r="R21" s="89"/>
      <c r="S21" s="90"/>
      <c r="T21" s="91"/>
    </row>
    <row r="22" spans="1:21" ht="57" customHeight="1" x14ac:dyDescent="0.3">
      <c r="A22" s="152"/>
      <c r="B22" s="189" t="s">
        <v>344</v>
      </c>
      <c r="C22" s="190"/>
      <c r="D22" s="190"/>
      <c r="E22" s="152"/>
      <c r="F22" s="152"/>
      <c r="G22" s="152"/>
      <c r="H22" s="152"/>
      <c r="I22" s="152"/>
      <c r="J22" s="152"/>
      <c r="K22" s="152"/>
      <c r="L22" s="152"/>
      <c r="M22" s="152"/>
      <c r="N22" s="152"/>
      <c r="O22" s="152"/>
      <c r="P22" s="152"/>
      <c r="Q22" s="81"/>
      <c r="R22" s="89"/>
      <c r="S22" s="90"/>
      <c r="T22" s="91"/>
    </row>
    <row r="23" spans="1:21" ht="45.75" customHeight="1" x14ac:dyDescent="0.3">
      <c r="A23" s="152">
        <v>10</v>
      </c>
      <c r="B23" s="189" t="s">
        <v>299</v>
      </c>
      <c r="C23" s="190">
        <v>4</v>
      </c>
      <c r="D23" s="190">
        <v>5</v>
      </c>
      <c r="E23" s="152">
        <v>3</v>
      </c>
      <c r="F23" s="152">
        <v>3</v>
      </c>
      <c r="G23" s="152"/>
      <c r="H23" s="152"/>
      <c r="I23" s="152"/>
      <c r="J23" s="152"/>
      <c r="K23" s="152"/>
      <c r="L23" s="152"/>
      <c r="M23" s="152"/>
      <c r="N23" s="152"/>
      <c r="O23" s="152"/>
      <c r="P23" s="152"/>
      <c r="Q23" s="81"/>
      <c r="R23" s="89">
        <f t="shared" si="1"/>
        <v>15</v>
      </c>
      <c r="S23" s="90">
        <f t="shared" si="0"/>
        <v>3.75</v>
      </c>
      <c r="T23" s="154"/>
      <c r="U23">
        <v>3</v>
      </c>
    </row>
    <row r="24" spans="1:21" x14ac:dyDescent="0.3">
      <c r="S24" s="88">
        <f>SUM(S10:S23)</f>
        <v>22.5</v>
      </c>
    </row>
    <row r="25" spans="1:21" x14ac:dyDescent="0.3">
      <c r="S25" s="88">
        <f>+S24/24</f>
        <v>0.9375</v>
      </c>
    </row>
  </sheetData>
  <mergeCells count="11">
    <mergeCell ref="R1:S4"/>
    <mergeCell ref="A8:S8"/>
    <mergeCell ref="A6:S6"/>
    <mergeCell ref="A7:S7"/>
    <mergeCell ref="C1:M2"/>
    <mergeCell ref="C3:M4"/>
    <mergeCell ref="A1:B4"/>
    <mergeCell ref="N1:Q1"/>
    <mergeCell ref="N2:Q2"/>
    <mergeCell ref="N3:Q3"/>
    <mergeCell ref="N4:Q4"/>
  </mergeCells>
  <dataValidations count="1">
    <dataValidation type="whole" allowBlank="1" showInputMessage="1" showErrorMessage="1" sqref="C10:Q23">
      <formula1>1</formula1>
      <formula2>10</formula2>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119"/>
  <sheetViews>
    <sheetView zoomScale="90" zoomScaleNormal="90" workbookViewId="0">
      <selection activeCell="C1" sqref="C1:J4"/>
    </sheetView>
  </sheetViews>
  <sheetFormatPr baseColWidth="10" defaultColWidth="11.44140625" defaultRowHeight="14.4" x14ac:dyDescent="0.3"/>
  <cols>
    <col min="1" max="2" width="6.5546875" customWidth="1"/>
    <col min="3" max="3" width="30.44140625" customWidth="1"/>
    <col min="4" max="4" width="29.44140625" customWidth="1"/>
    <col min="5" max="5" width="38" customWidth="1"/>
    <col min="6" max="6" width="30.33203125" customWidth="1"/>
    <col min="7" max="7" width="18.33203125" customWidth="1"/>
    <col min="8" max="8" width="15.5546875" customWidth="1"/>
    <col min="9" max="9" width="19.33203125" customWidth="1"/>
    <col min="10" max="10" width="14.5546875" customWidth="1"/>
  </cols>
  <sheetData>
    <row r="1" spans="1:14" ht="15" customHeight="1" x14ac:dyDescent="0.3">
      <c r="C1" s="526"/>
      <c r="D1" s="379" t="s">
        <v>411</v>
      </c>
      <c r="E1" s="251"/>
      <c r="F1" s="251"/>
      <c r="G1" s="527"/>
      <c r="H1" s="528" t="s">
        <v>407</v>
      </c>
      <c r="I1" s="529"/>
      <c r="J1" s="475"/>
      <c r="K1" s="2"/>
      <c r="N1" s="220"/>
    </row>
    <row r="2" spans="1:14" ht="15" customHeight="1" thickBot="1" x14ac:dyDescent="0.35">
      <c r="C2" s="530"/>
      <c r="D2" s="383"/>
      <c r="E2" s="260"/>
      <c r="F2" s="260"/>
      <c r="G2" s="531"/>
      <c r="H2" s="532" t="s">
        <v>408</v>
      </c>
      <c r="I2" s="533"/>
      <c r="J2" s="476"/>
      <c r="K2" s="2"/>
      <c r="N2" s="220"/>
    </row>
    <row r="3" spans="1:14" ht="15" customHeight="1" x14ac:dyDescent="0.3">
      <c r="C3" s="530"/>
      <c r="D3" s="379" t="s">
        <v>412</v>
      </c>
      <c r="E3" s="251"/>
      <c r="F3" s="251"/>
      <c r="G3" s="527"/>
      <c r="H3" s="532" t="s">
        <v>410</v>
      </c>
      <c r="I3" s="533"/>
      <c r="J3" s="476"/>
      <c r="K3" s="2"/>
      <c r="N3" s="220"/>
    </row>
    <row r="4" spans="1:14" ht="15.75" customHeight="1" thickBot="1" x14ac:dyDescent="0.35">
      <c r="C4" s="534"/>
      <c r="D4" s="383"/>
      <c r="E4" s="260"/>
      <c r="F4" s="260"/>
      <c r="G4" s="531"/>
      <c r="H4" s="535" t="s">
        <v>4</v>
      </c>
      <c r="I4" s="536"/>
      <c r="J4" s="477"/>
      <c r="K4" s="2"/>
      <c r="N4" s="220"/>
    </row>
    <row r="6" spans="1:14" ht="32.25" customHeight="1" x14ac:dyDescent="0.3">
      <c r="A6" s="317" t="s">
        <v>6</v>
      </c>
      <c r="B6" s="317"/>
      <c r="C6" s="316"/>
      <c r="D6" s="316"/>
      <c r="E6" s="316"/>
      <c r="F6" s="316"/>
      <c r="G6" s="316"/>
      <c r="H6" s="316"/>
      <c r="I6" s="316"/>
      <c r="J6" s="316"/>
    </row>
    <row r="7" spans="1:14" ht="23.25" customHeight="1" x14ac:dyDescent="0.3">
      <c r="A7" s="279" t="s">
        <v>76</v>
      </c>
      <c r="B7" s="279"/>
      <c r="C7" s="279"/>
      <c r="D7" s="280"/>
      <c r="E7" s="307" t="s">
        <v>12</v>
      </c>
      <c r="F7" s="308"/>
      <c r="G7" s="308"/>
      <c r="H7" s="308"/>
      <c r="I7" s="308"/>
      <c r="J7" s="309"/>
    </row>
    <row r="8" spans="1:14" ht="23.25" customHeight="1" x14ac:dyDescent="0.3">
      <c r="A8" s="279"/>
      <c r="B8" s="279"/>
      <c r="C8" s="279"/>
      <c r="D8" s="280"/>
      <c r="E8" s="286" t="s">
        <v>77</v>
      </c>
      <c r="F8" s="286"/>
      <c r="G8" s="286" t="s">
        <v>78</v>
      </c>
      <c r="H8" s="286"/>
      <c r="I8" s="286"/>
      <c r="J8" s="286"/>
    </row>
    <row r="9" spans="1:14" ht="23.25" customHeight="1" x14ac:dyDescent="0.35">
      <c r="A9" s="279"/>
      <c r="B9" s="279"/>
      <c r="C9" s="279"/>
      <c r="D9" s="280"/>
      <c r="E9" s="287" t="s">
        <v>79</v>
      </c>
      <c r="F9" s="287"/>
      <c r="G9" s="288" t="s">
        <v>80</v>
      </c>
      <c r="H9" s="289"/>
      <c r="I9" s="289"/>
      <c r="J9" s="290"/>
    </row>
    <row r="10" spans="1:14" ht="43.5" customHeight="1" x14ac:dyDescent="0.3">
      <c r="A10" s="279"/>
      <c r="B10" s="279"/>
      <c r="C10" s="279"/>
      <c r="D10" s="280"/>
      <c r="E10" s="282" t="s">
        <v>299</v>
      </c>
      <c r="F10" s="283"/>
      <c r="G10" s="284" t="s">
        <v>303</v>
      </c>
      <c r="H10" s="284"/>
      <c r="I10" s="284"/>
      <c r="J10" s="284"/>
    </row>
    <row r="11" spans="1:14" ht="43.5" customHeight="1" x14ac:dyDescent="0.3">
      <c r="A11" s="279"/>
      <c r="B11" s="279"/>
      <c r="C11" s="279"/>
      <c r="D11" s="280"/>
      <c r="E11" s="282" t="s">
        <v>295</v>
      </c>
      <c r="F11" s="283"/>
      <c r="G11" s="284" t="s">
        <v>304</v>
      </c>
      <c r="H11" s="284"/>
      <c r="I11" s="284"/>
      <c r="J11" s="284"/>
    </row>
    <row r="12" spans="1:14" ht="43.5" customHeight="1" x14ac:dyDescent="0.3">
      <c r="A12" s="279"/>
      <c r="B12" s="279"/>
      <c r="C12" s="279"/>
      <c r="D12" s="280"/>
      <c r="E12" s="282" t="s">
        <v>297</v>
      </c>
      <c r="F12" s="283"/>
      <c r="G12" s="285" t="s">
        <v>305</v>
      </c>
      <c r="H12" s="285"/>
      <c r="I12" s="285"/>
      <c r="J12" s="285"/>
    </row>
    <row r="13" spans="1:14" ht="43.5" customHeight="1" x14ac:dyDescent="0.3">
      <c r="A13" s="279"/>
      <c r="B13" s="279"/>
      <c r="C13" s="279"/>
      <c r="D13" s="280"/>
      <c r="E13" s="282" t="s">
        <v>298</v>
      </c>
      <c r="F13" s="283"/>
      <c r="G13" s="284" t="s">
        <v>306</v>
      </c>
      <c r="H13" s="284"/>
      <c r="I13" s="284"/>
      <c r="J13" s="284"/>
    </row>
    <row r="14" spans="1:14" ht="31.5" customHeight="1" x14ac:dyDescent="0.3">
      <c r="A14" s="279"/>
      <c r="B14" s="279"/>
      <c r="C14" s="279"/>
      <c r="D14" s="280"/>
      <c r="E14" s="282"/>
      <c r="F14" s="283"/>
      <c r="G14" s="284" t="s">
        <v>307</v>
      </c>
      <c r="H14" s="284"/>
      <c r="I14" s="284"/>
      <c r="J14" s="284"/>
    </row>
    <row r="15" spans="1:14" ht="31.5" customHeight="1" x14ac:dyDescent="0.3">
      <c r="A15" s="279"/>
      <c r="B15" s="279"/>
      <c r="C15" s="279"/>
      <c r="D15" s="280"/>
      <c r="E15" s="282"/>
      <c r="F15" s="283"/>
      <c r="G15" s="284" t="s">
        <v>309</v>
      </c>
      <c r="H15" s="284"/>
      <c r="I15" s="284"/>
      <c r="J15" s="284"/>
    </row>
    <row r="16" spans="1:14" ht="36.75" customHeight="1" x14ac:dyDescent="0.3">
      <c r="A16" s="279"/>
      <c r="B16" s="279"/>
      <c r="C16" s="279"/>
      <c r="D16" s="280"/>
      <c r="E16" s="282"/>
      <c r="F16" s="283"/>
      <c r="G16" s="291" t="s">
        <v>308</v>
      </c>
      <c r="H16" s="291"/>
      <c r="I16" s="291"/>
      <c r="J16" s="291"/>
    </row>
    <row r="17" spans="1:10" ht="71.25" customHeight="1" x14ac:dyDescent="0.3">
      <c r="A17" s="279"/>
      <c r="B17" s="279"/>
      <c r="C17" s="279"/>
      <c r="D17" s="280"/>
      <c r="E17" s="282"/>
      <c r="F17" s="283"/>
      <c r="G17" s="291" t="s">
        <v>310</v>
      </c>
      <c r="H17" s="291"/>
      <c r="I17" s="291"/>
      <c r="J17" s="291"/>
    </row>
    <row r="18" spans="1:10" ht="39" customHeight="1" x14ac:dyDescent="0.3">
      <c r="A18" s="279"/>
      <c r="B18" s="279"/>
      <c r="C18" s="279"/>
      <c r="D18" s="280"/>
      <c r="E18" s="282"/>
      <c r="F18" s="283"/>
      <c r="G18" s="291" t="s">
        <v>311</v>
      </c>
      <c r="H18" s="291"/>
      <c r="I18" s="291"/>
      <c r="J18" s="291"/>
    </row>
    <row r="19" spans="1:10" ht="23.25" customHeight="1" x14ac:dyDescent="0.3">
      <c r="A19" s="279"/>
      <c r="B19" s="279"/>
      <c r="C19" s="279"/>
      <c r="D19" s="280"/>
      <c r="E19" s="295"/>
      <c r="F19" s="295"/>
      <c r="G19" s="291" t="s">
        <v>312</v>
      </c>
      <c r="H19" s="291"/>
      <c r="I19" s="291"/>
      <c r="J19" s="291"/>
    </row>
    <row r="20" spans="1:10" ht="23.25" customHeight="1" x14ac:dyDescent="0.5">
      <c r="A20" s="156"/>
      <c r="B20" s="156"/>
      <c r="C20" s="156"/>
      <c r="D20" s="157"/>
      <c r="E20" s="282"/>
      <c r="F20" s="283"/>
      <c r="G20" s="291" t="s">
        <v>313</v>
      </c>
      <c r="H20" s="291"/>
      <c r="I20" s="291"/>
      <c r="J20" s="291"/>
    </row>
    <row r="21" spans="1:10" ht="35.25" customHeight="1" x14ac:dyDescent="0.5">
      <c r="A21" s="156"/>
      <c r="B21" s="156"/>
      <c r="C21" s="156"/>
      <c r="D21" s="157"/>
      <c r="E21" s="282"/>
      <c r="F21" s="283"/>
      <c r="G21" s="291" t="s">
        <v>314</v>
      </c>
      <c r="H21" s="291"/>
      <c r="I21" s="291"/>
      <c r="J21" s="291"/>
    </row>
    <row r="22" spans="1:10" ht="51.75" customHeight="1" x14ac:dyDescent="0.3">
      <c r="A22" s="321" t="s">
        <v>10</v>
      </c>
      <c r="B22" s="321" t="s">
        <v>78</v>
      </c>
      <c r="C22" s="287" t="s">
        <v>81</v>
      </c>
      <c r="D22" s="287"/>
      <c r="E22" s="296" t="s">
        <v>82</v>
      </c>
      <c r="F22" s="297"/>
      <c r="G22" s="298" t="s">
        <v>83</v>
      </c>
      <c r="H22" s="299"/>
      <c r="I22" s="299"/>
      <c r="J22" s="300"/>
    </row>
    <row r="23" spans="1:10" ht="48.75" customHeight="1" x14ac:dyDescent="0.3">
      <c r="A23" s="321"/>
      <c r="B23" s="321"/>
      <c r="C23" s="327" t="s">
        <v>317</v>
      </c>
      <c r="D23" s="328"/>
      <c r="E23" s="292" t="s">
        <v>84</v>
      </c>
      <c r="F23" s="293"/>
      <c r="G23" s="301" t="s">
        <v>85</v>
      </c>
      <c r="H23" s="302"/>
      <c r="I23" s="302"/>
      <c r="J23" s="303"/>
    </row>
    <row r="24" spans="1:10" ht="68.25" customHeight="1" x14ac:dyDescent="0.3">
      <c r="A24" s="321"/>
      <c r="B24" s="321"/>
      <c r="C24" s="282" t="s">
        <v>318</v>
      </c>
      <c r="D24" s="283"/>
      <c r="E24" s="292" t="s">
        <v>86</v>
      </c>
      <c r="F24" s="293"/>
      <c r="G24" s="292" t="s">
        <v>87</v>
      </c>
      <c r="H24" s="294"/>
      <c r="I24" s="294"/>
      <c r="J24" s="293"/>
    </row>
    <row r="25" spans="1:10" ht="54.75" customHeight="1" x14ac:dyDescent="0.3">
      <c r="A25" s="321"/>
      <c r="B25" s="321"/>
      <c r="C25" s="312" t="s">
        <v>319</v>
      </c>
      <c r="D25" s="283"/>
      <c r="E25" s="292" t="s">
        <v>88</v>
      </c>
      <c r="F25" s="293"/>
      <c r="G25" s="292" t="s">
        <v>89</v>
      </c>
      <c r="H25" s="294"/>
      <c r="I25" s="294"/>
      <c r="J25" s="293"/>
    </row>
    <row r="26" spans="1:10" ht="61.5" customHeight="1" x14ac:dyDescent="0.3">
      <c r="A26" s="321"/>
      <c r="B26" s="321"/>
      <c r="C26" s="284" t="s">
        <v>320</v>
      </c>
      <c r="D26" s="295"/>
      <c r="E26" s="292" t="s">
        <v>90</v>
      </c>
      <c r="F26" s="293"/>
      <c r="G26" s="292" t="s">
        <v>91</v>
      </c>
      <c r="H26" s="294"/>
      <c r="I26" s="294"/>
      <c r="J26" s="293"/>
    </row>
    <row r="27" spans="1:10" ht="61.5" customHeight="1" x14ac:dyDescent="0.3">
      <c r="A27" s="321"/>
      <c r="B27" s="321"/>
      <c r="C27" s="313" t="s">
        <v>321</v>
      </c>
      <c r="D27" s="314"/>
      <c r="E27" s="292" t="s">
        <v>92</v>
      </c>
      <c r="F27" s="293"/>
      <c r="G27" s="291"/>
      <c r="H27" s="291"/>
      <c r="I27" s="291"/>
      <c r="J27" s="291"/>
    </row>
    <row r="28" spans="1:10" ht="87.75" customHeight="1" x14ac:dyDescent="0.3">
      <c r="A28" s="321"/>
      <c r="B28" s="321"/>
      <c r="C28" s="315" t="s">
        <v>322</v>
      </c>
      <c r="D28" s="295"/>
      <c r="E28" s="292" t="s">
        <v>93</v>
      </c>
      <c r="F28" s="293"/>
      <c r="G28" s="291"/>
      <c r="H28" s="291"/>
      <c r="I28" s="291"/>
      <c r="J28" s="291"/>
    </row>
    <row r="29" spans="1:10" ht="47.25" customHeight="1" x14ac:dyDescent="0.3">
      <c r="A29" s="321"/>
      <c r="B29" s="321"/>
      <c r="C29" s="313" t="s">
        <v>323</v>
      </c>
      <c r="D29" s="314"/>
      <c r="E29" s="301" t="s">
        <v>282</v>
      </c>
      <c r="F29" s="303"/>
      <c r="G29" s="318"/>
      <c r="H29" s="319"/>
      <c r="I29" s="319"/>
      <c r="J29" s="320"/>
    </row>
    <row r="30" spans="1:10" ht="48" customHeight="1" x14ac:dyDescent="0.3">
      <c r="A30" s="321"/>
      <c r="B30" s="321"/>
      <c r="C30" s="313" t="s">
        <v>324</v>
      </c>
      <c r="D30" s="314"/>
      <c r="E30" s="291" t="s">
        <v>286</v>
      </c>
      <c r="F30" s="291"/>
      <c r="G30" s="291"/>
      <c r="H30" s="291"/>
      <c r="I30" s="291"/>
      <c r="J30" s="291"/>
    </row>
    <row r="31" spans="1:10" ht="33" customHeight="1" x14ac:dyDescent="0.3">
      <c r="A31" s="321"/>
      <c r="B31" s="321"/>
      <c r="C31" s="219"/>
      <c r="D31" s="219"/>
      <c r="E31" s="291"/>
      <c r="F31" s="291"/>
      <c r="G31" s="291"/>
      <c r="H31" s="291"/>
      <c r="I31" s="291"/>
      <c r="J31" s="291"/>
    </row>
    <row r="32" spans="1:10" ht="23.25" customHeight="1" x14ac:dyDescent="0.3">
      <c r="A32" s="321"/>
      <c r="B32" s="321"/>
      <c r="C32" s="330"/>
      <c r="D32" s="330"/>
      <c r="E32" s="304"/>
      <c r="F32" s="304"/>
      <c r="G32" s="304"/>
      <c r="H32" s="304"/>
      <c r="I32" s="304"/>
      <c r="J32" s="304"/>
    </row>
    <row r="33" spans="1:10" ht="50.25" customHeight="1" x14ac:dyDescent="0.35">
      <c r="A33" s="321"/>
      <c r="B33" s="321" t="s">
        <v>77</v>
      </c>
      <c r="C33" s="287" t="s">
        <v>94</v>
      </c>
      <c r="D33" s="287"/>
      <c r="E33" s="322" t="s">
        <v>95</v>
      </c>
      <c r="F33" s="323"/>
      <c r="G33" s="324" t="s">
        <v>96</v>
      </c>
      <c r="H33" s="325"/>
      <c r="I33" s="325"/>
      <c r="J33" s="326"/>
    </row>
    <row r="34" spans="1:10" ht="51.75" customHeight="1" x14ac:dyDescent="0.3">
      <c r="A34" s="321"/>
      <c r="B34" s="321"/>
      <c r="C34" s="331" t="s">
        <v>325</v>
      </c>
      <c r="D34" s="328"/>
      <c r="E34" s="292" t="s">
        <v>97</v>
      </c>
      <c r="F34" s="293"/>
      <c r="G34" s="292" t="s">
        <v>98</v>
      </c>
      <c r="H34" s="294"/>
      <c r="I34" s="294"/>
      <c r="J34" s="293"/>
    </row>
    <row r="35" spans="1:10" ht="66.75" customHeight="1" x14ac:dyDescent="0.3">
      <c r="A35" s="321"/>
      <c r="B35" s="321"/>
      <c r="C35" s="312" t="s">
        <v>326</v>
      </c>
      <c r="D35" s="283"/>
      <c r="E35" s="291"/>
      <c r="F35" s="291"/>
      <c r="G35" s="292" t="s">
        <v>99</v>
      </c>
      <c r="H35" s="294"/>
      <c r="I35" s="294"/>
      <c r="J35" s="293"/>
    </row>
    <row r="36" spans="1:10" ht="33" customHeight="1" x14ac:dyDescent="0.3">
      <c r="A36" s="321"/>
      <c r="B36" s="321"/>
      <c r="C36" s="313" t="s">
        <v>327</v>
      </c>
      <c r="D36" s="329"/>
      <c r="E36" s="291"/>
      <c r="F36" s="291"/>
      <c r="G36" s="291"/>
      <c r="H36" s="291"/>
      <c r="I36" s="291"/>
      <c r="J36" s="291"/>
    </row>
    <row r="37" spans="1:10" ht="23.25" customHeight="1" x14ac:dyDescent="0.3">
      <c r="A37" s="321"/>
      <c r="B37" s="321"/>
      <c r="C37" s="291"/>
      <c r="D37" s="291"/>
      <c r="E37" s="291"/>
      <c r="F37" s="291"/>
      <c r="G37" s="291"/>
      <c r="H37" s="291"/>
      <c r="I37" s="291"/>
      <c r="J37" s="291"/>
    </row>
    <row r="38" spans="1:10" ht="23.25" customHeight="1" x14ac:dyDescent="0.3">
      <c r="A38" s="321"/>
      <c r="B38" s="321"/>
      <c r="C38" s="291"/>
      <c r="D38" s="291"/>
      <c r="E38" s="291"/>
      <c r="F38" s="291"/>
      <c r="G38" s="291"/>
      <c r="H38" s="291"/>
      <c r="I38" s="291"/>
      <c r="J38" s="291"/>
    </row>
    <row r="39" spans="1:10" ht="23.25" customHeight="1" x14ac:dyDescent="0.3">
      <c r="A39" s="321"/>
      <c r="B39" s="321"/>
      <c r="C39" s="291"/>
      <c r="D39" s="291"/>
      <c r="E39" s="291"/>
      <c r="F39" s="291"/>
      <c r="G39" s="291"/>
      <c r="H39" s="291"/>
      <c r="I39" s="291"/>
      <c r="J39" s="291"/>
    </row>
    <row r="40" spans="1:10" ht="23.25" customHeight="1" x14ac:dyDescent="0.3">
      <c r="A40" s="321"/>
      <c r="B40" s="321"/>
      <c r="C40" s="291"/>
      <c r="D40" s="291"/>
      <c r="E40" s="291"/>
      <c r="F40" s="291"/>
      <c r="G40" s="291"/>
      <c r="H40" s="291"/>
      <c r="I40" s="291"/>
      <c r="J40" s="291"/>
    </row>
    <row r="41" spans="1:10" ht="23.25" customHeight="1" x14ac:dyDescent="0.3">
      <c r="A41" s="321"/>
      <c r="B41" s="321"/>
      <c r="C41" s="306"/>
      <c r="D41" s="306"/>
      <c r="E41" s="306"/>
      <c r="F41" s="306"/>
      <c r="G41" s="306"/>
      <c r="H41" s="306"/>
      <c r="I41" s="306"/>
      <c r="J41" s="306"/>
    </row>
    <row r="42" spans="1:10" x14ac:dyDescent="0.3">
      <c r="E42" s="305"/>
      <c r="F42" s="305"/>
      <c r="G42" s="305"/>
      <c r="H42" s="305"/>
      <c r="I42" s="305"/>
      <c r="J42" s="305"/>
    </row>
    <row r="43" spans="1:10" x14ac:dyDescent="0.3">
      <c r="E43" s="305"/>
      <c r="F43" s="305"/>
      <c r="G43" s="305"/>
      <c r="H43" s="305"/>
      <c r="I43" s="305"/>
      <c r="J43" s="305"/>
    </row>
    <row r="44" spans="1:10" x14ac:dyDescent="0.3">
      <c r="E44" s="305"/>
      <c r="F44" s="305"/>
      <c r="G44" s="305"/>
      <c r="H44" s="305"/>
      <c r="I44" s="305"/>
      <c r="J44" s="305"/>
    </row>
    <row r="45" spans="1:10" x14ac:dyDescent="0.3">
      <c r="E45" s="305"/>
      <c r="F45" s="305"/>
      <c r="G45" s="305"/>
      <c r="H45" s="305"/>
      <c r="I45" s="305"/>
      <c r="J45" s="305"/>
    </row>
    <row r="46" spans="1:10" x14ac:dyDescent="0.3">
      <c r="E46" s="305"/>
      <c r="F46" s="305"/>
      <c r="G46" s="305"/>
      <c r="H46" s="305"/>
      <c r="I46" s="305"/>
      <c r="J46" s="305"/>
    </row>
    <row r="47" spans="1:10" x14ac:dyDescent="0.3">
      <c r="E47" s="305"/>
      <c r="F47" s="305"/>
      <c r="G47" s="305"/>
      <c r="H47" s="305"/>
      <c r="I47" s="305"/>
      <c r="J47" s="305"/>
    </row>
    <row r="48" spans="1:10" x14ac:dyDescent="0.3">
      <c r="E48" s="305"/>
      <c r="F48" s="305"/>
      <c r="G48" s="305"/>
      <c r="H48" s="305"/>
      <c r="I48" s="305"/>
      <c r="J48" s="305"/>
    </row>
    <row r="49" spans="5:10" x14ac:dyDescent="0.3">
      <c r="E49" s="305"/>
      <c r="F49" s="305"/>
      <c r="G49" s="305"/>
      <c r="H49" s="305"/>
      <c r="I49" s="305"/>
      <c r="J49" s="305"/>
    </row>
    <row r="50" spans="5:10" x14ac:dyDescent="0.3">
      <c r="E50" s="305"/>
      <c r="F50" s="305"/>
      <c r="G50" s="305"/>
      <c r="H50" s="305"/>
      <c r="I50" s="305"/>
      <c r="J50" s="305"/>
    </row>
    <row r="51" spans="5:10" x14ac:dyDescent="0.3">
      <c r="E51" s="305"/>
      <c r="F51" s="305"/>
      <c r="G51" s="305"/>
      <c r="H51" s="305"/>
      <c r="I51" s="305"/>
      <c r="J51" s="305"/>
    </row>
    <row r="52" spans="5:10" x14ac:dyDescent="0.3">
      <c r="E52" s="305"/>
      <c r="F52" s="305"/>
      <c r="G52" s="305"/>
      <c r="H52" s="305"/>
      <c r="I52" s="305"/>
      <c r="J52" s="305"/>
    </row>
    <row r="53" spans="5:10" x14ac:dyDescent="0.3">
      <c r="E53" s="305"/>
      <c r="F53" s="305"/>
      <c r="G53" s="305"/>
      <c r="H53" s="305"/>
      <c r="I53" s="305"/>
      <c r="J53" s="305"/>
    </row>
    <row r="54" spans="5:10" x14ac:dyDescent="0.3">
      <c r="E54" s="305"/>
      <c r="F54" s="305"/>
      <c r="G54" s="305"/>
      <c r="H54" s="305"/>
      <c r="I54" s="305"/>
      <c r="J54" s="305"/>
    </row>
    <row r="55" spans="5:10" x14ac:dyDescent="0.3">
      <c r="E55" s="305"/>
      <c r="F55" s="305"/>
      <c r="G55" s="305"/>
      <c r="H55" s="305"/>
      <c r="I55" s="305"/>
      <c r="J55" s="305"/>
    </row>
    <row r="56" spans="5:10" x14ac:dyDescent="0.3">
      <c r="E56" s="305"/>
      <c r="F56" s="305"/>
      <c r="G56" s="305"/>
      <c r="H56" s="305"/>
      <c r="I56" s="305"/>
      <c r="J56" s="305"/>
    </row>
    <row r="57" spans="5:10" x14ac:dyDescent="0.3">
      <c r="E57" s="305"/>
      <c r="F57" s="305"/>
      <c r="G57" s="305"/>
      <c r="H57" s="305"/>
      <c r="I57" s="305"/>
      <c r="J57" s="305"/>
    </row>
    <row r="58" spans="5:10" x14ac:dyDescent="0.3">
      <c r="E58" s="305"/>
      <c r="F58" s="305"/>
      <c r="G58" s="305"/>
      <c r="H58" s="305"/>
      <c r="I58" s="305"/>
      <c r="J58" s="305"/>
    </row>
    <row r="59" spans="5:10" x14ac:dyDescent="0.3">
      <c r="E59" s="305"/>
      <c r="F59" s="305"/>
      <c r="G59" s="305"/>
      <c r="H59" s="305"/>
      <c r="I59" s="305"/>
      <c r="J59" s="305"/>
    </row>
    <row r="60" spans="5:10" x14ac:dyDescent="0.3">
      <c r="E60" s="305"/>
      <c r="F60" s="305"/>
      <c r="G60" s="305"/>
      <c r="H60" s="305"/>
      <c r="I60" s="305"/>
      <c r="J60" s="305"/>
    </row>
    <row r="61" spans="5:10" x14ac:dyDescent="0.3">
      <c r="E61" s="305"/>
      <c r="F61" s="305"/>
      <c r="G61" s="305"/>
      <c r="H61" s="305"/>
      <c r="I61" s="305"/>
      <c r="J61" s="305"/>
    </row>
    <row r="62" spans="5:10" x14ac:dyDescent="0.3">
      <c r="E62" s="305"/>
      <c r="F62" s="305"/>
      <c r="G62" s="305"/>
      <c r="H62" s="305"/>
      <c r="I62" s="305"/>
      <c r="J62" s="305"/>
    </row>
    <row r="63" spans="5:10" x14ac:dyDescent="0.3">
      <c r="E63" s="305"/>
      <c r="F63" s="305"/>
      <c r="G63" s="305"/>
      <c r="H63" s="305"/>
      <c r="I63" s="305"/>
      <c r="J63" s="305"/>
    </row>
    <row r="64" spans="5:10" x14ac:dyDescent="0.3">
      <c r="E64" s="305"/>
      <c r="F64" s="305"/>
      <c r="G64" s="305"/>
      <c r="H64" s="305"/>
      <c r="I64" s="305"/>
      <c r="J64" s="305"/>
    </row>
    <row r="65" spans="5:10" x14ac:dyDescent="0.3">
      <c r="E65" s="305"/>
      <c r="F65" s="305"/>
      <c r="G65" s="305"/>
      <c r="H65" s="305"/>
      <c r="I65" s="305"/>
      <c r="J65" s="305"/>
    </row>
    <row r="66" spans="5:10" x14ac:dyDescent="0.3">
      <c r="E66" s="305"/>
      <c r="F66" s="305"/>
      <c r="G66" s="305"/>
      <c r="H66" s="305"/>
      <c r="I66" s="305"/>
      <c r="J66" s="305"/>
    </row>
    <row r="67" spans="5:10" x14ac:dyDescent="0.3">
      <c r="E67" s="305"/>
      <c r="F67" s="305"/>
      <c r="G67" s="305"/>
      <c r="H67" s="305"/>
      <c r="I67" s="305"/>
      <c r="J67" s="305"/>
    </row>
    <row r="68" spans="5:10" x14ac:dyDescent="0.3">
      <c r="E68" s="305"/>
      <c r="F68" s="305"/>
      <c r="G68" s="305"/>
      <c r="H68" s="305"/>
      <c r="I68" s="305"/>
      <c r="J68" s="305"/>
    </row>
    <row r="69" spans="5:10" x14ac:dyDescent="0.3">
      <c r="E69" s="305"/>
      <c r="F69" s="305"/>
      <c r="G69" s="305"/>
      <c r="H69" s="305"/>
      <c r="I69" s="305"/>
      <c r="J69" s="305"/>
    </row>
    <row r="70" spans="5:10" x14ac:dyDescent="0.3">
      <c r="E70" s="305"/>
      <c r="F70" s="305"/>
      <c r="G70" s="305"/>
      <c r="H70" s="305"/>
      <c r="I70" s="305"/>
      <c r="J70" s="305"/>
    </row>
    <row r="71" spans="5:10" x14ac:dyDescent="0.3">
      <c r="E71" s="305"/>
      <c r="F71" s="305"/>
      <c r="G71" s="305"/>
      <c r="H71" s="305"/>
      <c r="I71" s="305"/>
      <c r="J71" s="305"/>
    </row>
    <row r="72" spans="5:10" x14ac:dyDescent="0.3">
      <c r="E72" s="305"/>
      <c r="F72" s="305"/>
      <c r="G72" s="305"/>
      <c r="H72" s="305"/>
      <c r="I72" s="305"/>
      <c r="J72" s="305"/>
    </row>
    <row r="73" spans="5:10" x14ac:dyDescent="0.3">
      <c r="E73" s="305"/>
      <c r="F73" s="305"/>
      <c r="G73" s="305"/>
      <c r="H73" s="305"/>
      <c r="I73" s="305"/>
      <c r="J73" s="305"/>
    </row>
    <row r="74" spans="5:10" x14ac:dyDescent="0.3">
      <c r="E74" s="305"/>
      <c r="F74" s="305"/>
      <c r="G74" s="305"/>
      <c r="H74" s="305"/>
      <c r="I74" s="305"/>
      <c r="J74" s="305"/>
    </row>
    <row r="75" spans="5:10" x14ac:dyDescent="0.3">
      <c r="E75" s="305"/>
      <c r="F75" s="305"/>
      <c r="G75" s="305"/>
      <c r="H75" s="305"/>
      <c r="I75" s="305"/>
      <c r="J75" s="305"/>
    </row>
    <row r="76" spans="5:10" x14ac:dyDescent="0.3">
      <c r="E76" s="305"/>
      <c r="F76" s="305"/>
      <c r="G76" s="305"/>
      <c r="H76" s="305"/>
      <c r="I76" s="305"/>
      <c r="J76" s="305"/>
    </row>
    <row r="77" spans="5:10" x14ac:dyDescent="0.3">
      <c r="E77" s="305"/>
      <c r="F77" s="305"/>
      <c r="G77" s="305"/>
      <c r="H77" s="305"/>
      <c r="I77" s="305"/>
      <c r="J77" s="305"/>
    </row>
    <row r="78" spans="5:10" x14ac:dyDescent="0.3">
      <c r="E78" s="305"/>
      <c r="F78" s="305"/>
      <c r="G78" s="305"/>
      <c r="H78" s="305"/>
      <c r="I78" s="305"/>
      <c r="J78" s="305"/>
    </row>
    <row r="79" spans="5:10" x14ac:dyDescent="0.3">
      <c r="E79" s="305"/>
      <c r="F79" s="305"/>
      <c r="G79" s="305"/>
      <c r="H79" s="305"/>
      <c r="I79" s="305"/>
      <c r="J79" s="305"/>
    </row>
    <row r="80" spans="5:10" x14ac:dyDescent="0.3">
      <c r="E80" s="305"/>
      <c r="F80" s="305"/>
      <c r="G80" s="305"/>
      <c r="H80" s="305"/>
      <c r="I80" s="305"/>
      <c r="J80" s="305"/>
    </row>
    <row r="81" spans="5:10" x14ac:dyDescent="0.3">
      <c r="E81" s="305"/>
      <c r="F81" s="305"/>
      <c r="G81" s="305"/>
      <c r="H81" s="305"/>
      <c r="I81" s="305"/>
      <c r="J81" s="305"/>
    </row>
    <row r="82" spans="5:10" x14ac:dyDescent="0.3">
      <c r="E82" s="305"/>
      <c r="F82" s="305"/>
      <c r="G82" s="305"/>
      <c r="H82" s="305"/>
      <c r="I82" s="305"/>
      <c r="J82" s="305"/>
    </row>
    <row r="83" spans="5:10" x14ac:dyDescent="0.3">
      <c r="E83" s="305"/>
      <c r="F83" s="305"/>
      <c r="G83" s="305"/>
      <c r="H83" s="305"/>
      <c r="I83" s="305"/>
      <c r="J83" s="305"/>
    </row>
    <row r="84" spans="5:10" x14ac:dyDescent="0.3">
      <c r="E84" s="305"/>
      <c r="F84" s="305"/>
      <c r="G84" s="305"/>
      <c r="H84" s="305"/>
      <c r="I84" s="305"/>
      <c r="J84" s="305"/>
    </row>
    <row r="85" spans="5:10" x14ac:dyDescent="0.3">
      <c r="E85" s="305"/>
      <c r="F85" s="305"/>
      <c r="G85" s="305"/>
      <c r="H85" s="305"/>
      <c r="I85" s="305"/>
      <c r="J85" s="305"/>
    </row>
    <row r="86" spans="5:10" x14ac:dyDescent="0.3">
      <c r="E86" s="305"/>
      <c r="F86" s="305"/>
      <c r="G86" s="305"/>
      <c r="H86" s="305"/>
      <c r="I86" s="305"/>
      <c r="J86" s="305"/>
    </row>
    <row r="87" spans="5:10" x14ac:dyDescent="0.3">
      <c r="E87" s="305"/>
      <c r="F87" s="305"/>
      <c r="G87" s="305"/>
      <c r="H87" s="305"/>
      <c r="I87" s="305"/>
      <c r="J87" s="305"/>
    </row>
    <row r="88" spans="5:10" x14ac:dyDescent="0.3">
      <c r="E88" s="305"/>
      <c r="F88" s="305"/>
      <c r="G88" s="305"/>
      <c r="H88" s="305"/>
      <c r="I88" s="305"/>
      <c r="J88" s="305"/>
    </row>
    <row r="89" spans="5:10" x14ac:dyDescent="0.3">
      <c r="E89" s="305"/>
      <c r="F89" s="305"/>
      <c r="G89" s="305"/>
      <c r="H89" s="305"/>
      <c r="I89" s="305"/>
      <c r="J89" s="305"/>
    </row>
    <row r="90" spans="5:10" x14ac:dyDescent="0.3">
      <c r="E90" s="305"/>
      <c r="F90" s="305"/>
      <c r="G90" s="305"/>
      <c r="H90" s="305"/>
      <c r="I90" s="305"/>
      <c r="J90" s="305"/>
    </row>
    <row r="91" spans="5:10" x14ac:dyDescent="0.3">
      <c r="E91" s="305"/>
      <c r="F91" s="305"/>
      <c r="G91" s="305"/>
      <c r="H91" s="305"/>
      <c r="I91" s="305"/>
      <c r="J91" s="305"/>
    </row>
    <row r="92" spans="5:10" x14ac:dyDescent="0.3">
      <c r="E92" s="305"/>
      <c r="F92" s="305"/>
      <c r="G92" s="305"/>
      <c r="H92" s="305"/>
      <c r="I92" s="305"/>
      <c r="J92" s="305"/>
    </row>
    <row r="93" spans="5:10" x14ac:dyDescent="0.3">
      <c r="E93" s="305"/>
      <c r="F93" s="305"/>
      <c r="G93" s="305"/>
      <c r="H93" s="305"/>
      <c r="I93" s="305"/>
      <c r="J93" s="305"/>
    </row>
    <row r="94" spans="5:10" x14ac:dyDescent="0.3">
      <c r="E94" s="305"/>
      <c r="F94" s="305"/>
      <c r="G94" s="305"/>
      <c r="H94" s="305"/>
      <c r="I94" s="305"/>
      <c r="J94" s="305"/>
    </row>
    <row r="95" spans="5:10" x14ac:dyDescent="0.3">
      <c r="E95" s="305"/>
      <c r="F95" s="305"/>
      <c r="G95" s="305"/>
      <c r="H95" s="305"/>
      <c r="I95" s="305"/>
      <c r="J95" s="305"/>
    </row>
    <row r="96" spans="5:10" x14ac:dyDescent="0.3">
      <c r="E96" s="305"/>
      <c r="F96" s="305"/>
      <c r="G96" s="305"/>
      <c r="H96" s="305"/>
      <c r="I96" s="305"/>
      <c r="J96" s="305"/>
    </row>
    <row r="97" spans="5:10" x14ac:dyDescent="0.3">
      <c r="E97" s="305"/>
      <c r="F97" s="305"/>
      <c r="G97" s="305"/>
      <c r="H97" s="305"/>
      <c r="I97" s="305"/>
      <c r="J97" s="305"/>
    </row>
    <row r="98" spans="5:10" x14ac:dyDescent="0.3">
      <c r="E98" s="305"/>
      <c r="F98" s="305"/>
      <c r="G98" s="305"/>
      <c r="H98" s="305"/>
      <c r="I98" s="305"/>
      <c r="J98" s="305"/>
    </row>
    <row r="99" spans="5:10" x14ac:dyDescent="0.3">
      <c r="E99" s="305"/>
      <c r="F99" s="305"/>
      <c r="G99" s="305"/>
      <c r="H99" s="305"/>
      <c r="I99" s="305"/>
      <c r="J99" s="305"/>
    </row>
    <row r="100" spans="5:10" x14ac:dyDescent="0.3">
      <c r="E100" s="305"/>
      <c r="F100" s="305"/>
      <c r="G100" s="305"/>
      <c r="H100" s="305"/>
      <c r="I100" s="305"/>
      <c r="J100" s="305"/>
    </row>
    <row r="101" spans="5:10" x14ac:dyDescent="0.3">
      <c r="E101" s="305"/>
      <c r="F101" s="305"/>
      <c r="G101" s="305"/>
      <c r="H101" s="305"/>
      <c r="I101" s="305"/>
      <c r="J101" s="305"/>
    </row>
    <row r="102" spans="5:10" x14ac:dyDescent="0.3">
      <c r="E102" s="305"/>
      <c r="F102" s="305"/>
      <c r="G102" s="305"/>
      <c r="H102" s="305"/>
      <c r="I102" s="305"/>
      <c r="J102" s="305"/>
    </row>
    <row r="103" spans="5:10" x14ac:dyDescent="0.3">
      <c r="E103" s="305"/>
      <c r="F103" s="305"/>
      <c r="G103" s="305"/>
      <c r="H103" s="305"/>
      <c r="I103" s="305"/>
      <c r="J103" s="305"/>
    </row>
    <row r="104" spans="5:10" x14ac:dyDescent="0.3">
      <c r="E104" s="305"/>
      <c r="F104" s="305"/>
      <c r="G104" s="305"/>
      <c r="H104" s="305"/>
      <c r="I104" s="305"/>
      <c r="J104" s="305"/>
    </row>
    <row r="105" spans="5:10" x14ac:dyDescent="0.3">
      <c r="E105" s="305"/>
      <c r="F105" s="305"/>
      <c r="G105" s="305"/>
      <c r="H105" s="305"/>
      <c r="I105" s="305"/>
      <c r="J105" s="305"/>
    </row>
    <row r="106" spans="5:10" x14ac:dyDescent="0.3">
      <c r="E106" s="305"/>
      <c r="F106" s="305"/>
      <c r="G106" s="305"/>
      <c r="H106" s="305"/>
      <c r="I106" s="305"/>
      <c r="J106" s="305"/>
    </row>
    <row r="107" spans="5:10" x14ac:dyDescent="0.3">
      <c r="E107" s="305"/>
      <c r="F107" s="305"/>
      <c r="G107" s="305"/>
      <c r="H107" s="305"/>
      <c r="I107" s="305"/>
      <c r="J107" s="305"/>
    </row>
    <row r="108" spans="5:10" x14ac:dyDescent="0.3">
      <c r="E108" s="305"/>
      <c r="F108" s="305"/>
      <c r="G108" s="305"/>
      <c r="H108" s="305"/>
      <c r="I108" s="305"/>
      <c r="J108" s="305"/>
    </row>
    <row r="109" spans="5:10" x14ac:dyDescent="0.3">
      <c r="E109" s="305"/>
      <c r="F109" s="305"/>
      <c r="G109" s="305"/>
      <c r="H109" s="305"/>
      <c r="I109" s="305"/>
      <c r="J109" s="305"/>
    </row>
    <row r="110" spans="5:10" x14ac:dyDescent="0.3">
      <c r="E110" s="305"/>
      <c r="F110" s="305"/>
      <c r="G110" s="305"/>
      <c r="H110" s="305"/>
      <c r="I110" s="305"/>
      <c r="J110" s="305"/>
    </row>
    <row r="111" spans="5:10" x14ac:dyDescent="0.3">
      <c r="E111" s="305"/>
      <c r="F111" s="305"/>
      <c r="G111" s="305"/>
      <c r="H111" s="305"/>
      <c r="I111" s="305"/>
      <c r="J111" s="305"/>
    </row>
    <row r="112" spans="5:10" x14ac:dyDescent="0.3">
      <c r="E112" s="305"/>
      <c r="F112" s="305"/>
      <c r="G112" s="305"/>
      <c r="H112" s="305"/>
      <c r="I112" s="305"/>
      <c r="J112" s="305"/>
    </row>
    <row r="113" spans="5:10" x14ac:dyDescent="0.3">
      <c r="E113" s="305"/>
      <c r="F113" s="305"/>
      <c r="G113" s="305"/>
      <c r="H113" s="305"/>
      <c r="I113" s="305"/>
      <c r="J113" s="305"/>
    </row>
    <row r="114" spans="5:10" x14ac:dyDescent="0.3">
      <c r="E114" s="305"/>
      <c r="F114" s="305"/>
      <c r="G114" s="305"/>
      <c r="H114" s="305"/>
      <c r="I114" s="305"/>
      <c r="J114" s="305"/>
    </row>
    <row r="115" spans="5:10" x14ac:dyDescent="0.3">
      <c r="E115" s="305"/>
      <c r="F115" s="305"/>
      <c r="G115" s="305"/>
      <c r="H115" s="305"/>
      <c r="I115" s="305"/>
      <c r="J115" s="305"/>
    </row>
    <row r="116" spans="5:10" x14ac:dyDescent="0.3">
      <c r="E116" s="305"/>
      <c r="F116" s="305"/>
      <c r="G116" s="305"/>
      <c r="H116" s="305"/>
      <c r="I116" s="305"/>
      <c r="J116" s="305"/>
    </row>
    <row r="117" spans="5:10" x14ac:dyDescent="0.3">
      <c r="E117" s="305"/>
      <c r="F117" s="305"/>
      <c r="G117" s="305"/>
      <c r="H117" s="305"/>
      <c r="I117" s="305"/>
      <c r="J117" s="305"/>
    </row>
    <row r="118" spans="5:10" x14ac:dyDescent="0.3">
      <c r="E118" s="305"/>
      <c r="F118" s="305"/>
      <c r="G118" s="305"/>
      <c r="H118" s="305"/>
      <c r="I118" s="305"/>
      <c r="J118" s="305"/>
    </row>
    <row r="119" spans="5:10" x14ac:dyDescent="0.3">
      <c r="E119" s="305"/>
      <c r="F119" s="305"/>
      <c r="G119" s="305"/>
      <c r="H119" s="305"/>
      <c r="I119" s="305"/>
      <c r="J119" s="305"/>
    </row>
  </sheetData>
  <mergeCells count="260">
    <mergeCell ref="C6:J6"/>
    <mergeCell ref="A6:B6"/>
    <mergeCell ref="G29:J29"/>
    <mergeCell ref="E29:F29"/>
    <mergeCell ref="A22:A41"/>
    <mergeCell ref="E33:F33"/>
    <mergeCell ref="G33:J33"/>
    <mergeCell ref="B33:B41"/>
    <mergeCell ref="C33:D33"/>
    <mergeCell ref="C22:D22"/>
    <mergeCell ref="C40:D40"/>
    <mergeCell ref="C41:D41"/>
    <mergeCell ref="B22:B32"/>
    <mergeCell ref="C23:D23"/>
    <mergeCell ref="C24:D24"/>
    <mergeCell ref="C36:D36"/>
    <mergeCell ref="C37:D37"/>
    <mergeCell ref="C38:D38"/>
    <mergeCell ref="C39:D39"/>
    <mergeCell ref="C29:D29"/>
    <mergeCell ref="C30:D30"/>
    <mergeCell ref="C31:D31"/>
    <mergeCell ref="C32:D32"/>
    <mergeCell ref="C34:D34"/>
    <mergeCell ref="C35:D35"/>
    <mergeCell ref="C25:D25"/>
    <mergeCell ref="C26:D26"/>
    <mergeCell ref="C27:D27"/>
    <mergeCell ref="C28:D28"/>
    <mergeCell ref="E118:F118"/>
    <mergeCell ref="G118:J118"/>
    <mergeCell ref="E106:F106"/>
    <mergeCell ref="G106:J106"/>
    <mergeCell ref="E107:F107"/>
    <mergeCell ref="G107:J107"/>
    <mergeCell ref="E108:F108"/>
    <mergeCell ref="G108:J108"/>
    <mergeCell ref="E103:F103"/>
    <mergeCell ref="G103:J103"/>
    <mergeCell ref="E104:F104"/>
    <mergeCell ref="G104:J104"/>
    <mergeCell ref="E105:F105"/>
    <mergeCell ref="G105:J105"/>
    <mergeCell ref="E100:F100"/>
    <mergeCell ref="G100:J100"/>
    <mergeCell ref="E101:F101"/>
    <mergeCell ref="G101:J101"/>
    <mergeCell ref="E102:F102"/>
    <mergeCell ref="E119:F119"/>
    <mergeCell ref="G119:J119"/>
    <mergeCell ref="E7:J7"/>
    <mergeCell ref="C1:C4"/>
    <mergeCell ref="D1:G2"/>
    <mergeCell ref="D3:G4"/>
    <mergeCell ref="E115:F115"/>
    <mergeCell ref="G115:J115"/>
    <mergeCell ref="E116:F116"/>
    <mergeCell ref="G116:J116"/>
    <mergeCell ref="E117:F117"/>
    <mergeCell ref="G117:J117"/>
    <mergeCell ref="E112:F112"/>
    <mergeCell ref="G112:J112"/>
    <mergeCell ref="E113:F113"/>
    <mergeCell ref="G113:J113"/>
    <mergeCell ref="E114:F114"/>
    <mergeCell ref="G114:J114"/>
    <mergeCell ref="E109:F109"/>
    <mergeCell ref="G109:J109"/>
    <mergeCell ref="E110:F110"/>
    <mergeCell ref="G110:J110"/>
    <mergeCell ref="E111:F111"/>
    <mergeCell ref="G111:J111"/>
    <mergeCell ref="G102:J102"/>
    <mergeCell ref="E97:F97"/>
    <mergeCell ref="G97:J97"/>
    <mergeCell ref="E98:F98"/>
    <mergeCell ref="G98:J98"/>
    <mergeCell ref="E99:F99"/>
    <mergeCell ref="G99:J99"/>
    <mergeCell ref="E94:F94"/>
    <mergeCell ref="G94:J94"/>
    <mergeCell ref="E95:F95"/>
    <mergeCell ref="G95:J95"/>
    <mergeCell ref="E96:F96"/>
    <mergeCell ref="G96:J96"/>
    <mergeCell ref="E91:F91"/>
    <mergeCell ref="G91:J91"/>
    <mergeCell ref="E92:F92"/>
    <mergeCell ref="G92:J92"/>
    <mergeCell ref="E93:F93"/>
    <mergeCell ref="G93:J93"/>
    <mergeCell ref="E88:F88"/>
    <mergeCell ref="G88:J88"/>
    <mergeCell ref="E89:F89"/>
    <mergeCell ref="G89:J89"/>
    <mergeCell ref="E90:F90"/>
    <mergeCell ref="G90:J90"/>
    <mergeCell ref="E85:F85"/>
    <mergeCell ref="G85:J85"/>
    <mergeCell ref="E86:F86"/>
    <mergeCell ref="G86:J86"/>
    <mergeCell ref="E87:F87"/>
    <mergeCell ref="G87:J87"/>
    <mergeCell ref="E82:F82"/>
    <mergeCell ref="G82:J82"/>
    <mergeCell ref="E83:F83"/>
    <mergeCell ref="G83:J83"/>
    <mergeCell ref="E84:F84"/>
    <mergeCell ref="G84:J84"/>
    <mergeCell ref="E79:F79"/>
    <mergeCell ref="G79:J79"/>
    <mergeCell ref="E80:F80"/>
    <mergeCell ref="G80:J80"/>
    <mergeCell ref="E81:F81"/>
    <mergeCell ref="G81:J81"/>
    <mergeCell ref="E76:F76"/>
    <mergeCell ref="G76:J76"/>
    <mergeCell ref="E77:F77"/>
    <mergeCell ref="G77:J77"/>
    <mergeCell ref="E78:F78"/>
    <mergeCell ref="G78:J78"/>
    <mergeCell ref="E73:F73"/>
    <mergeCell ref="G73:J73"/>
    <mergeCell ref="E74:F74"/>
    <mergeCell ref="G74:J74"/>
    <mergeCell ref="E75:F75"/>
    <mergeCell ref="G75:J75"/>
    <mergeCell ref="E70:F70"/>
    <mergeCell ref="G70:J70"/>
    <mergeCell ref="E71:F71"/>
    <mergeCell ref="G71:J71"/>
    <mergeCell ref="E72:F72"/>
    <mergeCell ref="G72:J72"/>
    <mergeCell ref="E67:F67"/>
    <mergeCell ref="G67:J67"/>
    <mergeCell ref="E68:F68"/>
    <mergeCell ref="G68:J68"/>
    <mergeCell ref="E69:F69"/>
    <mergeCell ref="G69:J69"/>
    <mergeCell ref="E64:F64"/>
    <mergeCell ref="G64:J64"/>
    <mergeCell ref="E65:F65"/>
    <mergeCell ref="G65:J65"/>
    <mergeCell ref="E66:F66"/>
    <mergeCell ref="G66:J66"/>
    <mergeCell ref="E61:F61"/>
    <mergeCell ref="G61:J61"/>
    <mergeCell ref="E62:F62"/>
    <mergeCell ref="G62:J62"/>
    <mergeCell ref="E63:F63"/>
    <mergeCell ref="G63:J63"/>
    <mergeCell ref="E58:F58"/>
    <mergeCell ref="G58:J58"/>
    <mergeCell ref="E59:F59"/>
    <mergeCell ref="G59:J59"/>
    <mergeCell ref="E60:F60"/>
    <mergeCell ref="G60:J60"/>
    <mergeCell ref="E55:F55"/>
    <mergeCell ref="G55:J55"/>
    <mergeCell ref="E56:F56"/>
    <mergeCell ref="G56:J56"/>
    <mergeCell ref="E57:F57"/>
    <mergeCell ref="G57:J57"/>
    <mergeCell ref="E52:F52"/>
    <mergeCell ref="G52:J52"/>
    <mergeCell ref="E53:F53"/>
    <mergeCell ref="G53:J53"/>
    <mergeCell ref="E54:F54"/>
    <mergeCell ref="G54:J54"/>
    <mergeCell ref="E49:F49"/>
    <mergeCell ref="G49:J49"/>
    <mergeCell ref="E50:F50"/>
    <mergeCell ref="G50:J50"/>
    <mergeCell ref="E51:F51"/>
    <mergeCell ref="G51:J51"/>
    <mergeCell ref="E46:F46"/>
    <mergeCell ref="G46:J46"/>
    <mergeCell ref="E47:F47"/>
    <mergeCell ref="G47:J47"/>
    <mergeCell ref="E48:F48"/>
    <mergeCell ref="G48:J48"/>
    <mergeCell ref="E43:F43"/>
    <mergeCell ref="G43:J43"/>
    <mergeCell ref="E44:F44"/>
    <mergeCell ref="G44:J44"/>
    <mergeCell ref="E45:F45"/>
    <mergeCell ref="G45:J45"/>
    <mergeCell ref="E37:F37"/>
    <mergeCell ref="G37:J37"/>
    <mergeCell ref="E34:F34"/>
    <mergeCell ref="G34:J34"/>
    <mergeCell ref="E35:F35"/>
    <mergeCell ref="G35:J35"/>
    <mergeCell ref="E41:F41"/>
    <mergeCell ref="G41:J41"/>
    <mergeCell ref="E42:F42"/>
    <mergeCell ref="G42:J42"/>
    <mergeCell ref="E38:F38"/>
    <mergeCell ref="G38:J38"/>
    <mergeCell ref="E39:F39"/>
    <mergeCell ref="G39:J39"/>
    <mergeCell ref="E40:F40"/>
    <mergeCell ref="G40:J40"/>
    <mergeCell ref="E31:F31"/>
    <mergeCell ref="G31:J31"/>
    <mergeCell ref="E32:F32"/>
    <mergeCell ref="G32:J32"/>
    <mergeCell ref="E27:F27"/>
    <mergeCell ref="G27:J27"/>
    <mergeCell ref="E28:F28"/>
    <mergeCell ref="G28:J28"/>
    <mergeCell ref="E36:F36"/>
    <mergeCell ref="G36:J36"/>
    <mergeCell ref="E26:F26"/>
    <mergeCell ref="G26:J26"/>
    <mergeCell ref="E19:F19"/>
    <mergeCell ref="G19:J19"/>
    <mergeCell ref="E22:F22"/>
    <mergeCell ref="G22:J22"/>
    <mergeCell ref="E23:F23"/>
    <mergeCell ref="G23:J23"/>
    <mergeCell ref="E30:F30"/>
    <mergeCell ref="G30:J30"/>
    <mergeCell ref="G13:J13"/>
    <mergeCell ref="E14:F14"/>
    <mergeCell ref="G14:J14"/>
    <mergeCell ref="E15:F15"/>
    <mergeCell ref="G15:J15"/>
    <mergeCell ref="E24:F24"/>
    <mergeCell ref="G24:J24"/>
    <mergeCell ref="E25:F25"/>
    <mergeCell ref="G25:J25"/>
    <mergeCell ref="E20:F20"/>
    <mergeCell ref="E21:F21"/>
    <mergeCell ref="G20:J20"/>
    <mergeCell ref="G21:J21"/>
    <mergeCell ref="A7:D19"/>
    <mergeCell ref="J1:J4"/>
    <mergeCell ref="N1:N4"/>
    <mergeCell ref="H1:I1"/>
    <mergeCell ref="H2:I2"/>
    <mergeCell ref="H3:I3"/>
    <mergeCell ref="H4:I4"/>
    <mergeCell ref="E10:F10"/>
    <mergeCell ref="G10:J10"/>
    <mergeCell ref="E11:F11"/>
    <mergeCell ref="G11:J11"/>
    <mergeCell ref="E12:F12"/>
    <mergeCell ref="G12:J12"/>
    <mergeCell ref="E8:F8"/>
    <mergeCell ref="E9:F9"/>
    <mergeCell ref="G8:J8"/>
    <mergeCell ref="G9:J9"/>
    <mergeCell ref="E16:F16"/>
    <mergeCell ref="G16:J16"/>
    <mergeCell ref="E17:F17"/>
    <mergeCell ref="G17:J17"/>
    <mergeCell ref="E18:F18"/>
    <mergeCell ref="G18:J18"/>
    <mergeCell ref="E13:F13"/>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J21"/>
  <sheetViews>
    <sheetView topLeftCell="A9" workbookViewId="0">
      <pane ySplit="1" topLeftCell="A10" activePane="bottomLeft" state="frozen"/>
      <selection activeCell="A9" sqref="A9"/>
      <selection pane="bottomLeft" activeCell="A13" sqref="A13:A16"/>
    </sheetView>
  </sheetViews>
  <sheetFormatPr baseColWidth="10" defaultColWidth="11.44140625" defaultRowHeight="14.4" x14ac:dyDescent="0.3"/>
  <cols>
    <col min="1" max="1" width="31" customWidth="1"/>
    <col min="2" max="2" width="39.5546875" customWidth="1"/>
    <col min="3" max="3" width="29" customWidth="1"/>
    <col min="4" max="4" width="38" customWidth="1"/>
    <col min="5" max="5" width="32.88671875" customWidth="1"/>
    <col min="6" max="9" width="10.44140625" customWidth="1"/>
    <col min="10" max="10" width="16.6640625" customWidth="1"/>
  </cols>
  <sheetData>
    <row r="1" spans="1:10" ht="28.5" customHeight="1" x14ac:dyDescent="0.3">
      <c r="A1" s="247"/>
      <c r="B1" s="231" t="s">
        <v>0</v>
      </c>
      <c r="C1" s="231"/>
      <c r="D1" s="231"/>
      <c r="E1" s="231"/>
      <c r="F1" s="333" t="s">
        <v>1</v>
      </c>
      <c r="G1" s="333"/>
      <c r="H1" s="333"/>
      <c r="I1" s="333"/>
      <c r="J1" s="254"/>
    </row>
    <row r="2" spans="1:10" x14ac:dyDescent="0.3">
      <c r="A2" s="248"/>
      <c r="B2" s="232" t="s">
        <v>100</v>
      </c>
      <c r="C2" s="232"/>
      <c r="D2" s="232"/>
      <c r="E2" s="232"/>
      <c r="F2" s="281" t="s">
        <v>43</v>
      </c>
      <c r="G2" s="281"/>
      <c r="H2" s="281"/>
      <c r="I2" s="281"/>
      <c r="J2" s="255"/>
    </row>
    <row r="3" spans="1:10" ht="15" customHeight="1" x14ac:dyDescent="0.3">
      <c r="A3" s="248"/>
      <c r="B3" s="232"/>
      <c r="C3" s="232"/>
      <c r="D3" s="232"/>
      <c r="E3" s="232"/>
      <c r="F3" s="281" t="s">
        <v>3</v>
      </c>
      <c r="G3" s="281"/>
      <c r="H3" s="281"/>
      <c r="I3" s="281"/>
      <c r="J3" s="255"/>
    </row>
    <row r="4" spans="1:10" ht="15" thickBot="1" x14ac:dyDescent="0.35">
      <c r="A4" s="249"/>
      <c r="B4" s="232"/>
      <c r="C4" s="232"/>
      <c r="D4" s="232"/>
      <c r="E4" s="232"/>
      <c r="F4" s="281" t="s">
        <v>4</v>
      </c>
      <c r="G4" s="281"/>
      <c r="H4" s="281"/>
      <c r="I4" s="281"/>
      <c r="J4" s="256"/>
    </row>
    <row r="5" spans="1:10" ht="15" thickBot="1" x14ac:dyDescent="0.35">
      <c r="A5" s="74"/>
      <c r="J5" s="75"/>
    </row>
    <row r="6" spans="1:10" s="68" customFormat="1" ht="15.6" x14ac:dyDescent="0.3">
      <c r="A6" s="261" t="s">
        <v>45</v>
      </c>
      <c r="B6" s="262"/>
      <c r="C6" s="262"/>
      <c r="D6" s="262"/>
      <c r="E6" s="332"/>
      <c r="F6" s="332"/>
      <c r="G6" s="332"/>
      <c r="H6" s="332"/>
      <c r="I6" s="332"/>
      <c r="J6" s="263"/>
    </row>
    <row r="7" spans="1:10" s="68" customFormat="1" ht="25.5" customHeight="1" x14ac:dyDescent="0.3">
      <c r="A7" s="22" t="s">
        <v>6</v>
      </c>
      <c r="B7" s="340" t="s">
        <v>7</v>
      </c>
      <c r="C7" s="341"/>
      <c r="D7" s="341"/>
      <c r="E7" s="341"/>
      <c r="F7" s="341"/>
      <c r="G7" s="341"/>
      <c r="H7" s="341"/>
      <c r="I7" s="341"/>
      <c r="J7" s="342"/>
    </row>
    <row r="8" spans="1:10" s="68" customFormat="1" ht="69" customHeight="1" x14ac:dyDescent="0.3">
      <c r="A8" s="21" t="s">
        <v>8</v>
      </c>
      <c r="B8" s="343" t="s">
        <v>9</v>
      </c>
      <c r="C8" s="344"/>
      <c r="D8" s="344"/>
      <c r="E8" s="344"/>
      <c r="F8" s="344"/>
      <c r="G8" s="344"/>
      <c r="H8" s="344"/>
      <c r="I8" s="344"/>
      <c r="J8" s="345"/>
    </row>
    <row r="9" spans="1:10" ht="39.75" customHeight="1" x14ac:dyDescent="0.3">
      <c r="A9" s="65" t="s">
        <v>48</v>
      </c>
      <c r="B9" s="52" t="s">
        <v>49</v>
      </c>
      <c r="C9" s="29" t="s">
        <v>50</v>
      </c>
      <c r="D9" s="30" t="s">
        <v>51</v>
      </c>
      <c r="E9" s="69" t="s">
        <v>101</v>
      </c>
      <c r="F9" s="71" t="s">
        <v>102</v>
      </c>
      <c r="G9" s="71" t="s">
        <v>103</v>
      </c>
      <c r="H9" s="71" t="s">
        <v>104</v>
      </c>
      <c r="I9" s="71" t="s">
        <v>105</v>
      </c>
      <c r="J9" s="76" t="s">
        <v>106</v>
      </c>
    </row>
    <row r="10" spans="1:10" ht="63" customHeight="1" x14ac:dyDescent="0.3">
      <c r="A10" s="335" t="s">
        <v>328</v>
      </c>
      <c r="B10" s="158" t="s">
        <v>14</v>
      </c>
      <c r="C10" s="336" t="s">
        <v>346</v>
      </c>
      <c r="D10" s="159" t="s">
        <v>283</v>
      </c>
      <c r="E10" s="336" t="s">
        <v>330</v>
      </c>
      <c r="F10" s="334" t="s">
        <v>315</v>
      </c>
      <c r="G10" s="334" t="s">
        <v>315</v>
      </c>
      <c r="H10" s="334" t="s">
        <v>316</v>
      </c>
      <c r="I10" s="334" t="s">
        <v>315</v>
      </c>
      <c r="J10" s="346" t="s">
        <v>329</v>
      </c>
    </row>
    <row r="11" spans="1:10" ht="45.75" customHeight="1" x14ac:dyDescent="0.3">
      <c r="A11" s="335"/>
      <c r="B11" s="347" t="s">
        <v>295</v>
      </c>
      <c r="C11" s="336"/>
      <c r="D11" s="159" t="s">
        <v>284</v>
      </c>
      <c r="E11" s="336"/>
      <c r="F11" s="334"/>
      <c r="G11" s="334"/>
      <c r="H11" s="334"/>
      <c r="I11" s="334"/>
      <c r="J11" s="346"/>
    </row>
    <row r="12" spans="1:10" ht="46.5" customHeight="1" x14ac:dyDescent="0.3">
      <c r="A12" s="335"/>
      <c r="B12" s="348"/>
      <c r="C12" s="336"/>
      <c r="D12" s="193" t="s">
        <v>331</v>
      </c>
      <c r="E12" s="336"/>
      <c r="F12" s="334"/>
      <c r="G12" s="334"/>
      <c r="H12" s="334"/>
      <c r="I12" s="334"/>
      <c r="J12" s="346"/>
    </row>
    <row r="13" spans="1:10" ht="50.25" customHeight="1" x14ac:dyDescent="0.3">
      <c r="A13" s="335" t="s">
        <v>332</v>
      </c>
      <c r="B13" s="158" t="s">
        <v>295</v>
      </c>
      <c r="C13" s="336" t="s">
        <v>337</v>
      </c>
      <c r="D13" s="338" t="s">
        <v>338</v>
      </c>
      <c r="E13" s="336" t="s">
        <v>340</v>
      </c>
      <c r="F13" s="334" t="s">
        <v>315</v>
      </c>
      <c r="G13" s="334" t="s">
        <v>172</v>
      </c>
      <c r="H13" s="334" t="s">
        <v>316</v>
      </c>
      <c r="I13" s="334" t="s">
        <v>341</v>
      </c>
      <c r="J13" s="346" t="s">
        <v>329</v>
      </c>
    </row>
    <row r="14" spans="1:10" ht="45.75" customHeight="1" x14ac:dyDescent="0.3">
      <c r="A14" s="335"/>
      <c r="B14" s="158" t="s">
        <v>333</v>
      </c>
      <c r="C14" s="336"/>
      <c r="D14" s="339"/>
      <c r="E14" s="336"/>
      <c r="F14" s="334"/>
      <c r="G14" s="334"/>
      <c r="H14" s="334"/>
      <c r="I14" s="334"/>
      <c r="J14" s="346"/>
    </row>
    <row r="15" spans="1:10" ht="45.75" customHeight="1" x14ac:dyDescent="0.3">
      <c r="A15" s="335"/>
      <c r="B15" s="158" t="s">
        <v>334</v>
      </c>
      <c r="C15" s="336"/>
      <c r="D15" s="338" t="s">
        <v>339</v>
      </c>
      <c r="E15" s="336"/>
      <c r="F15" s="334"/>
      <c r="G15" s="334"/>
      <c r="H15" s="334"/>
      <c r="I15" s="334"/>
      <c r="J15" s="346"/>
    </row>
    <row r="16" spans="1:10" ht="45.75" customHeight="1" x14ac:dyDescent="0.3">
      <c r="A16" s="335"/>
      <c r="B16" s="158" t="s">
        <v>336</v>
      </c>
      <c r="C16" s="336"/>
      <c r="D16" s="339"/>
      <c r="E16" s="336"/>
      <c r="F16" s="334"/>
      <c r="G16" s="334"/>
      <c r="H16" s="334"/>
      <c r="I16" s="334"/>
      <c r="J16" s="346"/>
    </row>
    <row r="17" spans="1:10" ht="50.25" customHeight="1" x14ac:dyDescent="0.3">
      <c r="A17" s="337" t="s">
        <v>342</v>
      </c>
      <c r="B17" s="158" t="s">
        <v>343</v>
      </c>
      <c r="C17" s="336" t="s">
        <v>345</v>
      </c>
      <c r="D17" s="193" t="s">
        <v>347</v>
      </c>
      <c r="E17" s="336" t="s">
        <v>348</v>
      </c>
      <c r="F17" s="334" t="s">
        <v>172</v>
      </c>
      <c r="G17" s="334" t="s">
        <v>172</v>
      </c>
      <c r="H17" s="334" t="s">
        <v>172</v>
      </c>
      <c r="I17" s="334" t="s">
        <v>172</v>
      </c>
      <c r="J17" s="346" t="str">
        <f>IF(F17="NA","GESTION",IF(G17="NA","GESTION",IF(H17="NA","GESTION",IF(I17="NA","GESTION",IF(F17&lt;&gt;"X"," ",IF(G17&lt;&gt;"X"," ",IF(H17&lt;&gt;"X"," ",IF(I17&lt;&gt;"X"," ","CORRUPCION"))))))))</f>
        <v>CORRUPCION</v>
      </c>
    </row>
    <row r="18" spans="1:10" ht="58.5" customHeight="1" x14ac:dyDescent="0.3">
      <c r="A18" s="337"/>
      <c r="B18" s="158" t="s">
        <v>25</v>
      </c>
      <c r="C18" s="336"/>
      <c r="D18" s="338" t="s">
        <v>331</v>
      </c>
      <c r="E18" s="336"/>
      <c r="F18" s="334"/>
      <c r="G18" s="334"/>
      <c r="H18" s="334"/>
      <c r="I18" s="334"/>
      <c r="J18" s="346"/>
    </row>
    <row r="19" spans="1:10" ht="67.5" customHeight="1" x14ac:dyDescent="0.3">
      <c r="A19" s="337"/>
      <c r="B19" s="158" t="s">
        <v>344</v>
      </c>
      <c r="C19" s="336"/>
      <c r="D19" s="339"/>
      <c r="E19" s="336"/>
      <c r="F19" s="334"/>
      <c r="G19" s="334"/>
      <c r="H19" s="334"/>
      <c r="I19" s="334"/>
      <c r="J19" s="346"/>
    </row>
    <row r="21" spans="1:10" x14ac:dyDescent="0.3">
      <c r="E21" t="s">
        <v>390</v>
      </c>
    </row>
  </sheetData>
  <mergeCells count="39">
    <mergeCell ref="B7:J7"/>
    <mergeCell ref="B8:J8"/>
    <mergeCell ref="G17:G19"/>
    <mergeCell ref="H17:H19"/>
    <mergeCell ref="I17:I19"/>
    <mergeCell ref="J17:J19"/>
    <mergeCell ref="H10:H12"/>
    <mergeCell ref="I10:I12"/>
    <mergeCell ref="J10:J12"/>
    <mergeCell ref="C10:C12"/>
    <mergeCell ref="E13:E16"/>
    <mergeCell ref="F13:F16"/>
    <mergeCell ref="D13:D14"/>
    <mergeCell ref="D15:D16"/>
    <mergeCell ref="B11:B12"/>
    <mergeCell ref="J13:J16"/>
    <mergeCell ref="A17:A19"/>
    <mergeCell ref="C17:C19"/>
    <mergeCell ref="E17:E19"/>
    <mergeCell ref="F17:F19"/>
    <mergeCell ref="D18:D19"/>
    <mergeCell ref="G13:G16"/>
    <mergeCell ref="H13:H16"/>
    <mergeCell ref="I13:I16"/>
    <mergeCell ref="A10:A12"/>
    <mergeCell ref="E10:E12"/>
    <mergeCell ref="F10:F12"/>
    <mergeCell ref="G10:G12"/>
    <mergeCell ref="A13:A16"/>
    <mergeCell ref="C13:C16"/>
    <mergeCell ref="A1:A4"/>
    <mergeCell ref="J1:J4"/>
    <mergeCell ref="A6:J6"/>
    <mergeCell ref="F1:I1"/>
    <mergeCell ref="F2:I2"/>
    <mergeCell ref="F3:I3"/>
    <mergeCell ref="F4:I4"/>
    <mergeCell ref="B1:E1"/>
    <mergeCell ref="B2:E4"/>
  </mergeCells>
  <pageMargins left="0.70866141732283472" right="0.70866141732283472" top="0.74803149606299213" bottom="0.74803149606299213" header="0.31496062992125984" footer="0.31496062992125984"/>
  <pageSetup paperSize="5" scale="60" orientation="landscape"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Hoja3!$A$2:$A$4</xm:f>
          </x14:formula1>
          <xm:sqref>F10:I21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16"/>
  <sheetViews>
    <sheetView topLeftCell="A9" zoomScale="80" zoomScaleNormal="80" workbookViewId="0">
      <pane ySplit="1" topLeftCell="A10" activePane="bottomLeft" state="frozen"/>
      <selection activeCell="A9" sqref="A9"/>
      <selection pane="bottomLeft" activeCell="A15" sqref="A15:A16"/>
    </sheetView>
  </sheetViews>
  <sheetFormatPr baseColWidth="10" defaultColWidth="11.44140625" defaultRowHeight="14.4" x14ac:dyDescent="0.3"/>
  <cols>
    <col min="1" max="1" width="31" customWidth="1"/>
    <col min="2" max="2" width="47.44140625" customWidth="1"/>
    <col min="3" max="3" width="27.33203125" customWidth="1"/>
    <col min="4" max="4" width="31.88671875" customWidth="1"/>
    <col min="5" max="5" width="15" customWidth="1"/>
    <col min="6" max="6" width="14.5546875" customWidth="1"/>
  </cols>
  <sheetData>
    <row r="1" spans="1:6" ht="28.5" customHeight="1" x14ac:dyDescent="0.3">
      <c r="A1" s="247"/>
      <c r="B1" s="232" t="s">
        <v>0</v>
      </c>
      <c r="C1" s="232"/>
      <c r="D1" s="281" t="s">
        <v>1</v>
      </c>
      <c r="E1" s="281"/>
      <c r="F1" s="254"/>
    </row>
    <row r="2" spans="1:6" x14ac:dyDescent="0.3">
      <c r="A2" s="248"/>
      <c r="B2" s="232" t="s">
        <v>107</v>
      </c>
      <c r="C2" s="232"/>
      <c r="D2" s="281" t="s">
        <v>43</v>
      </c>
      <c r="E2" s="281"/>
      <c r="F2" s="255"/>
    </row>
    <row r="3" spans="1:6" ht="15" customHeight="1" x14ac:dyDescent="0.3">
      <c r="A3" s="248"/>
      <c r="B3" s="232"/>
      <c r="C3" s="232"/>
      <c r="D3" s="281" t="s">
        <v>3</v>
      </c>
      <c r="E3" s="281"/>
      <c r="F3" s="255"/>
    </row>
    <row r="4" spans="1:6" ht="15" thickBot="1" x14ac:dyDescent="0.35">
      <c r="A4" s="249"/>
      <c r="B4" s="232"/>
      <c r="C4" s="232"/>
      <c r="D4" s="281" t="s">
        <v>4</v>
      </c>
      <c r="E4" s="281"/>
      <c r="F4" s="256"/>
    </row>
    <row r="5" spans="1:6" ht="15" thickBot="1" x14ac:dyDescent="0.35"/>
    <row r="6" spans="1:6" s="68" customFormat="1" ht="15.6" x14ac:dyDescent="0.3">
      <c r="A6" s="261" t="s">
        <v>108</v>
      </c>
      <c r="B6" s="262"/>
      <c r="C6" s="262"/>
      <c r="D6" s="332"/>
      <c r="E6" s="332"/>
      <c r="F6" s="263"/>
    </row>
    <row r="7" spans="1:6" s="68" customFormat="1" ht="25.5" customHeight="1" x14ac:dyDescent="0.3">
      <c r="A7" s="22" t="s">
        <v>6</v>
      </c>
      <c r="B7" s="352"/>
      <c r="C7" s="352"/>
      <c r="D7" s="352"/>
      <c r="E7" s="352"/>
      <c r="F7" s="352"/>
    </row>
    <row r="8" spans="1:6" s="68" customFormat="1" ht="40.5" customHeight="1" x14ac:dyDescent="0.3">
      <c r="A8" s="21" t="s">
        <v>8</v>
      </c>
      <c r="B8" s="352"/>
      <c r="C8" s="352"/>
      <c r="D8" s="352"/>
      <c r="E8" s="352"/>
      <c r="F8" s="352"/>
    </row>
    <row r="9" spans="1:6" ht="39.75" customHeight="1" x14ac:dyDescent="0.3">
      <c r="A9" s="69" t="s">
        <v>101</v>
      </c>
      <c r="B9" s="69" t="s">
        <v>109</v>
      </c>
      <c r="C9" s="69" t="s">
        <v>110</v>
      </c>
      <c r="D9" s="70" t="s">
        <v>111</v>
      </c>
      <c r="E9" s="349" t="s">
        <v>112</v>
      </c>
      <c r="F9" s="349"/>
    </row>
    <row r="10" spans="1:6" ht="48.75" customHeight="1" x14ac:dyDescent="0.3">
      <c r="A10" s="219" t="s">
        <v>349</v>
      </c>
      <c r="B10" s="219" t="s">
        <v>350</v>
      </c>
      <c r="C10" s="291" t="s">
        <v>287</v>
      </c>
      <c r="D10" s="193" t="s">
        <v>295</v>
      </c>
      <c r="E10" s="350" t="s">
        <v>283</v>
      </c>
      <c r="F10" s="351"/>
    </row>
    <row r="11" spans="1:6" ht="48.75" customHeight="1" x14ac:dyDescent="0.3">
      <c r="A11" s="219"/>
      <c r="B11" s="219"/>
      <c r="C11" s="291"/>
      <c r="D11" s="193" t="s">
        <v>14</v>
      </c>
      <c r="E11" s="350" t="s">
        <v>284</v>
      </c>
      <c r="F11" s="351"/>
    </row>
    <row r="12" spans="1:6" ht="36" customHeight="1" x14ac:dyDescent="0.3">
      <c r="A12" s="219"/>
      <c r="B12" s="219"/>
      <c r="C12" s="291"/>
      <c r="D12" s="163"/>
      <c r="E12" s="350" t="s">
        <v>331</v>
      </c>
      <c r="F12" s="351"/>
    </row>
    <row r="13" spans="1:6" ht="42.75" customHeight="1" x14ac:dyDescent="0.3">
      <c r="A13" s="219" t="s">
        <v>340</v>
      </c>
      <c r="B13" s="219" t="s">
        <v>351</v>
      </c>
      <c r="C13" s="291" t="s">
        <v>287</v>
      </c>
      <c r="D13" s="194" t="s">
        <v>338</v>
      </c>
      <c r="E13" s="355" t="s">
        <v>283</v>
      </c>
      <c r="F13" s="355"/>
    </row>
    <row r="14" spans="1:6" ht="69.75" customHeight="1" x14ac:dyDescent="0.3">
      <c r="A14" s="219"/>
      <c r="B14" s="219"/>
      <c r="C14" s="291"/>
      <c r="D14" s="194" t="s">
        <v>339</v>
      </c>
      <c r="E14" s="355" t="s">
        <v>285</v>
      </c>
      <c r="F14" s="355"/>
    </row>
    <row r="15" spans="1:6" ht="53.25" customHeight="1" x14ac:dyDescent="0.3">
      <c r="A15" s="219" t="s">
        <v>348</v>
      </c>
      <c r="B15" s="219" t="s">
        <v>352</v>
      </c>
      <c r="C15" s="291" t="s">
        <v>288</v>
      </c>
      <c r="D15" s="158" t="s">
        <v>343</v>
      </c>
      <c r="E15" s="350" t="s">
        <v>347</v>
      </c>
      <c r="F15" s="351"/>
    </row>
    <row r="16" spans="1:6" ht="81.75" customHeight="1" x14ac:dyDescent="0.3">
      <c r="A16" s="219"/>
      <c r="B16" s="219"/>
      <c r="C16" s="291"/>
      <c r="D16" s="158" t="s">
        <v>344</v>
      </c>
      <c r="E16" s="353"/>
      <c r="F16" s="354"/>
    </row>
  </sheetData>
  <mergeCells count="28">
    <mergeCell ref="E16:F16"/>
    <mergeCell ref="E14:F14"/>
    <mergeCell ref="E15:F15"/>
    <mergeCell ref="A15:A16"/>
    <mergeCell ref="B15:B16"/>
    <mergeCell ref="C15:C16"/>
    <mergeCell ref="A13:A14"/>
    <mergeCell ref="B13:B14"/>
    <mergeCell ref="C13:C14"/>
    <mergeCell ref="E13:F13"/>
    <mergeCell ref="A6:F6"/>
    <mergeCell ref="A10:A12"/>
    <mergeCell ref="B10:B12"/>
    <mergeCell ref="E9:F9"/>
    <mergeCell ref="E10:F10"/>
    <mergeCell ref="E11:F11"/>
    <mergeCell ref="C10:C12"/>
    <mergeCell ref="B7:F7"/>
    <mergeCell ref="B8:F8"/>
    <mergeCell ref="E12:F12"/>
    <mergeCell ref="A1:A4"/>
    <mergeCell ref="B1:C1"/>
    <mergeCell ref="D1:E1"/>
    <mergeCell ref="F1:F4"/>
    <mergeCell ref="B2:C4"/>
    <mergeCell ref="D2:E2"/>
    <mergeCell ref="D3:E3"/>
    <mergeCell ref="D4:E4"/>
  </mergeCells>
  <pageMargins left="0.70866141732283472" right="0.70866141732283472" top="0.74803149606299213" bottom="0.74803149606299213" header="0.31496062992125984" footer="0.31496062992125984"/>
  <pageSetup paperSize="5" scale="60" orientation="landscape"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21"/>
  <sheetViews>
    <sheetView topLeftCell="A9" zoomScale="110" zoomScaleNormal="110" workbookViewId="0">
      <pane ySplit="1" topLeftCell="A10" activePane="bottomLeft" state="frozen"/>
      <selection activeCell="A9" sqref="A9"/>
      <selection pane="bottomLeft" activeCell="E13" sqref="E13"/>
    </sheetView>
  </sheetViews>
  <sheetFormatPr baseColWidth="10" defaultColWidth="11.44140625" defaultRowHeight="14.4" x14ac:dyDescent="0.3"/>
  <cols>
    <col min="1" max="1" width="31.6640625" customWidth="1"/>
    <col min="2" max="2" width="21.6640625" customWidth="1"/>
    <col min="3" max="17" width="4" customWidth="1"/>
    <col min="18" max="18" width="7" customWidth="1"/>
    <col min="19" max="19" width="15.33203125" customWidth="1"/>
    <col min="20" max="20" width="18.88671875" customWidth="1"/>
  </cols>
  <sheetData>
    <row r="1" spans="1:20" ht="27.75" customHeight="1" x14ac:dyDescent="0.3">
      <c r="A1" s="247"/>
      <c r="B1" s="250" t="s">
        <v>0</v>
      </c>
      <c r="C1" s="251"/>
      <c r="D1" s="251"/>
      <c r="E1" s="251"/>
      <c r="F1" s="251"/>
      <c r="G1" s="251"/>
      <c r="H1" s="251"/>
      <c r="I1" s="251"/>
      <c r="J1" s="251"/>
      <c r="K1" s="251"/>
      <c r="L1" s="251"/>
      <c r="M1" s="251"/>
      <c r="N1" s="251"/>
      <c r="O1" s="251"/>
      <c r="P1" s="367"/>
      <c r="Q1" s="281" t="s">
        <v>114</v>
      </c>
      <c r="R1" s="281"/>
      <c r="S1" s="281"/>
      <c r="T1" s="254"/>
    </row>
    <row r="2" spans="1:20" ht="20.25" customHeight="1" x14ac:dyDescent="0.3">
      <c r="A2" s="248"/>
      <c r="B2" s="252"/>
      <c r="C2" s="253"/>
      <c r="D2" s="253"/>
      <c r="E2" s="253"/>
      <c r="F2" s="253"/>
      <c r="G2" s="253"/>
      <c r="H2" s="253"/>
      <c r="I2" s="253"/>
      <c r="J2" s="253"/>
      <c r="K2" s="253"/>
      <c r="L2" s="253"/>
      <c r="M2" s="253"/>
      <c r="N2" s="253"/>
      <c r="O2" s="253"/>
      <c r="P2" s="311"/>
      <c r="Q2" s="281" t="s">
        <v>43</v>
      </c>
      <c r="R2" s="281"/>
      <c r="S2" s="281"/>
      <c r="T2" s="255"/>
    </row>
    <row r="3" spans="1:20" ht="18.75" customHeight="1" x14ac:dyDescent="0.3">
      <c r="A3" s="248"/>
      <c r="B3" s="257" t="s">
        <v>115</v>
      </c>
      <c r="C3" s="258"/>
      <c r="D3" s="258"/>
      <c r="E3" s="258"/>
      <c r="F3" s="258"/>
      <c r="G3" s="258"/>
      <c r="H3" s="258"/>
      <c r="I3" s="258"/>
      <c r="J3" s="258"/>
      <c r="K3" s="258"/>
      <c r="L3" s="258"/>
      <c r="M3" s="258"/>
      <c r="N3" s="258"/>
      <c r="O3" s="258"/>
      <c r="P3" s="310"/>
      <c r="Q3" s="281" t="s">
        <v>3</v>
      </c>
      <c r="R3" s="281"/>
      <c r="S3" s="281"/>
      <c r="T3" s="255"/>
    </row>
    <row r="4" spans="1:20" ht="19.5" customHeight="1" thickBot="1" x14ac:dyDescent="0.35">
      <c r="A4" s="249"/>
      <c r="B4" s="259"/>
      <c r="C4" s="260"/>
      <c r="D4" s="260"/>
      <c r="E4" s="260"/>
      <c r="F4" s="260"/>
      <c r="G4" s="260"/>
      <c r="H4" s="260"/>
      <c r="I4" s="260"/>
      <c r="J4" s="260"/>
      <c r="K4" s="260"/>
      <c r="L4" s="260"/>
      <c r="M4" s="260"/>
      <c r="N4" s="260"/>
      <c r="O4" s="260"/>
      <c r="P4" s="368"/>
      <c r="Q4" s="281" t="s">
        <v>4</v>
      </c>
      <c r="R4" s="281"/>
      <c r="S4" s="281"/>
      <c r="T4" s="256"/>
    </row>
    <row r="5" spans="1:20" ht="15" thickBot="1" x14ac:dyDescent="0.35"/>
    <row r="6" spans="1:20" ht="15.6" x14ac:dyDescent="0.3">
      <c r="A6" s="356" t="s">
        <v>116</v>
      </c>
      <c r="B6" s="357"/>
      <c r="C6" s="357"/>
      <c r="D6" s="357"/>
      <c r="E6" s="357"/>
      <c r="F6" s="357"/>
      <c r="G6" s="357"/>
      <c r="H6" s="357"/>
      <c r="I6" s="357"/>
      <c r="J6" s="357"/>
      <c r="K6" s="357"/>
      <c r="L6" s="357"/>
      <c r="M6" s="357"/>
      <c r="N6" s="357"/>
      <c r="O6" s="358"/>
      <c r="P6" s="358"/>
      <c r="Q6" s="358"/>
      <c r="R6" s="358"/>
      <c r="S6" s="358"/>
      <c r="T6" s="359"/>
    </row>
    <row r="7" spans="1:20" ht="33" customHeight="1" x14ac:dyDescent="0.3">
      <c r="A7" s="94" t="s">
        <v>6</v>
      </c>
      <c r="B7" s="364"/>
      <c r="C7" s="365"/>
      <c r="D7" s="365"/>
      <c r="E7" s="365"/>
      <c r="F7" s="365"/>
      <c r="G7" s="365"/>
      <c r="H7" s="365"/>
      <c r="I7" s="365"/>
      <c r="J7" s="365"/>
      <c r="K7" s="365"/>
      <c r="L7" s="365"/>
      <c r="M7" s="365"/>
      <c r="N7" s="365"/>
      <c r="O7" s="365"/>
      <c r="P7" s="365"/>
      <c r="Q7" s="365"/>
      <c r="R7" s="365"/>
      <c r="S7" s="365"/>
      <c r="T7" s="366"/>
    </row>
    <row r="8" spans="1:20" ht="33" customHeight="1" x14ac:dyDescent="0.3">
      <c r="A8" s="95" t="s">
        <v>8</v>
      </c>
      <c r="B8" s="364"/>
      <c r="C8" s="365"/>
      <c r="D8" s="365"/>
      <c r="E8" s="365"/>
      <c r="F8" s="365"/>
      <c r="G8" s="365"/>
      <c r="H8" s="365"/>
      <c r="I8" s="365"/>
      <c r="J8" s="365"/>
      <c r="K8" s="365"/>
      <c r="L8" s="365"/>
      <c r="M8" s="365"/>
      <c r="N8" s="365"/>
      <c r="O8" s="365"/>
      <c r="P8" s="365"/>
      <c r="Q8" s="365"/>
      <c r="R8" s="365"/>
      <c r="S8" s="365"/>
      <c r="T8" s="366"/>
    </row>
    <row r="9" spans="1:20" ht="37.5" customHeight="1" x14ac:dyDescent="0.3">
      <c r="A9" s="369" t="s">
        <v>101</v>
      </c>
      <c r="B9" s="369"/>
      <c r="C9" s="371" t="s">
        <v>117</v>
      </c>
      <c r="D9" s="372"/>
      <c r="E9" s="372"/>
      <c r="F9" s="372"/>
      <c r="G9" s="372"/>
      <c r="H9" s="372"/>
      <c r="I9" s="372"/>
      <c r="J9" s="372"/>
      <c r="K9" s="372"/>
      <c r="L9" s="372"/>
      <c r="M9" s="372"/>
      <c r="N9" s="372"/>
      <c r="O9" s="372"/>
      <c r="P9" s="372"/>
      <c r="Q9" s="372"/>
      <c r="R9" s="372"/>
      <c r="S9" s="372"/>
      <c r="T9" s="372"/>
    </row>
    <row r="10" spans="1:20" ht="25.5" customHeight="1" x14ac:dyDescent="0.3">
      <c r="A10" s="370"/>
      <c r="B10" s="370"/>
      <c r="C10" s="104" t="s">
        <v>59</v>
      </c>
      <c r="D10" s="104" t="s">
        <v>60</v>
      </c>
      <c r="E10" s="104" t="s">
        <v>61</v>
      </c>
      <c r="F10" s="104" t="s">
        <v>62</v>
      </c>
      <c r="G10" s="104" t="s">
        <v>63</v>
      </c>
      <c r="H10" s="104" t="s">
        <v>64</v>
      </c>
      <c r="I10" s="104" t="s">
        <v>65</v>
      </c>
      <c r="J10" s="104" t="s">
        <v>66</v>
      </c>
      <c r="K10" s="104" t="s">
        <v>67</v>
      </c>
      <c r="L10" s="104" t="s">
        <v>68</v>
      </c>
      <c r="M10" s="104" t="s">
        <v>69</v>
      </c>
      <c r="N10" s="104" t="s">
        <v>70</v>
      </c>
      <c r="O10" s="104" t="s">
        <v>71</v>
      </c>
      <c r="P10" s="104" t="s">
        <v>72</v>
      </c>
      <c r="Q10" s="104" t="s">
        <v>73</v>
      </c>
      <c r="R10" s="104" t="s">
        <v>74</v>
      </c>
      <c r="S10" s="96" t="s">
        <v>75</v>
      </c>
      <c r="T10" s="105" t="s">
        <v>118</v>
      </c>
    </row>
    <row r="11" spans="1:20" ht="55.5" customHeight="1" x14ac:dyDescent="0.3">
      <c r="A11" s="350" t="s">
        <v>349</v>
      </c>
      <c r="B11" s="351"/>
      <c r="C11" s="191">
        <v>4</v>
      </c>
      <c r="D11" s="191">
        <v>3</v>
      </c>
      <c r="E11" s="191">
        <v>3</v>
      </c>
      <c r="F11" s="191">
        <v>4</v>
      </c>
      <c r="G11" s="191">
        <v>5</v>
      </c>
      <c r="H11" s="191"/>
      <c r="I11" s="191"/>
      <c r="J11" s="191"/>
      <c r="K11" s="191"/>
      <c r="L11" s="191"/>
      <c r="M11" s="98"/>
      <c r="N11" s="98"/>
      <c r="O11" s="98"/>
      <c r="P11" s="98"/>
      <c r="Q11" s="98"/>
      <c r="R11" s="101">
        <f>SUM(C11:Q11)</f>
        <v>19</v>
      </c>
      <c r="S11" s="102">
        <f>IF(ISERROR(AVERAGE(C11:Q11)),0,AVERAGE(C11:Q11))</f>
        <v>3.8</v>
      </c>
      <c r="T11" s="54" t="str">
        <f>IF(AND(S11&gt;=1,S11&lt;2),"Rara Vez",IF(AND(S11&gt;=2,S11&lt;3),"Improbable",IF(AND(S11&gt;=3,S11&lt;4),"Posible",IF(AND(S11&gt;=4,S11&lt;5),"Probable",IF(AND(S11=5),"Casi Seguro"," ")))))</f>
        <v>Posible</v>
      </c>
    </row>
    <row r="12" spans="1:20" ht="39.75" customHeight="1" x14ac:dyDescent="0.3">
      <c r="A12" s="350" t="s">
        <v>340</v>
      </c>
      <c r="B12" s="351"/>
      <c r="C12" s="191">
        <v>3</v>
      </c>
      <c r="D12" s="191">
        <v>4</v>
      </c>
      <c r="E12" s="191"/>
      <c r="F12" s="191"/>
      <c r="G12" s="191"/>
      <c r="H12" s="191"/>
      <c r="I12" s="191"/>
      <c r="J12" s="191"/>
      <c r="K12" s="191"/>
      <c r="L12" s="191"/>
      <c r="M12" s="98"/>
      <c r="N12" s="98"/>
      <c r="O12" s="98"/>
      <c r="P12" s="98"/>
      <c r="Q12" s="98"/>
      <c r="R12" s="101">
        <f t="shared" ref="R12:R21" si="0">SUM(C12:Q12)</f>
        <v>7</v>
      </c>
      <c r="S12" s="102">
        <f t="shared" ref="S12:S21" si="1">IF(ISERROR(AVERAGE(C12:Q12)),0,AVERAGE(C12:Q12))</f>
        <v>3.5</v>
      </c>
      <c r="T12" s="54" t="str">
        <f t="shared" ref="T12:T21" si="2">IF(AND(S12&gt;=1,S12&lt;2),"Rara Vez",IF(AND(S12&gt;=2,S12&lt;3),"Improbable",IF(AND(S12&gt;=3,S12&lt;4),"Posible",IF(AND(S12&gt;=4,S12&lt;5),"Probable",IF(AND(S12=5),"Casi Seguro"," ")))))</f>
        <v>Posible</v>
      </c>
    </row>
    <row r="13" spans="1:20" ht="39.75" customHeight="1" x14ac:dyDescent="0.3">
      <c r="A13" s="350" t="s">
        <v>348</v>
      </c>
      <c r="B13" s="351"/>
      <c r="C13" s="191">
        <v>4</v>
      </c>
      <c r="D13" s="191">
        <v>2</v>
      </c>
      <c r="E13" s="191"/>
      <c r="F13" s="191"/>
      <c r="G13" s="191"/>
      <c r="H13" s="191"/>
      <c r="I13" s="191"/>
      <c r="J13" s="191"/>
      <c r="K13" s="191"/>
      <c r="L13" s="191"/>
      <c r="M13" s="98"/>
      <c r="N13" s="98"/>
      <c r="O13" s="98"/>
      <c r="P13" s="98"/>
      <c r="Q13" s="98"/>
      <c r="R13" s="101">
        <f t="shared" si="0"/>
        <v>6</v>
      </c>
      <c r="S13" s="102">
        <f t="shared" si="1"/>
        <v>3</v>
      </c>
      <c r="T13" s="54" t="str">
        <f t="shared" si="2"/>
        <v>Posible</v>
      </c>
    </row>
    <row r="14" spans="1:20" ht="65.25" customHeight="1" x14ac:dyDescent="0.3">
      <c r="A14" s="360"/>
      <c r="B14" s="361"/>
      <c r="C14" s="191"/>
      <c r="D14" s="191"/>
      <c r="E14" s="191"/>
      <c r="F14" s="191"/>
      <c r="G14" s="191"/>
      <c r="H14" s="191"/>
      <c r="I14" s="191"/>
      <c r="J14" s="191"/>
      <c r="K14" s="191"/>
      <c r="L14" s="191"/>
      <c r="M14" s="98"/>
      <c r="N14" s="98"/>
      <c r="O14" s="98"/>
      <c r="P14" s="98"/>
      <c r="Q14" s="98"/>
      <c r="R14" s="101">
        <f t="shared" si="0"/>
        <v>0</v>
      </c>
      <c r="S14" s="102">
        <f t="shared" si="1"/>
        <v>0</v>
      </c>
      <c r="T14" s="54" t="str">
        <f t="shared" si="2"/>
        <v xml:space="preserve"> </v>
      </c>
    </row>
    <row r="15" spans="1:20" ht="39.75" customHeight="1" x14ac:dyDescent="0.3">
      <c r="A15" s="362"/>
      <c r="B15" s="363"/>
      <c r="C15" s="98"/>
      <c r="D15" s="98"/>
      <c r="E15" s="98"/>
      <c r="F15" s="98"/>
      <c r="G15" s="98"/>
      <c r="H15" s="98"/>
      <c r="I15" s="98"/>
      <c r="J15" s="98"/>
      <c r="K15" s="98"/>
      <c r="L15" s="98"/>
      <c r="M15" s="98"/>
      <c r="N15" s="98"/>
      <c r="O15" s="98"/>
      <c r="P15" s="98"/>
      <c r="Q15" s="98"/>
      <c r="R15" s="101">
        <f t="shared" si="0"/>
        <v>0</v>
      </c>
      <c r="S15" s="102">
        <f t="shared" si="1"/>
        <v>0</v>
      </c>
      <c r="T15" s="54" t="str">
        <f t="shared" si="2"/>
        <v xml:space="preserve"> </v>
      </c>
    </row>
    <row r="16" spans="1:20" ht="39.75" customHeight="1" x14ac:dyDescent="0.3">
      <c r="A16" s="362"/>
      <c r="B16" s="363"/>
      <c r="C16" s="98"/>
      <c r="D16" s="98"/>
      <c r="E16" s="98"/>
      <c r="F16" s="98"/>
      <c r="G16" s="98"/>
      <c r="H16" s="98"/>
      <c r="I16" s="98"/>
      <c r="J16" s="98"/>
      <c r="K16" s="98"/>
      <c r="L16" s="98"/>
      <c r="M16" s="98"/>
      <c r="N16" s="98"/>
      <c r="O16" s="98"/>
      <c r="P16" s="98"/>
      <c r="Q16" s="98"/>
      <c r="R16" s="101">
        <f t="shared" si="0"/>
        <v>0</v>
      </c>
      <c r="S16" s="102">
        <f t="shared" si="1"/>
        <v>0</v>
      </c>
      <c r="T16" s="54" t="str">
        <f t="shared" si="2"/>
        <v xml:space="preserve"> </v>
      </c>
    </row>
    <row r="17" spans="1:20" ht="39.75" customHeight="1" x14ac:dyDescent="0.3">
      <c r="A17" s="362"/>
      <c r="B17" s="363"/>
      <c r="C17" s="98"/>
      <c r="D17" s="98"/>
      <c r="E17" s="98"/>
      <c r="F17" s="98"/>
      <c r="G17" s="98"/>
      <c r="H17" s="98"/>
      <c r="I17" s="98"/>
      <c r="J17" s="98"/>
      <c r="K17" s="98"/>
      <c r="L17" s="98"/>
      <c r="M17" s="98"/>
      <c r="N17" s="98"/>
      <c r="O17" s="98"/>
      <c r="P17" s="98"/>
      <c r="Q17" s="98"/>
      <c r="R17" s="101">
        <f t="shared" si="0"/>
        <v>0</v>
      </c>
      <c r="S17" s="102">
        <f t="shared" si="1"/>
        <v>0</v>
      </c>
      <c r="T17" s="54" t="str">
        <f t="shared" si="2"/>
        <v xml:space="preserve"> </v>
      </c>
    </row>
    <row r="18" spans="1:20" ht="39.75" customHeight="1" x14ac:dyDescent="0.3">
      <c r="A18" s="362"/>
      <c r="B18" s="363"/>
      <c r="C18" s="98"/>
      <c r="D18" s="98"/>
      <c r="E18" s="98"/>
      <c r="F18" s="98"/>
      <c r="G18" s="98"/>
      <c r="H18" s="98"/>
      <c r="I18" s="98"/>
      <c r="J18" s="98"/>
      <c r="K18" s="98"/>
      <c r="L18" s="98"/>
      <c r="M18" s="98"/>
      <c r="N18" s="98"/>
      <c r="O18" s="98"/>
      <c r="P18" s="98"/>
      <c r="Q18" s="98"/>
      <c r="R18" s="101">
        <f t="shared" si="0"/>
        <v>0</v>
      </c>
      <c r="S18" s="102">
        <f t="shared" si="1"/>
        <v>0</v>
      </c>
      <c r="T18" s="54" t="str">
        <f t="shared" si="2"/>
        <v xml:space="preserve"> </v>
      </c>
    </row>
    <row r="19" spans="1:20" ht="39.75" customHeight="1" x14ac:dyDescent="0.3">
      <c r="A19" s="362"/>
      <c r="B19" s="363"/>
      <c r="C19" s="98"/>
      <c r="D19" s="98"/>
      <c r="E19" s="98"/>
      <c r="F19" s="98"/>
      <c r="G19" s="98"/>
      <c r="H19" s="98"/>
      <c r="I19" s="98"/>
      <c r="J19" s="98"/>
      <c r="K19" s="98"/>
      <c r="L19" s="98"/>
      <c r="M19" s="98"/>
      <c r="N19" s="98"/>
      <c r="O19" s="98"/>
      <c r="P19" s="98"/>
      <c r="Q19" s="98"/>
      <c r="R19" s="101">
        <f t="shared" si="0"/>
        <v>0</v>
      </c>
      <c r="S19" s="102">
        <f t="shared" si="1"/>
        <v>0</v>
      </c>
      <c r="T19" s="54" t="str">
        <f t="shared" si="2"/>
        <v xml:space="preserve"> </v>
      </c>
    </row>
    <row r="20" spans="1:20" ht="39.75" customHeight="1" x14ac:dyDescent="0.3">
      <c r="A20" s="362"/>
      <c r="B20" s="363"/>
      <c r="C20" s="98"/>
      <c r="D20" s="98"/>
      <c r="E20" s="98"/>
      <c r="F20" s="98"/>
      <c r="G20" s="98"/>
      <c r="H20" s="98"/>
      <c r="I20" s="98"/>
      <c r="J20" s="98"/>
      <c r="K20" s="98"/>
      <c r="L20" s="98"/>
      <c r="M20" s="98"/>
      <c r="N20" s="98"/>
      <c r="O20" s="98"/>
      <c r="P20" s="98"/>
      <c r="Q20" s="98"/>
      <c r="R20" s="101">
        <f t="shared" si="0"/>
        <v>0</v>
      </c>
      <c r="S20" s="102">
        <f t="shared" si="1"/>
        <v>0</v>
      </c>
      <c r="T20" s="54" t="str">
        <f t="shared" si="2"/>
        <v xml:space="preserve"> </v>
      </c>
    </row>
    <row r="21" spans="1:20" ht="39.75" customHeight="1" x14ac:dyDescent="0.3">
      <c r="A21" s="362"/>
      <c r="B21" s="363"/>
      <c r="C21" s="98"/>
      <c r="D21" s="98"/>
      <c r="E21" s="98"/>
      <c r="F21" s="98"/>
      <c r="G21" s="98"/>
      <c r="H21" s="98"/>
      <c r="I21" s="98"/>
      <c r="J21" s="98"/>
      <c r="K21" s="98"/>
      <c r="L21" s="98"/>
      <c r="M21" s="98"/>
      <c r="N21" s="98"/>
      <c r="O21" s="98"/>
      <c r="P21" s="98"/>
      <c r="Q21" s="98"/>
      <c r="R21" s="101">
        <f t="shared" si="0"/>
        <v>0</v>
      </c>
      <c r="S21" s="102">
        <f t="shared" si="1"/>
        <v>0</v>
      </c>
      <c r="T21" s="54" t="str">
        <f t="shared" si="2"/>
        <v xml:space="preserve"> </v>
      </c>
    </row>
  </sheetData>
  <mergeCells count="24">
    <mergeCell ref="A20:B20"/>
    <mergeCell ref="A21:B21"/>
    <mergeCell ref="B7:T7"/>
    <mergeCell ref="B8:T8"/>
    <mergeCell ref="B1:P2"/>
    <mergeCell ref="B3:P4"/>
    <mergeCell ref="A9:B10"/>
    <mergeCell ref="C9:T9"/>
    <mergeCell ref="A15:B15"/>
    <mergeCell ref="A16:B16"/>
    <mergeCell ref="A17:B17"/>
    <mergeCell ref="A18:B18"/>
    <mergeCell ref="A19:B19"/>
    <mergeCell ref="A11:B11"/>
    <mergeCell ref="A12:B12"/>
    <mergeCell ref="A13:B13"/>
    <mergeCell ref="T1:T4"/>
    <mergeCell ref="A6:T6"/>
    <mergeCell ref="A14:B14"/>
    <mergeCell ref="Q1:S1"/>
    <mergeCell ref="Q2:S2"/>
    <mergeCell ref="Q3:S3"/>
    <mergeCell ref="Q4:S4"/>
    <mergeCell ref="A1:A4"/>
  </mergeCells>
  <dataValidations count="1">
    <dataValidation type="whole" allowBlank="1" showInputMessage="1" showErrorMessage="1" sqref="C11:Q21">
      <formula1>1</formula1>
      <formula2>5</formula2>
    </dataValidation>
  </dataValidation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3"/>
  <sheetViews>
    <sheetView topLeftCell="B9" zoomScale="89" zoomScaleNormal="89" workbookViewId="0">
      <pane ySplit="1" topLeftCell="A10" activePane="bottomLeft" state="frozen"/>
      <selection activeCell="A9" sqref="A9"/>
      <selection pane="bottomLeft" activeCell="F16" sqref="F16"/>
    </sheetView>
  </sheetViews>
  <sheetFormatPr baseColWidth="10" defaultColWidth="11.44140625" defaultRowHeight="14.4" x14ac:dyDescent="0.3"/>
  <cols>
    <col min="1" max="1" width="34" customWidth="1"/>
    <col min="2" max="2" width="22.44140625" customWidth="1"/>
    <col min="3" max="3" width="24.109375" customWidth="1"/>
    <col min="4" max="4" width="32.6640625" customWidth="1"/>
    <col min="5" max="5" width="39.44140625" customWidth="1"/>
    <col min="6" max="6" width="17.88671875" customWidth="1"/>
  </cols>
  <sheetData>
    <row r="1" spans="1:6" ht="22.5" customHeight="1" x14ac:dyDescent="0.3">
      <c r="A1" s="384"/>
      <c r="B1" s="379" t="s">
        <v>0</v>
      </c>
      <c r="C1" s="251"/>
      <c r="D1" s="367"/>
      <c r="E1" s="61" t="s">
        <v>119</v>
      </c>
      <c r="F1" s="254"/>
    </row>
    <row r="2" spans="1:6" ht="15.75" customHeight="1" x14ac:dyDescent="0.3">
      <c r="A2" s="384"/>
      <c r="B2" s="380"/>
      <c r="C2" s="381"/>
      <c r="D2" s="382"/>
      <c r="E2" s="62" t="s">
        <v>2</v>
      </c>
      <c r="F2" s="255"/>
    </row>
    <row r="3" spans="1:6" ht="15" customHeight="1" x14ac:dyDescent="0.3">
      <c r="A3" s="384"/>
      <c r="B3" s="380" t="s">
        <v>120</v>
      </c>
      <c r="C3" s="381"/>
      <c r="D3" s="382"/>
      <c r="E3" s="62" t="s">
        <v>121</v>
      </c>
      <c r="F3" s="255"/>
    </row>
    <row r="4" spans="1:6" ht="15.75" customHeight="1" thickBot="1" x14ac:dyDescent="0.35">
      <c r="A4" s="384"/>
      <c r="B4" s="383"/>
      <c r="C4" s="260"/>
      <c r="D4" s="368"/>
      <c r="E4" s="63" t="s">
        <v>4</v>
      </c>
      <c r="F4" s="256"/>
    </row>
    <row r="6" spans="1:6" ht="33" customHeight="1" x14ac:dyDescent="0.3">
      <c r="A6" s="109" t="s">
        <v>6</v>
      </c>
      <c r="B6" s="364"/>
      <c r="C6" s="365"/>
      <c r="D6" s="365"/>
      <c r="E6" s="365"/>
      <c r="F6" s="365"/>
    </row>
    <row r="7" spans="1:6" ht="33" customHeight="1" x14ac:dyDescent="0.3">
      <c r="A7" s="110" t="s">
        <v>8</v>
      </c>
      <c r="B7" s="364"/>
      <c r="C7" s="365"/>
      <c r="D7" s="365"/>
      <c r="E7" s="365"/>
      <c r="F7" s="365"/>
    </row>
    <row r="8" spans="1:6" ht="15" thickBot="1" x14ac:dyDescent="0.35"/>
    <row r="9" spans="1:6" ht="51" customHeight="1" x14ac:dyDescent="0.3">
      <c r="A9" s="385" t="s">
        <v>122</v>
      </c>
      <c r="B9" s="387" t="s">
        <v>123</v>
      </c>
      <c r="C9" s="387" t="s">
        <v>124</v>
      </c>
      <c r="D9" s="387"/>
      <c r="E9" s="387"/>
      <c r="F9" s="389"/>
    </row>
    <row r="10" spans="1:6" x14ac:dyDescent="0.3">
      <c r="A10" s="386"/>
      <c r="B10" s="388"/>
      <c r="C10" s="388" t="s">
        <v>125</v>
      </c>
      <c r="D10" s="388"/>
      <c r="E10" s="390" t="s">
        <v>126</v>
      </c>
      <c r="F10" s="391"/>
    </row>
    <row r="11" spans="1:6" ht="114" customHeight="1" x14ac:dyDescent="0.3">
      <c r="A11" s="196" t="s">
        <v>349</v>
      </c>
      <c r="B11" s="195" t="s">
        <v>186</v>
      </c>
      <c r="C11" s="376" t="str">
        <f>IF(B11="5. CATASTROFICO",+Hoja3!$C$28,IF(B11="4. MAYOR",+Hoja3!$C$29,IF(B11="3. MODERADO",+Hoja3!$C$30,IF(B11="2. MENOR",+Hoja3!$C$31,IF(B11="1. INSIGNIFICANTE",Hoja3!$C$32," ")))))</f>
        <v>* Impacto que afecte la ejecución presupuestal en un valor ≥5%
* Pérdida de cobertura en la prestación de los servicios de la entidad ≥10%.
* Pago de indemnizaciones a terceros por acciones legales que pueden afectar el presupuesto total de la entidad en un valor ≥5%
* Pago de sanciones económicas por incumplimiento en la normatividad aplicable ante un ente regulador, las cuales afectan en un valor ≥5% del presupuesto general de la entidad.</v>
      </c>
      <c r="D11" s="376"/>
      <c r="E11" s="377" t="str">
        <f>IF(B11="5. CATASTROFICO",+Hoja3!$B$28,IF(B11="4. MAYOR",+Hoja3!$B$29,IF(B11="3. MODERADO",+Hoja3!$B$30,IF(B11="2. MENOR",+Hoja3!$B$31,IF(B11="1. INSIGNIFICANTE",Hoja3!$B$32," ")))))</f>
        <v>* Interrupción de las operaciones de la Entidad por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v>
      </c>
      <c r="F11" s="378"/>
    </row>
    <row r="12" spans="1:6" ht="114" customHeight="1" x14ac:dyDescent="0.3">
      <c r="A12" s="196" t="s">
        <v>340</v>
      </c>
      <c r="B12" s="101" t="s">
        <v>187</v>
      </c>
      <c r="C12" s="376" t="str">
        <f>IF(B12="5. CATASTROFICO",+Hoja3!$C$28,IF(B12="4. MAYOR",+Hoja3!$C$29,IF(B12="3. MODERADO",+Hoja3!$C$30,IF(B12="2. MENOR",+Hoja3!$C$31,IF(B12="1. INSIGNIFICANTE",Hoja3!$C$32," ")))))</f>
        <v>* Impacto que afecte la ejecución presupuestal en un valor ≥1%
* Pérdida de cobertura en la prestación de los servicios de la entidad ≥5%.
* Pago de indemnizaciones a terceros por acciones legales que pueden afectar el presupuesto total de la entidad en un valor ≥1%
* Pago de sanciones económicas por incumplimiento en la normatividad aplicable ante un ente regulador, las cuales afectan en un valor ≥1%del presupuesto general de la entidad.</v>
      </c>
      <c r="D12" s="376"/>
      <c r="E12" s="377" t="str">
        <f>IF(B12="5. CATASTROFICO",+Hoja3!$B$28,IF(B12="4. MAYOR",+Hoja3!$B$29,IF(B12="3. MODERADO",+Hoja3!$B$30,IF(B12="2. MENOR",+Hoja3!$B$31,IF(B12="1. INSIGNIFICANTE",Hoja3!$B$32," ")))))</f>
        <v>* Interrupción de las operaciones de la Entidad por algunas horas.
* Reclamaciones o quejas de los usuarios que implican investigaciones internas disciplinarias.
* Imagen institucional afectada localmente por retrasos en la prestación del servicio a los usuarios o ciudadanos.</v>
      </c>
      <c r="F12" s="378"/>
    </row>
    <row r="13" spans="1:6" ht="114" customHeight="1" thickBot="1" x14ac:dyDescent="0.35">
      <c r="A13" s="196"/>
      <c r="B13" s="111" t="s">
        <v>127</v>
      </c>
      <c r="C13" s="373" t="str">
        <f>IF(B13="5. CATASTROFICO",+Hoja3!$C$28,IF(B13="4. MAYOR",+Hoja3!$C$29,IF(B13="3. MODERADO",+Hoja3!$C$30,IF(B13="2. MENOR",+Hoja3!$C$31,IF(B13="1. INSIGNIFICANTE",Hoja3!$C$32," ")))))</f>
        <v xml:space="preserve"> </v>
      </c>
      <c r="D13" s="373"/>
      <c r="E13" s="374" t="str">
        <f>IF(B13="5. CATASTROFICO",+Hoja3!$B$28,IF(B13="4. MAYOR",+Hoja3!$B$29,IF(B13="3. MODERADO",+Hoja3!$B$30,IF(B13="2. MENOR",+Hoja3!$B$31,IF(B13="1. INSIGNIFICANTE",Hoja3!$B$32," ")))))</f>
        <v xml:space="preserve"> </v>
      </c>
      <c r="F13" s="375"/>
    </row>
  </sheetData>
  <mergeCells count="17">
    <mergeCell ref="A9:A10"/>
    <mergeCell ref="B9:B10"/>
    <mergeCell ref="C9:F9"/>
    <mergeCell ref="C10:D10"/>
    <mergeCell ref="E10:F10"/>
    <mergeCell ref="F1:F4"/>
    <mergeCell ref="B1:D2"/>
    <mergeCell ref="B3:D4"/>
    <mergeCell ref="A1:A4"/>
    <mergeCell ref="B7:F7"/>
    <mergeCell ref="B6:F6"/>
    <mergeCell ref="C13:D13"/>
    <mergeCell ref="E13:F13"/>
    <mergeCell ref="C11:D11"/>
    <mergeCell ref="E11:F11"/>
    <mergeCell ref="C12:D12"/>
    <mergeCell ref="E12:F12"/>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Hoja3!$A$20:$A$25</xm:f>
          </x14:formula1>
          <xm:sqref>B11:B13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122"/>
  <sheetViews>
    <sheetView zoomScale="110" zoomScaleNormal="110" workbookViewId="0">
      <selection sqref="A1:F4"/>
    </sheetView>
  </sheetViews>
  <sheetFormatPr baseColWidth="10" defaultColWidth="11.44140625" defaultRowHeight="14.4" x14ac:dyDescent="0.3"/>
  <cols>
    <col min="1" max="1" width="34" customWidth="1"/>
    <col min="2" max="2" width="91" customWidth="1"/>
    <col min="3" max="3" width="16.5546875" customWidth="1"/>
    <col min="4" max="4" width="10.33203125" customWidth="1"/>
    <col min="5" max="5" width="8.33203125" customWidth="1"/>
    <col min="6" max="6" width="15" customWidth="1"/>
  </cols>
  <sheetData>
    <row r="1" spans="1:6" ht="22.5" customHeight="1" thickBot="1" x14ac:dyDescent="0.35">
      <c r="A1" s="537"/>
      <c r="B1" s="379" t="s">
        <v>406</v>
      </c>
      <c r="C1" s="527"/>
      <c r="D1" s="538" t="s">
        <v>413</v>
      </c>
      <c r="E1" s="539"/>
      <c r="F1" s="540"/>
    </row>
    <row r="2" spans="1:6" ht="15.75" customHeight="1" thickBot="1" x14ac:dyDescent="0.35">
      <c r="A2" s="541"/>
      <c r="B2" s="383"/>
      <c r="C2" s="531"/>
      <c r="D2" s="538" t="s">
        <v>405</v>
      </c>
      <c r="E2" s="539"/>
      <c r="F2" s="542"/>
    </row>
    <row r="3" spans="1:6" ht="15" customHeight="1" thickBot="1" x14ac:dyDescent="0.35">
      <c r="A3" s="541"/>
      <c r="B3" s="379" t="s">
        <v>409</v>
      </c>
      <c r="C3" s="527"/>
      <c r="D3" s="538" t="s">
        <v>414</v>
      </c>
      <c r="E3" s="539"/>
      <c r="F3" s="542"/>
    </row>
    <row r="4" spans="1:6" ht="15.75" customHeight="1" thickBot="1" x14ac:dyDescent="0.35">
      <c r="A4" s="543"/>
      <c r="B4" s="383"/>
      <c r="C4" s="531"/>
      <c r="D4" s="544" t="s">
        <v>4</v>
      </c>
      <c r="E4" s="545"/>
      <c r="F4" s="546"/>
    </row>
    <row r="6" spans="1:6" ht="33" customHeight="1" x14ac:dyDescent="0.3">
      <c r="A6" s="109" t="s">
        <v>6</v>
      </c>
      <c r="B6" s="364"/>
      <c r="C6" s="365"/>
      <c r="D6" s="365"/>
      <c r="E6" s="365"/>
      <c r="F6" s="365"/>
    </row>
    <row r="7" spans="1:6" ht="33" customHeight="1" x14ac:dyDescent="0.3">
      <c r="A7" s="110" t="s">
        <v>8</v>
      </c>
      <c r="B7" s="364"/>
      <c r="C7" s="365"/>
      <c r="D7" s="365"/>
      <c r="E7" s="365"/>
      <c r="F7" s="365"/>
    </row>
    <row r="8" spans="1:6" x14ac:dyDescent="0.3">
      <c r="A8" s="393"/>
      <c r="B8" s="393"/>
      <c r="C8" s="393"/>
      <c r="D8" s="393"/>
      <c r="E8" s="393"/>
      <c r="F8" s="393"/>
    </row>
    <row r="9" spans="1:6" ht="34.5" customHeight="1" x14ac:dyDescent="0.3">
      <c r="A9" s="392" t="s">
        <v>128</v>
      </c>
      <c r="B9" s="392" t="s">
        <v>129</v>
      </c>
      <c r="C9" s="392"/>
      <c r="D9" s="402" t="s">
        <v>130</v>
      </c>
      <c r="E9" s="402"/>
      <c r="F9" s="402" t="s">
        <v>131</v>
      </c>
    </row>
    <row r="10" spans="1:6" ht="21" customHeight="1" x14ac:dyDescent="0.3">
      <c r="A10" s="392"/>
      <c r="B10" s="392"/>
      <c r="C10" s="392"/>
      <c r="D10" s="113" t="s">
        <v>132</v>
      </c>
      <c r="E10" s="113" t="s">
        <v>133</v>
      </c>
      <c r="F10" s="402"/>
    </row>
    <row r="11" spans="1:6" ht="26.25" customHeight="1" x14ac:dyDescent="0.3">
      <c r="A11" s="394" t="str">
        <f>+(PROBABILIDAD!A13)</f>
        <v>Obras sin las debidas condiciones tecnicas y con Adiciones presupuestales</v>
      </c>
      <c r="B11" s="401" t="s">
        <v>134</v>
      </c>
      <c r="C11" s="401"/>
      <c r="D11" s="192" t="s">
        <v>172</v>
      </c>
      <c r="E11" s="160"/>
      <c r="F11" s="395" t="str">
        <f>IF(D26="X","CATASTROFICO",IF(AND(D30&gt;0,D30&lt;=5),"MODERADO",IF(AND(D30&gt;=6,D30&lt;=11),"MAYOR",IF(AND(D30&gt;=12,D30&lt;=19),"CATASTROFICO"," "))))</f>
        <v>CATASTROFICO</v>
      </c>
    </row>
    <row r="12" spans="1:6" ht="26.25" customHeight="1" x14ac:dyDescent="0.3">
      <c r="A12" s="394"/>
      <c r="B12" s="401" t="s">
        <v>135</v>
      </c>
      <c r="C12" s="401"/>
      <c r="D12" s="160" t="s">
        <v>172</v>
      </c>
      <c r="E12" s="160"/>
      <c r="F12" s="396"/>
    </row>
    <row r="13" spans="1:6" ht="26.25" customHeight="1" x14ac:dyDescent="0.3">
      <c r="A13" s="394"/>
      <c r="B13" s="401" t="s">
        <v>136</v>
      </c>
      <c r="C13" s="401"/>
      <c r="D13" s="160" t="s">
        <v>172</v>
      </c>
      <c r="E13" s="160"/>
      <c r="F13" s="396"/>
    </row>
    <row r="14" spans="1:6" ht="26.25" customHeight="1" x14ac:dyDescent="0.3">
      <c r="A14" s="394"/>
      <c r="B14" s="401" t="s">
        <v>137</v>
      </c>
      <c r="C14" s="401"/>
      <c r="D14" s="160" t="s">
        <v>172</v>
      </c>
      <c r="E14" s="160"/>
      <c r="F14" s="396"/>
    </row>
    <row r="15" spans="1:6" ht="26.25" customHeight="1" x14ac:dyDescent="0.3">
      <c r="A15" s="394"/>
      <c r="B15" s="401" t="s">
        <v>138</v>
      </c>
      <c r="C15" s="401"/>
      <c r="D15" s="160" t="s">
        <v>172</v>
      </c>
      <c r="E15" s="160"/>
      <c r="F15" s="396"/>
    </row>
    <row r="16" spans="1:6" ht="26.25" customHeight="1" x14ac:dyDescent="0.3">
      <c r="A16" s="394"/>
      <c r="B16" s="401" t="s">
        <v>139</v>
      </c>
      <c r="C16" s="401"/>
      <c r="D16" s="160" t="s">
        <v>172</v>
      </c>
      <c r="E16" s="160"/>
      <c r="F16" s="396"/>
    </row>
    <row r="17" spans="1:6" ht="26.25" customHeight="1" x14ac:dyDescent="0.3">
      <c r="A17" s="394"/>
      <c r="B17" s="401" t="s">
        <v>140</v>
      </c>
      <c r="C17" s="401"/>
      <c r="D17" s="160"/>
      <c r="E17" s="160" t="s">
        <v>172</v>
      </c>
      <c r="F17" s="396"/>
    </row>
    <row r="18" spans="1:6" ht="33" customHeight="1" x14ac:dyDescent="0.3">
      <c r="A18" s="394"/>
      <c r="B18" s="401" t="s">
        <v>141</v>
      </c>
      <c r="C18" s="401"/>
      <c r="D18" s="160" t="s">
        <v>172</v>
      </c>
      <c r="E18" s="160"/>
      <c r="F18" s="396"/>
    </row>
    <row r="19" spans="1:6" ht="26.25" customHeight="1" x14ac:dyDescent="0.3">
      <c r="A19" s="394"/>
      <c r="B19" s="401" t="s">
        <v>142</v>
      </c>
      <c r="C19" s="401"/>
      <c r="D19" s="160"/>
      <c r="E19" s="160" t="s">
        <v>172</v>
      </c>
      <c r="F19" s="396"/>
    </row>
    <row r="20" spans="1:6" ht="26.25" customHeight="1" x14ac:dyDescent="0.3">
      <c r="A20" s="394"/>
      <c r="B20" s="401" t="s">
        <v>143</v>
      </c>
      <c r="C20" s="401"/>
      <c r="D20" s="160" t="s">
        <v>172</v>
      </c>
      <c r="E20" s="160"/>
      <c r="F20" s="396"/>
    </row>
    <row r="21" spans="1:6" ht="26.25" customHeight="1" x14ac:dyDescent="0.3">
      <c r="A21" s="394"/>
      <c r="B21" s="401" t="s">
        <v>144</v>
      </c>
      <c r="C21" s="401"/>
      <c r="D21" s="160" t="s">
        <v>172</v>
      </c>
      <c r="E21" s="160"/>
      <c r="F21" s="396"/>
    </row>
    <row r="22" spans="1:6" ht="26.25" customHeight="1" x14ac:dyDescent="0.3">
      <c r="A22" s="394"/>
      <c r="B22" s="401" t="s">
        <v>145</v>
      </c>
      <c r="C22" s="401"/>
      <c r="D22" s="160" t="s">
        <v>172</v>
      </c>
      <c r="E22" s="160"/>
      <c r="F22" s="396"/>
    </row>
    <row r="23" spans="1:6" ht="26.25" customHeight="1" x14ac:dyDescent="0.3">
      <c r="A23" s="394"/>
      <c r="B23" s="401" t="s">
        <v>146</v>
      </c>
      <c r="C23" s="401"/>
      <c r="D23" s="160" t="s">
        <v>172</v>
      </c>
      <c r="E23" s="160"/>
      <c r="F23" s="396"/>
    </row>
    <row r="24" spans="1:6" ht="26.25" customHeight="1" x14ac:dyDescent="0.3">
      <c r="A24" s="394"/>
      <c r="B24" s="401" t="s">
        <v>147</v>
      </c>
      <c r="C24" s="401"/>
      <c r="D24" s="160" t="s">
        <v>172</v>
      </c>
      <c r="E24" s="160"/>
      <c r="F24" s="396"/>
    </row>
    <row r="25" spans="1:6" ht="26.25" customHeight="1" x14ac:dyDescent="0.3">
      <c r="A25" s="394"/>
      <c r="B25" s="401" t="s">
        <v>148</v>
      </c>
      <c r="C25" s="401"/>
      <c r="D25" s="160" t="s">
        <v>172</v>
      </c>
      <c r="E25" s="160"/>
      <c r="F25" s="396"/>
    </row>
    <row r="26" spans="1:6" ht="26.25" customHeight="1" x14ac:dyDescent="0.3">
      <c r="A26" s="394"/>
      <c r="B26" s="401" t="s">
        <v>149</v>
      </c>
      <c r="C26" s="401"/>
      <c r="D26" s="160"/>
      <c r="E26" s="160" t="s">
        <v>172</v>
      </c>
      <c r="F26" s="396"/>
    </row>
    <row r="27" spans="1:6" ht="26.25" customHeight="1" x14ac:dyDescent="0.3">
      <c r="A27" s="394"/>
      <c r="B27" s="401" t="s">
        <v>150</v>
      </c>
      <c r="C27" s="401"/>
      <c r="D27" s="160"/>
      <c r="E27" s="160" t="s">
        <v>172</v>
      </c>
      <c r="F27" s="396"/>
    </row>
    <row r="28" spans="1:6" ht="26.25" customHeight="1" x14ac:dyDescent="0.3">
      <c r="A28" s="394"/>
      <c r="B28" s="401" t="s">
        <v>151</v>
      </c>
      <c r="C28" s="401"/>
      <c r="D28" s="160"/>
      <c r="E28" s="160" t="s">
        <v>172</v>
      </c>
      <c r="F28" s="396"/>
    </row>
    <row r="29" spans="1:6" ht="26.25" customHeight="1" x14ac:dyDescent="0.3">
      <c r="A29" s="394"/>
      <c r="B29" s="401" t="s">
        <v>152</v>
      </c>
      <c r="C29" s="401"/>
      <c r="D29" s="160"/>
      <c r="E29" s="160" t="s">
        <v>172</v>
      </c>
      <c r="F29" s="396"/>
    </row>
    <row r="30" spans="1:6" ht="15.6" x14ac:dyDescent="0.3">
      <c r="A30" s="394"/>
      <c r="B30" s="398" t="s">
        <v>74</v>
      </c>
      <c r="C30" s="399"/>
      <c r="D30" s="116">
        <f>+Hoja3!B54</f>
        <v>13</v>
      </c>
      <c r="E30" s="115"/>
      <c r="F30" s="397"/>
    </row>
    <row r="31" spans="1:6" ht="15.75" customHeight="1" x14ac:dyDescent="0.3">
      <c r="A31" s="403"/>
      <c r="B31" s="404"/>
      <c r="C31" s="404"/>
      <c r="D31" s="404"/>
      <c r="E31" s="404"/>
      <c r="F31" s="405"/>
    </row>
    <row r="32" spans="1:6" ht="34.5" customHeight="1" x14ac:dyDescent="0.3">
      <c r="A32" s="392" t="s">
        <v>128</v>
      </c>
      <c r="B32" s="392" t="s">
        <v>129</v>
      </c>
      <c r="C32" s="392"/>
      <c r="D32" s="402" t="s">
        <v>130</v>
      </c>
      <c r="E32" s="402"/>
      <c r="F32" s="402" t="s">
        <v>131</v>
      </c>
    </row>
    <row r="33" spans="1:6" ht="21" customHeight="1" x14ac:dyDescent="0.3">
      <c r="A33" s="392"/>
      <c r="B33" s="392"/>
      <c r="C33" s="392"/>
      <c r="D33" s="113" t="s">
        <v>132</v>
      </c>
      <c r="E33" s="113" t="s">
        <v>133</v>
      </c>
      <c r="F33" s="402"/>
    </row>
    <row r="34" spans="1:6" ht="26.25" customHeight="1" x14ac:dyDescent="0.3">
      <c r="A34" s="394">
        <f>+(PROBABILIDAD!A14)</f>
        <v>0</v>
      </c>
      <c r="B34" s="401" t="s">
        <v>134</v>
      </c>
      <c r="C34" s="401"/>
      <c r="D34" s="160" t="s">
        <v>172</v>
      </c>
      <c r="E34" s="160"/>
      <c r="F34" s="306" t="str">
        <f>IF(D49="X","CATASTROFICO",IF(AND(D53&gt;0,D53&lt;=5),"MODERADO",IF(AND(D53&gt;=6,D53&lt;=11),"MAYOR",IF(AND(D53&gt;=12,D53&lt;=19),"CATASTROFICO"," "))))</f>
        <v>CATASTROFICO</v>
      </c>
    </row>
    <row r="35" spans="1:6" ht="26.25" customHeight="1" x14ac:dyDescent="0.3">
      <c r="A35" s="394"/>
      <c r="B35" s="401" t="s">
        <v>135</v>
      </c>
      <c r="C35" s="401"/>
      <c r="D35" s="160" t="s">
        <v>172</v>
      </c>
      <c r="E35" s="160"/>
      <c r="F35" s="306"/>
    </row>
    <row r="36" spans="1:6" ht="26.25" customHeight="1" x14ac:dyDescent="0.3">
      <c r="A36" s="394"/>
      <c r="B36" s="401" t="s">
        <v>136</v>
      </c>
      <c r="C36" s="401"/>
      <c r="D36" s="160" t="s">
        <v>172</v>
      </c>
      <c r="E36" s="160"/>
      <c r="F36" s="306"/>
    </row>
    <row r="37" spans="1:6" ht="26.25" customHeight="1" x14ac:dyDescent="0.3">
      <c r="A37" s="394"/>
      <c r="B37" s="401" t="s">
        <v>137</v>
      </c>
      <c r="C37" s="401"/>
      <c r="D37" s="160"/>
      <c r="E37" s="160" t="s">
        <v>172</v>
      </c>
      <c r="F37" s="306"/>
    </row>
    <row r="38" spans="1:6" ht="26.25" customHeight="1" x14ac:dyDescent="0.3">
      <c r="A38" s="394"/>
      <c r="B38" s="401" t="s">
        <v>138</v>
      </c>
      <c r="C38" s="401"/>
      <c r="D38" s="160" t="s">
        <v>172</v>
      </c>
      <c r="E38" s="160"/>
      <c r="F38" s="306"/>
    </row>
    <row r="39" spans="1:6" ht="26.25" customHeight="1" x14ac:dyDescent="0.3">
      <c r="A39" s="394"/>
      <c r="B39" s="401" t="s">
        <v>139</v>
      </c>
      <c r="C39" s="401"/>
      <c r="D39" s="160"/>
      <c r="E39" s="160" t="s">
        <v>172</v>
      </c>
      <c r="F39" s="306"/>
    </row>
    <row r="40" spans="1:6" ht="26.25" customHeight="1" x14ac:dyDescent="0.3">
      <c r="A40" s="394"/>
      <c r="B40" s="401" t="s">
        <v>140</v>
      </c>
      <c r="C40" s="401"/>
      <c r="D40" s="160" t="s">
        <v>172</v>
      </c>
      <c r="E40" s="160"/>
      <c r="F40" s="306"/>
    </row>
    <row r="41" spans="1:6" ht="33" customHeight="1" x14ac:dyDescent="0.3">
      <c r="A41" s="394"/>
      <c r="B41" s="401" t="s">
        <v>141</v>
      </c>
      <c r="C41" s="401"/>
      <c r="D41" s="160" t="s">
        <v>172</v>
      </c>
      <c r="E41" s="160"/>
      <c r="F41" s="306"/>
    </row>
    <row r="42" spans="1:6" ht="26.25" customHeight="1" x14ac:dyDescent="0.3">
      <c r="A42" s="394"/>
      <c r="B42" s="401" t="s">
        <v>142</v>
      </c>
      <c r="C42" s="401"/>
      <c r="D42" s="160" t="s">
        <v>172</v>
      </c>
      <c r="E42" s="160"/>
      <c r="F42" s="306"/>
    </row>
    <row r="43" spans="1:6" ht="26.25" customHeight="1" x14ac:dyDescent="0.3">
      <c r="A43" s="394"/>
      <c r="B43" s="401" t="s">
        <v>143</v>
      </c>
      <c r="C43" s="401"/>
      <c r="D43" s="160" t="s">
        <v>172</v>
      </c>
      <c r="E43" s="160"/>
      <c r="F43" s="306"/>
    </row>
    <row r="44" spans="1:6" ht="26.25" customHeight="1" x14ac:dyDescent="0.3">
      <c r="A44" s="394"/>
      <c r="B44" s="401" t="s">
        <v>144</v>
      </c>
      <c r="C44" s="401"/>
      <c r="D44" s="160" t="s">
        <v>172</v>
      </c>
      <c r="E44" s="160"/>
      <c r="F44" s="306"/>
    </row>
    <row r="45" spans="1:6" ht="26.25" customHeight="1" x14ac:dyDescent="0.3">
      <c r="A45" s="394"/>
      <c r="B45" s="401" t="s">
        <v>145</v>
      </c>
      <c r="C45" s="401"/>
      <c r="D45" s="170" t="s">
        <v>172</v>
      </c>
      <c r="E45" s="170"/>
      <c r="F45" s="306"/>
    </row>
    <row r="46" spans="1:6" ht="26.25" customHeight="1" x14ac:dyDescent="0.3">
      <c r="A46" s="394"/>
      <c r="B46" s="401" t="s">
        <v>146</v>
      </c>
      <c r="C46" s="401"/>
      <c r="D46" s="170" t="s">
        <v>172</v>
      </c>
      <c r="E46" s="170"/>
      <c r="F46" s="306"/>
    </row>
    <row r="47" spans="1:6" ht="26.25" customHeight="1" x14ac:dyDescent="0.3">
      <c r="A47" s="394"/>
      <c r="B47" s="401" t="s">
        <v>147</v>
      </c>
      <c r="C47" s="401"/>
      <c r="D47" s="170" t="s">
        <v>172</v>
      </c>
      <c r="E47" s="170"/>
      <c r="F47" s="306"/>
    </row>
    <row r="48" spans="1:6" ht="26.25" customHeight="1" x14ac:dyDescent="0.3">
      <c r="A48" s="394"/>
      <c r="B48" s="401" t="s">
        <v>148</v>
      </c>
      <c r="C48" s="401"/>
      <c r="D48" s="170"/>
      <c r="E48" s="170" t="s">
        <v>172</v>
      </c>
      <c r="F48" s="306"/>
    </row>
    <row r="49" spans="1:6" ht="26.25" customHeight="1" x14ac:dyDescent="0.3">
      <c r="A49" s="394"/>
      <c r="B49" s="401" t="s">
        <v>149</v>
      </c>
      <c r="C49" s="401"/>
      <c r="D49" s="170"/>
      <c r="E49" s="170" t="s">
        <v>172</v>
      </c>
      <c r="F49" s="306"/>
    </row>
    <row r="50" spans="1:6" ht="26.25" customHeight="1" x14ac:dyDescent="0.3">
      <c r="A50" s="394"/>
      <c r="B50" s="401" t="s">
        <v>150</v>
      </c>
      <c r="C50" s="401"/>
      <c r="D50" s="170"/>
      <c r="E50" s="170" t="s">
        <v>172</v>
      </c>
      <c r="F50" s="306"/>
    </row>
    <row r="51" spans="1:6" ht="26.25" customHeight="1" x14ac:dyDescent="0.3">
      <c r="A51" s="394"/>
      <c r="B51" s="401" t="s">
        <v>151</v>
      </c>
      <c r="C51" s="401"/>
      <c r="D51" s="170"/>
      <c r="E51" s="170" t="s">
        <v>172</v>
      </c>
      <c r="F51" s="306"/>
    </row>
    <row r="52" spans="1:6" ht="26.25" customHeight="1" x14ac:dyDescent="0.3">
      <c r="A52" s="394"/>
      <c r="B52" s="401" t="s">
        <v>152</v>
      </c>
      <c r="C52" s="401"/>
      <c r="D52" s="170"/>
      <c r="E52" s="170" t="s">
        <v>172</v>
      </c>
      <c r="F52" s="306"/>
    </row>
    <row r="53" spans="1:6" ht="15.6" x14ac:dyDescent="0.3">
      <c r="A53" s="394"/>
      <c r="B53" s="398" t="s">
        <v>74</v>
      </c>
      <c r="C53" s="399"/>
      <c r="D53" s="116">
        <f>+Hoja3!B77</f>
        <v>12</v>
      </c>
      <c r="E53" s="115"/>
      <c r="F53" s="306"/>
    </row>
    <row r="55" spans="1:6" ht="34.5" customHeight="1" x14ac:dyDescent="0.3">
      <c r="A55" s="392" t="s">
        <v>128</v>
      </c>
      <c r="B55" s="392" t="s">
        <v>129</v>
      </c>
      <c r="C55" s="392"/>
      <c r="D55" s="402" t="s">
        <v>130</v>
      </c>
      <c r="E55" s="402"/>
      <c r="F55" s="402" t="s">
        <v>131</v>
      </c>
    </row>
    <row r="56" spans="1:6" ht="21" customHeight="1" x14ac:dyDescent="0.3">
      <c r="A56" s="392"/>
      <c r="B56" s="392"/>
      <c r="C56" s="392"/>
      <c r="D56" s="113" t="s">
        <v>132</v>
      </c>
      <c r="E56" s="113" t="s">
        <v>133</v>
      </c>
      <c r="F56" s="402"/>
    </row>
    <row r="57" spans="1:6" ht="26.25" customHeight="1" x14ac:dyDescent="0.3">
      <c r="A57" s="406"/>
      <c r="B57" s="401" t="s">
        <v>134</v>
      </c>
      <c r="C57" s="401"/>
      <c r="D57" s="114"/>
      <c r="E57" s="114"/>
      <c r="F57" s="306" t="str">
        <f>IF(D72="X","CATASTROFICO",IF(AND(D76&gt;0,D76&lt;=5),"MODERADO",IF(AND(D76&gt;=6,D76&lt;=11),"MAYOR",IF(AND(D76&gt;=12,D76&lt;=19),"CATASTROFICO"," "))))</f>
        <v xml:space="preserve"> </v>
      </c>
    </row>
    <row r="58" spans="1:6" ht="26.25" customHeight="1" x14ac:dyDescent="0.3">
      <c r="A58" s="406"/>
      <c r="B58" s="401" t="s">
        <v>135</v>
      </c>
      <c r="C58" s="401"/>
      <c r="D58" s="114"/>
      <c r="E58" s="114"/>
      <c r="F58" s="306"/>
    </row>
    <row r="59" spans="1:6" ht="26.25" customHeight="1" x14ac:dyDescent="0.3">
      <c r="A59" s="406"/>
      <c r="B59" s="401" t="s">
        <v>136</v>
      </c>
      <c r="C59" s="401"/>
      <c r="D59" s="114"/>
      <c r="E59" s="114"/>
      <c r="F59" s="306"/>
    </row>
    <row r="60" spans="1:6" ht="26.25" customHeight="1" x14ac:dyDescent="0.3">
      <c r="A60" s="406"/>
      <c r="B60" s="401" t="s">
        <v>137</v>
      </c>
      <c r="C60" s="401"/>
      <c r="D60" s="114"/>
      <c r="E60" s="114"/>
      <c r="F60" s="306"/>
    </row>
    <row r="61" spans="1:6" ht="26.25" customHeight="1" x14ac:dyDescent="0.3">
      <c r="A61" s="406"/>
      <c r="B61" s="401" t="s">
        <v>138</v>
      </c>
      <c r="C61" s="401"/>
      <c r="D61" s="114"/>
      <c r="E61" s="114"/>
      <c r="F61" s="306"/>
    </row>
    <row r="62" spans="1:6" ht="26.25" customHeight="1" x14ac:dyDescent="0.3">
      <c r="A62" s="406"/>
      <c r="B62" s="401" t="s">
        <v>139</v>
      </c>
      <c r="C62" s="401"/>
      <c r="D62" s="114"/>
      <c r="E62" s="114"/>
      <c r="F62" s="306"/>
    </row>
    <row r="63" spans="1:6" ht="26.25" customHeight="1" x14ac:dyDescent="0.3">
      <c r="A63" s="406"/>
      <c r="B63" s="401" t="s">
        <v>140</v>
      </c>
      <c r="C63" s="401"/>
      <c r="D63" s="114"/>
      <c r="E63" s="114"/>
      <c r="F63" s="306"/>
    </row>
    <row r="64" spans="1:6" ht="26.25" customHeight="1" x14ac:dyDescent="0.3">
      <c r="A64" s="406"/>
      <c r="B64" s="401" t="s">
        <v>141</v>
      </c>
      <c r="C64" s="401"/>
      <c r="D64" s="114"/>
      <c r="E64" s="114"/>
      <c r="F64" s="306"/>
    </row>
    <row r="65" spans="1:6" ht="26.25" customHeight="1" x14ac:dyDescent="0.3">
      <c r="A65" s="406"/>
      <c r="B65" s="401" t="s">
        <v>142</v>
      </c>
      <c r="C65" s="401"/>
      <c r="D65" s="114"/>
      <c r="E65" s="114"/>
      <c r="F65" s="306"/>
    </row>
    <row r="66" spans="1:6" ht="26.25" customHeight="1" x14ac:dyDescent="0.3">
      <c r="A66" s="406"/>
      <c r="B66" s="401" t="s">
        <v>143</v>
      </c>
      <c r="C66" s="401"/>
      <c r="D66" s="114"/>
      <c r="E66" s="114"/>
      <c r="F66" s="306"/>
    </row>
    <row r="67" spans="1:6" ht="26.25" customHeight="1" x14ac:dyDescent="0.3">
      <c r="A67" s="406"/>
      <c r="B67" s="401" t="s">
        <v>144</v>
      </c>
      <c r="C67" s="401"/>
      <c r="D67" s="114"/>
      <c r="E67" s="114"/>
      <c r="F67" s="306"/>
    </row>
    <row r="68" spans="1:6" ht="26.25" customHeight="1" x14ac:dyDescent="0.3">
      <c r="A68" s="406"/>
      <c r="B68" s="401" t="s">
        <v>145</v>
      </c>
      <c r="C68" s="401"/>
      <c r="D68" s="114"/>
      <c r="E68" s="114"/>
      <c r="F68" s="306"/>
    </row>
    <row r="69" spans="1:6" ht="26.25" customHeight="1" x14ac:dyDescent="0.3">
      <c r="A69" s="406"/>
      <c r="B69" s="401" t="s">
        <v>146</v>
      </c>
      <c r="C69" s="401"/>
      <c r="D69" s="114"/>
      <c r="E69" s="114"/>
      <c r="F69" s="306"/>
    </row>
    <row r="70" spans="1:6" ht="26.25" customHeight="1" x14ac:dyDescent="0.3">
      <c r="A70" s="406"/>
      <c r="B70" s="401" t="s">
        <v>147</v>
      </c>
      <c r="C70" s="401"/>
      <c r="D70" s="114"/>
      <c r="E70" s="114"/>
      <c r="F70" s="306"/>
    </row>
    <row r="71" spans="1:6" ht="26.25" customHeight="1" x14ac:dyDescent="0.3">
      <c r="A71" s="406"/>
      <c r="B71" s="401" t="s">
        <v>148</v>
      </c>
      <c r="C71" s="401"/>
      <c r="D71" s="114"/>
      <c r="E71" s="114"/>
      <c r="F71" s="306"/>
    </row>
    <row r="72" spans="1:6" ht="26.25" customHeight="1" x14ac:dyDescent="0.3">
      <c r="A72" s="406"/>
      <c r="B72" s="401" t="s">
        <v>149</v>
      </c>
      <c r="C72" s="401"/>
      <c r="D72" s="114"/>
      <c r="E72" s="114"/>
      <c r="F72" s="306"/>
    </row>
    <row r="73" spans="1:6" ht="26.25" customHeight="1" x14ac:dyDescent="0.3">
      <c r="A73" s="406"/>
      <c r="B73" s="401" t="s">
        <v>150</v>
      </c>
      <c r="C73" s="401"/>
      <c r="D73" s="114"/>
      <c r="E73" s="114"/>
      <c r="F73" s="306"/>
    </row>
    <row r="74" spans="1:6" ht="26.25" customHeight="1" x14ac:dyDescent="0.3">
      <c r="A74" s="406"/>
      <c r="B74" s="401" t="s">
        <v>151</v>
      </c>
      <c r="C74" s="401"/>
      <c r="D74" s="114"/>
      <c r="E74" s="114"/>
      <c r="F74" s="306"/>
    </row>
    <row r="75" spans="1:6" ht="26.25" customHeight="1" x14ac:dyDescent="0.3">
      <c r="A75" s="406"/>
      <c r="B75" s="401" t="s">
        <v>152</v>
      </c>
      <c r="C75" s="401"/>
      <c r="D75" s="114"/>
      <c r="E75" s="114"/>
      <c r="F75" s="306"/>
    </row>
    <row r="76" spans="1:6" ht="15.6" x14ac:dyDescent="0.3">
      <c r="A76" s="406"/>
      <c r="B76" s="398" t="s">
        <v>74</v>
      </c>
      <c r="C76" s="399"/>
      <c r="D76" s="116">
        <f>+Hoja3!B100</f>
        <v>0</v>
      </c>
      <c r="E76" s="115"/>
      <c r="F76" s="306"/>
    </row>
    <row r="78" spans="1:6" ht="34.5" customHeight="1" x14ac:dyDescent="0.3">
      <c r="A78" s="392" t="s">
        <v>128</v>
      </c>
      <c r="B78" s="392" t="s">
        <v>129</v>
      </c>
      <c r="C78" s="392"/>
      <c r="D78" s="402" t="s">
        <v>130</v>
      </c>
      <c r="E78" s="402"/>
      <c r="F78" s="402" t="s">
        <v>131</v>
      </c>
    </row>
    <row r="79" spans="1:6" ht="21" customHeight="1" x14ac:dyDescent="0.3">
      <c r="A79" s="392"/>
      <c r="B79" s="392"/>
      <c r="C79" s="392"/>
      <c r="D79" s="113" t="s">
        <v>132</v>
      </c>
      <c r="E79" s="113" t="s">
        <v>133</v>
      </c>
      <c r="F79" s="402"/>
    </row>
    <row r="80" spans="1:6" ht="26.25" customHeight="1" x14ac:dyDescent="0.3">
      <c r="A80" s="406"/>
      <c r="B80" s="401" t="s">
        <v>134</v>
      </c>
      <c r="C80" s="401"/>
      <c r="D80" s="114"/>
      <c r="E80" s="114"/>
      <c r="F80" s="306" t="str">
        <f>IF(D95="X","CATASTROFICO",IF(AND(D99&gt;0,D99&lt;=5),"MODERADO",IF(AND(D99&gt;=6,D99&lt;=11),"MAYOR",IF(AND(D99&gt;=12,D99&lt;=19),"CATASTROFICO"," "))))</f>
        <v xml:space="preserve"> </v>
      </c>
    </row>
    <row r="81" spans="1:6" ht="26.25" customHeight="1" x14ac:dyDescent="0.3">
      <c r="A81" s="406"/>
      <c r="B81" s="401" t="s">
        <v>135</v>
      </c>
      <c r="C81" s="401"/>
      <c r="D81" s="114"/>
      <c r="E81" s="114"/>
      <c r="F81" s="306"/>
    </row>
    <row r="82" spans="1:6" ht="26.25" customHeight="1" x14ac:dyDescent="0.3">
      <c r="A82" s="406"/>
      <c r="B82" s="401" t="s">
        <v>136</v>
      </c>
      <c r="C82" s="401"/>
      <c r="D82" s="114"/>
      <c r="E82" s="114"/>
      <c r="F82" s="306"/>
    </row>
    <row r="83" spans="1:6" ht="26.25" customHeight="1" x14ac:dyDescent="0.3">
      <c r="A83" s="406"/>
      <c r="B83" s="401" t="s">
        <v>137</v>
      </c>
      <c r="C83" s="401"/>
      <c r="D83" s="114"/>
      <c r="E83" s="114"/>
      <c r="F83" s="306"/>
    </row>
    <row r="84" spans="1:6" ht="26.25" customHeight="1" x14ac:dyDescent="0.3">
      <c r="A84" s="406"/>
      <c r="B84" s="401" t="s">
        <v>138</v>
      </c>
      <c r="C84" s="401"/>
      <c r="D84" s="114"/>
      <c r="E84" s="114"/>
      <c r="F84" s="306"/>
    </row>
    <row r="85" spans="1:6" ht="26.25" customHeight="1" x14ac:dyDescent="0.3">
      <c r="A85" s="406"/>
      <c r="B85" s="401" t="s">
        <v>139</v>
      </c>
      <c r="C85" s="401"/>
      <c r="D85" s="114"/>
      <c r="E85" s="114"/>
      <c r="F85" s="306"/>
    </row>
    <row r="86" spans="1:6" ht="26.25" customHeight="1" x14ac:dyDescent="0.3">
      <c r="A86" s="406"/>
      <c r="B86" s="401" t="s">
        <v>140</v>
      </c>
      <c r="C86" s="401"/>
      <c r="D86" s="114"/>
      <c r="E86" s="114"/>
      <c r="F86" s="306"/>
    </row>
    <row r="87" spans="1:6" ht="26.25" customHeight="1" x14ac:dyDescent="0.3">
      <c r="A87" s="406"/>
      <c r="B87" s="401" t="s">
        <v>141</v>
      </c>
      <c r="C87" s="401"/>
      <c r="D87" s="114"/>
      <c r="E87" s="114"/>
      <c r="F87" s="306"/>
    </row>
    <row r="88" spans="1:6" ht="26.25" customHeight="1" x14ac:dyDescent="0.3">
      <c r="A88" s="406"/>
      <c r="B88" s="401" t="s">
        <v>142</v>
      </c>
      <c r="C88" s="401"/>
      <c r="D88" s="114"/>
      <c r="E88" s="114"/>
      <c r="F88" s="306"/>
    </row>
    <row r="89" spans="1:6" ht="26.25" customHeight="1" x14ac:dyDescent="0.3">
      <c r="A89" s="406"/>
      <c r="B89" s="401" t="s">
        <v>143</v>
      </c>
      <c r="C89" s="401"/>
      <c r="D89" s="114"/>
      <c r="E89" s="114"/>
      <c r="F89" s="306"/>
    </row>
    <row r="90" spans="1:6" ht="26.25" customHeight="1" x14ac:dyDescent="0.3">
      <c r="A90" s="406"/>
      <c r="B90" s="401" t="s">
        <v>144</v>
      </c>
      <c r="C90" s="401"/>
      <c r="D90" s="114"/>
      <c r="E90" s="114"/>
      <c r="F90" s="306"/>
    </row>
    <row r="91" spans="1:6" ht="26.25" customHeight="1" x14ac:dyDescent="0.3">
      <c r="A91" s="406"/>
      <c r="B91" s="401" t="s">
        <v>145</v>
      </c>
      <c r="C91" s="401"/>
      <c r="D91" s="114"/>
      <c r="E91" s="114"/>
      <c r="F91" s="306"/>
    </row>
    <row r="92" spans="1:6" ht="26.25" customHeight="1" x14ac:dyDescent="0.3">
      <c r="A92" s="406"/>
      <c r="B92" s="401" t="s">
        <v>146</v>
      </c>
      <c r="C92" s="401"/>
      <c r="D92" s="114"/>
      <c r="E92" s="114"/>
      <c r="F92" s="306"/>
    </row>
    <row r="93" spans="1:6" ht="26.25" customHeight="1" x14ac:dyDescent="0.3">
      <c r="A93" s="406"/>
      <c r="B93" s="401" t="s">
        <v>147</v>
      </c>
      <c r="C93" s="401"/>
      <c r="D93" s="114"/>
      <c r="E93" s="114"/>
      <c r="F93" s="306"/>
    </row>
    <row r="94" spans="1:6" ht="26.25" customHeight="1" x14ac:dyDescent="0.3">
      <c r="A94" s="406"/>
      <c r="B94" s="401" t="s">
        <v>148</v>
      </c>
      <c r="C94" s="401"/>
      <c r="D94" s="114"/>
      <c r="E94" s="114"/>
      <c r="F94" s="306"/>
    </row>
    <row r="95" spans="1:6" ht="26.25" customHeight="1" x14ac:dyDescent="0.3">
      <c r="A95" s="406"/>
      <c r="B95" s="401" t="s">
        <v>149</v>
      </c>
      <c r="C95" s="401"/>
      <c r="D95" s="114"/>
      <c r="E95" s="114"/>
      <c r="F95" s="306"/>
    </row>
    <row r="96" spans="1:6" ht="26.25" customHeight="1" x14ac:dyDescent="0.3">
      <c r="A96" s="406"/>
      <c r="B96" s="401" t="s">
        <v>150</v>
      </c>
      <c r="C96" s="401"/>
      <c r="D96" s="114"/>
      <c r="E96" s="114"/>
      <c r="F96" s="306"/>
    </row>
    <row r="97" spans="1:6" ht="26.25" customHeight="1" x14ac:dyDescent="0.3">
      <c r="A97" s="406"/>
      <c r="B97" s="401" t="s">
        <v>151</v>
      </c>
      <c r="C97" s="401"/>
      <c r="D97" s="114"/>
      <c r="E97" s="114"/>
      <c r="F97" s="306"/>
    </row>
    <row r="98" spans="1:6" ht="26.25" customHeight="1" x14ac:dyDescent="0.3">
      <c r="A98" s="406"/>
      <c r="B98" s="401" t="s">
        <v>152</v>
      </c>
      <c r="C98" s="401"/>
      <c r="D98" s="114"/>
      <c r="E98" s="114"/>
      <c r="F98" s="306"/>
    </row>
    <row r="99" spans="1:6" ht="15.6" x14ac:dyDescent="0.3">
      <c r="A99" s="406"/>
      <c r="B99" s="398" t="s">
        <v>74</v>
      </c>
      <c r="C99" s="399"/>
      <c r="D99" s="116">
        <f>+Hoja3!B123</f>
        <v>0</v>
      </c>
      <c r="E99" s="115"/>
      <c r="F99" s="306"/>
    </row>
    <row r="101" spans="1:6" ht="34.5" customHeight="1" x14ac:dyDescent="0.3">
      <c r="A101" s="392" t="s">
        <v>128</v>
      </c>
      <c r="B101" s="392" t="s">
        <v>129</v>
      </c>
      <c r="C101" s="392"/>
      <c r="D101" s="402" t="s">
        <v>130</v>
      </c>
      <c r="E101" s="402"/>
      <c r="F101" s="402" t="s">
        <v>131</v>
      </c>
    </row>
    <row r="102" spans="1:6" ht="21" customHeight="1" x14ac:dyDescent="0.3">
      <c r="A102" s="392"/>
      <c r="B102" s="392"/>
      <c r="C102" s="392"/>
      <c r="D102" s="113" t="s">
        <v>132</v>
      </c>
      <c r="E102" s="113" t="s">
        <v>133</v>
      </c>
      <c r="F102" s="402"/>
    </row>
    <row r="103" spans="1:6" ht="26.25" customHeight="1" x14ac:dyDescent="0.3">
      <c r="A103" s="406"/>
      <c r="B103" s="401" t="s">
        <v>134</v>
      </c>
      <c r="C103" s="401"/>
      <c r="D103" s="114"/>
      <c r="E103" s="114"/>
      <c r="F103" s="306" t="str">
        <f>IF(D118="X","CATASTROFICO",IF(AND(D122&gt;0,D122&lt;=5),"MODERADO",IF(AND(D122&gt;=6,D122&lt;=11),"MAYOR",IF(AND(D122&gt;=12,D122&lt;=19),"CATASTROFICO"," "))))</f>
        <v xml:space="preserve"> </v>
      </c>
    </row>
    <row r="104" spans="1:6" ht="26.25" customHeight="1" x14ac:dyDescent="0.3">
      <c r="A104" s="406"/>
      <c r="B104" s="401" t="s">
        <v>135</v>
      </c>
      <c r="C104" s="401"/>
      <c r="D104" s="114"/>
      <c r="E104" s="114"/>
      <c r="F104" s="306"/>
    </row>
    <row r="105" spans="1:6" ht="26.25" customHeight="1" x14ac:dyDescent="0.3">
      <c r="A105" s="406"/>
      <c r="B105" s="401" t="s">
        <v>136</v>
      </c>
      <c r="C105" s="401"/>
      <c r="D105" s="114"/>
      <c r="E105" s="114"/>
      <c r="F105" s="306"/>
    </row>
    <row r="106" spans="1:6" ht="26.25" customHeight="1" x14ac:dyDescent="0.3">
      <c r="A106" s="406"/>
      <c r="B106" s="401" t="s">
        <v>137</v>
      </c>
      <c r="C106" s="401"/>
      <c r="D106" s="114"/>
      <c r="E106" s="114"/>
      <c r="F106" s="306"/>
    </row>
    <row r="107" spans="1:6" ht="26.25" customHeight="1" x14ac:dyDescent="0.3">
      <c r="A107" s="406"/>
      <c r="B107" s="401" t="s">
        <v>138</v>
      </c>
      <c r="C107" s="401"/>
      <c r="D107" s="114"/>
      <c r="E107" s="114"/>
      <c r="F107" s="306"/>
    </row>
    <row r="108" spans="1:6" ht="26.25" customHeight="1" x14ac:dyDescent="0.3">
      <c r="A108" s="406"/>
      <c r="B108" s="401" t="s">
        <v>139</v>
      </c>
      <c r="C108" s="401"/>
      <c r="D108" s="114"/>
      <c r="E108" s="114"/>
      <c r="F108" s="306"/>
    </row>
    <row r="109" spans="1:6" ht="26.25" customHeight="1" x14ac:dyDescent="0.3">
      <c r="A109" s="406"/>
      <c r="B109" s="401" t="s">
        <v>140</v>
      </c>
      <c r="C109" s="401"/>
      <c r="D109" s="114"/>
      <c r="E109" s="114"/>
      <c r="F109" s="306"/>
    </row>
    <row r="110" spans="1:6" ht="26.25" customHeight="1" x14ac:dyDescent="0.3">
      <c r="A110" s="406"/>
      <c r="B110" s="401" t="s">
        <v>141</v>
      </c>
      <c r="C110" s="401"/>
      <c r="D110" s="114"/>
      <c r="E110" s="114"/>
      <c r="F110" s="306"/>
    </row>
    <row r="111" spans="1:6" ht="26.25" customHeight="1" x14ac:dyDescent="0.3">
      <c r="A111" s="406"/>
      <c r="B111" s="401" t="s">
        <v>142</v>
      </c>
      <c r="C111" s="401"/>
      <c r="D111" s="114"/>
      <c r="E111" s="114"/>
      <c r="F111" s="306"/>
    </row>
    <row r="112" spans="1:6" ht="26.25" customHeight="1" x14ac:dyDescent="0.3">
      <c r="A112" s="406"/>
      <c r="B112" s="401" t="s">
        <v>143</v>
      </c>
      <c r="C112" s="401"/>
      <c r="D112" s="114"/>
      <c r="E112" s="114"/>
      <c r="F112" s="306"/>
    </row>
    <row r="113" spans="1:6" ht="26.25" customHeight="1" x14ac:dyDescent="0.3">
      <c r="A113" s="406"/>
      <c r="B113" s="401" t="s">
        <v>144</v>
      </c>
      <c r="C113" s="401"/>
      <c r="D113" s="114"/>
      <c r="E113" s="114"/>
      <c r="F113" s="306"/>
    </row>
    <row r="114" spans="1:6" ht="26.25" customHeight="1" x14ac:dyDescent="0.3">
      <c r="A114" s="406"/>
      <c r="B114" s="401" t="s">
        <v>145</v>
      </c>
      <c r="C114" s="401"/>
      <c r="D114" s="114"/>
      <c r="E114" s="114"/>
      <c r="F114" s="306"/>
    </row>
    <row r="115" spans="1:6" ht="26.25" customHeight="1" x14ac:dyDescent="0.3">
      <c r="A115" s="406"/>
      <c r="B115" s="401" t="s">
        <v>146</v>
      </c>
      <c r="C115" s="401"/>
      <c r="D115" s="114"/>
      <c r="E115" s="114"/>
      <c r="F115" s="306"/>
    </row>
    <row r="116" spans="1:6" ht="26.25" customHeight="1" x14ac:dyDescent="0.3">
      <c r="A116" s="406"/>
      <c r="B116" s="401" t="s">
        <v>147</v>
      </c>
      <c r="C116" s="401"/>
      <c r="D116" s="114"/>
      <c r="E116" s="114"/>
      <c r="F116" s="306"/>
    </row>
    <row r="117" spans="1:6" ht="26.25" customHeight="1" x14ac:dyDescent="0.3">
      <c r="A117" s="406"/>
      <c r="B117" s="401" t="s">
        <v>148</v>
      </c>
      <c r="C117" s="401"/>
      <c r="D117" s="114"/>
      <c r="E117" s="114"/>
      <c r="F117" s="306"/>
    </row>
    <row r="118" spans="1:6" ht="26.25" customHeight="1" x14ac:dyDescent="0.3">
      <c r="A118" s="406"/>
      <c r="B118" s="401" t="s">
        <v>149</v>
      </c>
      <c r="C118" s="401"/>
      <c r="D118" s="114"/>
      <c r="E118" s="114"/>
      <c r="F118" s="306"/>
    </row>
    <row r="119" spans="1:6" ht="26.25" customHeight="1" x14ac:dyDescent="0.3">
      <c r="A119" s="406"/>
      <c r="B119" s="401" t="s">
        <v>150</v>
      </c>
      <c r="C119" s="401"/>
      <c r="D119" s="114"/>
      <c r="E119" s="114"/>
      <c r="F119" s="306"/>
    </row>
    <row r="120" spans="1:6" ht="26.25" customHeight="1" x14ac:dyDescent="0.3">
      <c r="A120" s="406"/>
      <c r="B120" s="401" t="s">
        <v>151</v>
      </c>
      <c r="C120" s="401"/>
      <c r="D120" s="114"/>
      <c r="E120" s="114"/>
      <c r="F120" s="306"/>
    </row>
    <row r="121" spans="1:6" ht="26.25" customHeight="1" x14ac:dyDescent="0.3">
      <c r="A121" s="406"/>
      <c r="B121" s="401" t="s">
        <v>152</v>
      </c>
      <c r="C121" s="401"/>
      <c r="D121" s="114"/>
      <c r="E121" s="114"/>
      <c r="F121" s="306"/>
    </row>
    <row r="122" spans="1:6" ht="15.6" x14ac:dyDescent="0.3">
      <c r="A122" s="406"/>
      <c r="B122" s="398" t="s">
        <v>74</v>
      </c>
      <c r="C122" s="399"/>
      <c r="D122" s="116">
        <f>+Hoja3!B146</f>
        <v>0</v>
      </c>
      <c r="E122" s="115"/>
      <c r="F122" s="306"/>
    </row>
  </sheetData>
  <mergeCells count="142">
    <mergeCell ref="B1:C2"/>
    <mergeCell ref="D1:E1"/>
    <mergeCell ref="D2:E2"/>
    <mergeCell ref="B3:C4"/>
    <mergeCell ref="D3:E3"/>
    <mergeCell ref="D4:E4"/>
    <mergeCell ref="A80:A99"/>
    <mergeCell ref="B80:C80"/>
    <mergeCell ref="F80:F99"/>
    <mergeCell ref="B97:C97"/>
    <mergeCell ref="B98:C98"/>
    <mergeCell ref="B87:C87"/>
    <mergeCell ref="B88:C88"/>
    <mergeCell ref="B89:C89"/>
    <mergeCell ref="B90:C90"/>
    <mergeCell ref="B91:C91"/>
    <mergeCell ref="B92:C92"/>
    <mergeCell ref="B94:C94"/>
    <mergeCell ref="B95:C95"/>
    <mergeCell ref="B96:C96"/>
    <mergeCell ref="F78:F79"/>
    <mergeCell ref="A101:A102"/>
    <mergeCell ref="B101:C102"/>
    <mergeCell ref="D101:E101"/>
    <mergeCell ref="F101:F102"/>
    <mergeCell ref="A103:A122"/>
    <mergeCell ref="B103:C103"/>
    <mergeCell ref="F103:F122"/>
    <mergeCell ref="B104:C104"/>
    <mergeCell ref="B105:C105"/>
    <mergeCell ref="B122:C122"/>
    <mergeCell ref="B118:C118"/>
    <mergeCell ref="B119:C119"/>
    <mergeCell ref="B120:C120"/>
    <mergeCell ref="B121:C121"/>
    <mergeCell ref="B112:C112"/>
    <mergeCell ref="B113:C113"/>
    <mergeCell ref="B114:C114"/>
    <mergeCell ref="B115:C115"/>
    <mergeCell ref="B116:C116"/>
    <mergeCell ref="B117:C117"/>
    <mergeCell ref="B106:C106"/>
    <mergeCell ref="B107:C107"/>
    <mergeCell ref="B108:C108"/>
    <mergeCell ref="B109:C109"/>
    <mergeCell ref="B110:C110"/>
    <mergeCell ref="B111:C111"/>
    <mergeCell ref="B99:C99"/>
    <mergeCell ref="A78:A79"/>
    <mergeCell ref="B78:C79"/>
    <mergeCell ref="D78:E78"/>
    <mergeCell ref="B76:C76"/>
    <mergeCell ref="B67:C67"/>
    <mergeCell ref="B68:C68"/>
    <mergeCell ref="B69:C69"/>
    <mergeCell ref="B70:C70"/>
    <mergeCell ref="B71:C71"/>
    <mergeCell ref="B72:C72"/>
    <mergeCell ref="B81:C81"/>
    <mergeCell ref="B82:C82"/>
    <mergeCell ref="B83:C83"/>
    <mergeCell ref="B84:C84"/>
    <mergeCell ref="B85:C85"/>
    <mergeCell ref="B86:C86"/>
    <mergeCell ref="B73:C73"/>
    <mergeCell ref="B74:C74"/>
    <mergeCell ref="B75:C75"/>
    <mergeCell ref="B93:C93"/>
    <mergeCell ref="A57:A76"/>
    <mergeCell ref="B57:C57"/>
    <mergeCell ref="F57:F76"/>
    <mergeCell ref="B58:C58"/>
    <mergeCell ref="B59:C59"/>
    <mergeCell ref="B60:C60"/>
    <mergeCell ref="B48:C48"/>
    <mergeCell ref="B49:C49"/>
    <mergeCell ref="B50:C50"/>
    <mergeCell ref="B51:C51"/>
    <mergeCell ref="B52:C52"/>
    <mergeCell ref="B61:C61"/>
    <mergeCell ref="B62:C62"/>
    <mergeCell ref="B63:C63"/>
    <mergeCell ref="B64:C64"/>
    <mergeCell ref="B65:C65"/>
    <mergeCell ref="B66:C66"/>
    <mergeCell ref="A55:A56"/>
    <mergeCell ref="B55:C56"/>
    <mergeCell ref="D55:E55"/>
    <mergeCell ref="B53:C53"/>
    <mergeCell ref="F34:F53"/>
    <mergeCell ref="B35:C35"/>
    <mergeCell ref="B36:C36"/>
    <mergeCell ref="F55:F56"/>
    <mergeCell ref="D9:E9"/>
    <mergeCell ref="B21:C21"/>
    <mergeCell ref="B42:C42"/>
    <mergeCell ref="B43:C43"/>
    <mergeCell ref="B44:C44"/>
    <mergeCell ref="B45:C45"/>
    <mergeCell ref="B46:C46"/>
    <mergeCell ref="B47:C47"/>
    <mergeCell ref="B9:C10"/>
    <mergeCell ref="B11:C11"/>
    <mergeCell ref="B12:C12"/>
    <mergeCell ref="B13:C13"/>
    <mergeCell ref="B14:C14"/>
    <mergeCell ref="B15:C15"/>
    <mergeCell ref="A34:A53"/>
    <mergeCell ref="B34:C34"/>
    <mergeCell ref="A31:F31"/>
    <mergeCell ref="A32:A33"/>
    <mergeCell ref="B32:C33"/>
    <mergeCell ref="D32:E32"/>
    <mergeCell ref="F32:F33"/>
    <mergeCell ref="B16:C16"/>
    <mergeCell ref="B17:C17"/>
    <mergeCell ref="B18:C18"/>
    <mergeCell ref="B19:C19"/>
    <mergeCell ref="B20:C20"/>
    <mergeCell ref="B37:C37"/>
    <mergeCell ref="B38:C38"/>
    <mergeCell ref="B39:C39"/>
    <mergeCell ref="B40:C40"/>
    <mergeCell ref="B41:C41"/>
    <mergeCell ref="A9:A10"/>
    <mergeCell ref="A1:A4"/>
    <mergeCell ref="B6:F6"/>
    <mergeCell ref="B7:F7"/>
    <mergeCell ref="A8:F8"/>
    <mergeCell ref="A11:A30"/>
    <mergeCell ref="F11:F30"/>
    <mergeCell ref="B30:C30"/>
    <mergeCell ref="F1:F4"/>
    <mergeCell ref="B28:C28"/>
    <mergeCell ref="B29:C29"/>
    <mergeCell ref="F9:F10"/>
    <mergeCell ref="B25:C25"/>
    <mergeCell ref="B26:C26"/>
    <mergeCell ref="B27:C27"/>
    <mergeCell ref="B22:C22"/>
    <mergeCell ref="B23:C23"/>
    <mergeCell ref="B24:C24"/>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operator="equal" allowBlank="1" showInputMessage="1" showErrorMessage="1">
          <x14:formula1>
            <xm:f>Hoja3!$C$35:$C$36</xm:f>
          </x14:formula1>
          <xm:sqref>D11:E29 D34:E52 D57:E75 D80:E98 D103:E121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workbookViewId="0">
      <selection sqref="A1:K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0"/>
      <c r="B1" s="240"/>
      <c r="C1" s="232" t="s">
        <v>406</v>
      </c>
      <c r="D1" s="232"/>
      <c r="E1" s="232"/>
      <c r="F1" s="232"/>
      <c r="G1" s="547" t="s">
        <v>407</v>
      </c>
      <c r="H1" s="547"/>
      <c r="I1" s="547"/>
      <c r="J1" s="548"/>
      <c r="K1" s="548"/>
    </row>
    <row r="2" spans="1:11" ht="15" customHeight="1" x14ac:dyDescent="0.3">
      <c r="A2" s="240"/>
      <c r="B2" s="240"/>
      <c r="C2" s="232"/>
      <c r="D2" s="232"/>
      <c r="E2" s="232"/>
      <c r="F2" s="232"/>
      <c r="G2" s="547" t="s">
        <v>408</v>
      </c>
      <c r="H2" s="547"/>
      <c r="I2" s="547"/>
      <c r="J2" s="548"/>
      <c r="K2" s="548"/>
    </row>
    <row r="3" spans="1:11" ht="34.5" customHeight="1" x14ac:dyDescent="0.3">
      <c r="A3" s="240"/>
      <c r="B3" s="240"/>
      <c r="C3" s="232" t="s">
        <v>409</v>
      </c>
      <c r="D3" s="232"/>
      <c r="E3" s="232"/>
      <c r="F3" s="232"/>
      <c r="G3" s="547" t="s">
        <v>410</v>
      </c>
      <c r="H3" s="547"/>
      <c r="I3" s="547"/>
      <c r="J3" s="548"/>
      <c r="K3" s="548"/>
    </row>
    <row r="4" spans="1:11" ht="15.75" customHeight="1" x14ac:dyDescent="0.3">
      <c r="A4" s="240"/>
      <c r="B4" s="240"/>
      <c r="C4" s="232"/>
      <c r="D4" s="232"/>
      <c r="E4" s="232"/>
      <c r="F4" s="232"/>
      <c r="G4" s="547" t="s">
        <v>4</v>
      </c>
      <c r="H4" s="547"/>
      <c r="I4" s="547"/>
      <c r="J4" s="548"/>
      <c r="K4" s="548"/>
    </row>
    <row r="5" spans="1:11" ht="15" thickBot="1" x14ac:dyDescent="0.35"/>
    <row r="6" spans="1:11" ht="26.25" customHeight="1" x14ac:dyDescent="0.3">
      <c r="A6" s="411" t="s">
        <v>153</v>
      </c>
      <c r="B6" s="412"/>
      <c r="C6" s="412"/>
      <c r="D6" s="412"/>
      <c r="E6" s="412"/>
      <c r="F6" s="412"/>
      <c r="G6" s="412"/>
      <c r="H6" s="412"/>
      <c r="I6" s="412"/>
      <c r="J6" s="412"/>
      <c r="K6" s="413"/>
    </row>
    <row r="7" spans="1:11" ht="24" customHeight="1" x14ac:dyDescent="0.3">
      <c r="A7" s="22" t="s">
        <v>6</v>
      </c>
      <c r="B7" s="414"/>
      <c r="C7" s="414"/>
      <c r="D7" s="414"/>
      <c r="E7" s="414"/>
      <c r="F7" s="414"/>
      <c r="G7" s="414"/>
      <c r="H7" s="414"/>
      <c r="I7" s="414"/>
      <c r="J7" s="414"/>
      <c r="K7" s="415"/>
    </row>
    <row r="8" spans="1:11" ht="35.25" customHeight="1" x14ac:dyDescent="0.3">
      <c r="A8" s="21" t="s">
        <v>8</v>
      </c>
      <c r="B8" s="416"/>
      <c r="C8" s="416"/>
      <c r="D8" s="416"/>
      <c r="E8" s="416"/>
      <c r="F8" s="416"/>
      <c r="G8" s="416"/>
      <c r="H8" s="416"/>
      <c r="I8" s="416"/>
      <c r="J8" s="416"/>
      <c r="K8" s="417"/>
    </row>
    <row r="9" spans="1:11" ht="29.25" customHeight="1" thickBot="1" x14ac:dyDescent="0.35">
      <c r="A9" s="31" t="s">
        <v>154</v>
      </c>
      <c r="B9" s="418" t="str">
        <f>+' IMPACTO RIESGOS GESTION'!A11</f>
        <v>Recursos insuficientes para atender la necesidades de la población, originado por  la demora en la intervención</v>
      </c>
      <c r="C9" s="419"/>
      <c r="D9" s="419"/>
      <c r="E9" s="419"/>
      <c r="F9" s="419"/>
      <c r="G9" s="419"/>
      <c r="H9" s="419"/>
      <c r="I9" s="419"/>
      <c r="J9" s="419"/>
      <c r="K9" s="420"/>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21" t="s">
        <v>155</v>
      </c>
      <c r="K11" s="422"/>
    </row>
    <row r="12" spans="1:11" ht="15" thickBot="1" x14ac:dyDescent="0.35">
      <c r="A12" s="40"/>
      <c r="B12" s="42"/>
      <c r="C12" s="41"/>
      <c r="D12" s="41"/>
      <c r="E12" s="41"/>
      <c r="F12" s="41"/>
      <c r="G12" s="41"/>
      <c r="H12" s="41"/>
      <c r="I12" s="41"/>
      <c r="J12" s="43"/>
      <c r="K12" s="44"/>
    </row>
    <row r="13" spans="1:11" ht="30" customHeight="1" thickBot="1" x14ac:dyDescent="0.35">
      <c r="A13" s="407" t="s">
        <v>156</v>
      </c>
      <c r="B13" s="27">
        <v>5</v>
      </c>
      <c r="C13" s="408"/>
      <c r="D13" s="409"/>
      <c r="E13" s="410"/>
      <c r="F13" s="410"/>
      <c r="G13" s="410"/>
      <c r="H13" s="41"/>
      <c r="I13" s="41"/>
      <c r="J13" s="33"/>
      <c r="K13" s="47" t="s">
        <v>157</v>
      </c>
    </row>
    <row r="14" spans="1:11" ht="30" customHeight="1" thickBot="1" x14ac:dyDescent="0.35">
      <c r="A14" s="407"/>
      <c r="B14" s="28" t="s">
        <v>158</v>
      </c>
      <c r="C14" s="408"/>
      <c r="D14" s="409"/>
      <c r="E14" s="410"/>
      <c r="F14" s="410"/>
      <c r="G14" s="410"/>
      <c r="H14" s="41"/>
      <c r="I14" s="41"/>
      <c r="J14" s="43"/>
      <c r="K14" s="47"/>
    </row>
    <row r="15" spans="1:11" ht="30" customHeight="1" thickBot="1" x14ac:dyDescent="0.35">
      <c r="A15" s="407"/>
      <c r="B15" s="27">
        <v>4</v>
      </c>
      <c r="C15" s="423"/>
      <c r="D15" s="409"/>
      <c r="E15" s="409"/>
      <c r="F15" s="424"/>
      <c r="G15" s="410"/>
      <c r="H15" s="41"/>
      <c r="I15" s="41"/>
      <c r="J15" s="34"/>
      <c r="K15" s="47" t="s">
        <v>159</v>
      </c>
    </row>
    <row r="16" spans="1:11" ht="30" customHeight="1" thickBot="1" x14ac:dyDescent="0.35">
      <c r="A16" s="407"/>
      <c r="B16" s="28" t="s">
        <v>160</v>
      </c>
      <c r="C16" s="423"/>
      <c r="D16" s="409"/>
      <c r="E16" s="409"/>
      <c r="F16" s="425"/>
      <c r="G16" s="410"/>
      <c r="H16" s="41"/>
      <c r="I16" s="41"/>
      <c r="J16" s="32"/>
      <c r="K16" s="47"/>
    </row>
    <row r="17" spans="1:11" ht="30" customHeight="1" thickBot="1" x14ac:dyDescent="0.35">
      <c r="A17" s="407"/>
      <c r="B17" s="27">
        <v>3</v>
      </c>
      <c r="C17" s="427"/>
      <c r="D17" s="428"/>
      <c r="E17" s="429" t="s">
        <v>315</v>
      </c>
      <c r="F17" s="424"/>
      <c r="G17" s="410"/>
      <c r="H17" s="41"/>
      <c r="I17" s="41"/>
      <c r="J17" s="35"/>
      <c r="K17" s="47" t="s">
        <v>161</v>
      </c>
    </row>
    <row r="18" spans="1:11" ht="30" customHeight="1" thickBot="1" x14ac:dyDescent="0.35">
      <c r="A18" s="407"/>
      <c r="B18" s="28" t="s">
        <v>162</v>
      </c>
      <c r="C18" s="427"/>
      <c r="D18" s="428"/>
      <c r="E18" s="430"/>
      <c r="F18" s="425"/>
      <c r="G18" s="410"/>
      <c r="H18" s="41"/>
      <c r="I18" s="41"/>
      <c r="J18" s="32"/>
      <c r="K18" s="47"/>
    </row>
    <row r="19" spans="1:11" ht="30" customHeight="1" thickBot="1" x14ac:dyDescent="0.35">
      <c r="A19" s="407"/>
      <c r="B19" s="27">
        <v>2</v>
      </c>
      <c r="C19" s="427"/>
      <c r="D19" s="431"/>
      <c r="E19" s="432"/>
      <c r="F19" s="434"/>
      <c r="G19" s="410"/>
      <c r="H19" s="41"/>
      <c r="I19" s="41"/>
      <c r="J19" s="36"/>
      <c r="K19" s="47" t="s">
        <v>163</v>
      </c>
    </row>
    <row r="20" spans="1:11" ht="30" customHeight="1" thickBot="1" x14ac:dyDescent="0.35">
      <c r="A20" s="407"/>
      <c r="B20" s="28" t="s">
        <v>290</v>
      </c>
      <c r="C20" s="427"/>
      <c r="D20" s="431"/>
      <c r="E20" s="433"/>
      <c r="F20" s="435"/>
      <c r="G20" s="410"/>
      <c r="H20" s="41"/>
      <c r="I20" s="41"/>
      <c r="J20" s="41"/>
      <c r="K20" s="42"/>
    </row>
    <row r="21" spans="1:11" ht="30" customHeight="1" thickBot="1" x14ac:dyDescent="0.35">
      <c r="A21" s="407"/>
      <c r="B21" s="27">
        <v>1</v>
      </c>
      <c r="C21" s="427"/>
      <c r="D21" s="431"/>
      <c r="E21" s="428"/>
      <c r="F21" s="409"/>
      <c r="G21" s="409"/>
      <c r="H21" s="41"/>
      <c r="I21" s="41"/>
      <c r="J21" s="41"/>
      <c r="K21" s="42"/>
    </row>
    <row r="22" spans="1:11" ht="30" customHeight="1" thickBot="1" x14ac:dyDescent="0.35">
      <c r="A22" s="407"/>
      <c r="B22" s="28" t="s">
        <v>164</v>
      </c>
      <c r="C22" s="436"/>
      <c r="D22" s="437"/>
      <c r="E22" s="438"/>
      <c r="F22" s="439"/>
      <c r="G22" s="43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165</v>
      </c>
      <c r="D24" s="26" t="s">
        <v>166</v>
      </c>
      <c r="E24" s="26" t="s">
        <v>167</v>
      </c>
      <c r="F24" s="26" t="s">
        <v>168</v>
      </c>
      <c r="G24" s="26" t="s">
        <v>169</v>
      </c>
      <c r="H24" s="41"/>
      <c r="I24" s="41"/>
      <c r="J24" s="41"/>
      <c r="K24" s="42"/>
    </row>
    <row r="25" spans="1:11" x14ac:dyDescent="0.3">
      <c r="A25" s="40"/>
      <c r="B25" s="41"/>
      <c r="C25" s="426" t="s">
        <v>170</v>
      </c>
      <c r="D25" s="426"/>
      <c r="E25" s="426"/>
      <c r="F25" s="426"/>
      <c r="G25" s="426"/>
      <c r="H25" s="41"/>
      <c r="I25" s="41"/>
      <c r="J25" s="41"/>
      <c r="K25" s="42"/>
    </row>
    <row r="26" spans="1:11" x14ac:dyDescent="0.3">
      <c r="A26" s="40"/>
      <c r="B26" s="41"/>
      <c r="C26" s="426"/>
      <c r="D26" s="426"/>
      <c r="E26" s="426"/>
      <c r="F26" s="426"/>
      <c r="G26" s="426"/>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1265" r:id="rId4">
          <objectPr defaultSize="0" autoPict="0" r:id="rId5">
            <anchor moveWithCells="1" sizeWithCells="1">
              <from>
                <xdr:col>0</xdr:col>
                <xdr:colOff>0</xdr:colOff>
                <xdr:row>0</xdr:row>
                <xdr:rowOff>99060</xdr:rowOff>
              </from>
              <to>
                <xdr:col>1</xdr:col>
                <xdr:colOff>960120</xdr:colOff>
                <xdr:row>3</xdr:row>
                <xdr:rowOff>99060</xdr:rowOff>
              </to>
            </anchor>
          </objectPr>
        </oleObject>
      </mc:Choice>
      <mc:Fallback>
        <oleObject shapeId="11265" r:id="rId4"/>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workbookViewId="0">
      <selection sqref="A1:K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0"/>
      <c r="B1" s="240"/>
      <c r="C1" s="232" t="s">
        <v>406</v>
      </c>
      <c r="D1" s="232"/>
      <c r="E1" s="232"/>
      <c r="F1" s="232"/>
      <c r="G1" s="547" t="s">
        <v>407</v>
      </c>
      <c r="H1" s="547"/>
      <c r="I1" s="547"/>
      <c r="J1" s="548"/>
      <c r="K1" s="548"/>
    </row>
    <row r="2" spans="1:11" ht="15" customHeight="1" x14ac:dyDescent="0.3">
      <c r="A2" s="240"/>
      <c r="B2" s="240"/>
      <c r="C2" s="232"/>
      <c r="D2" s="232"/>
      <c r="E2" s="232"/>
      <c r="F2" s="232"/>
      <c r="G2" s="547" t="s">
        <v>408</v>
      </c>
      <c r="H2" s="547"/>
      <c r="I2" s="547"/>
      <c r="J2" s="548"/>
      <c r="K2" s="548"/>
    </row>
    <row r="3" spans="1:11" ht="34.5" customHeight="1" x14ac:dyDescent="0.3">
      <c r="A3" s="240"/>
      <c r="B3" s="240"/>
      <c r="C3" s="232" t="s">
        <v>409</v>
      </c>
      <c r="D3" s="232"/>
      <c r="E3" s="232"/>
      <c r="F3" s="232"/>
      <c r="G3" s="547" t="s">
        <v>410</v>
      </c>
      <c r="H3" s="547"/>
      <c r="I3" s="547"/>
      <c r="J3" s="548"/>
      <c r="K3" s="548"/>
    </row>
    <row r="4" spans="1:11" ht="15.75" customHeight="1" x14ac:dyDescent="0.3">
      <c r="A4" s="240"/>
      <c r="B4" s="240"/>
      <c r="C4" s="232"/>
      <c r="D4" s="232"/>
      <c r="E4" s="232"/>
      <c r="F4" s="232"/>
      <c r="G4" s="547" t="s">
        <v>4</v>
      </c>
      <c r="H4" s="547"/>
      <c r="I4" s="547"/>
      <c r="J4" s="548"/>
      <c r="K4" s="548"/>
    </row>
    <row r="5" spans="1:11" ht="15" thickBot="1" x14ac:dyDescent="0.35"/>
    <row r="6" spans="1:11" ht="26.25" customHeight="1" x14ac:dyDescent="0.3">
      <c r="A6" s="411" t="s">
        <v>153</v>
      </c>
      <c r="B6" s="412"/>
      <c r="C6" s="412"/>
      <c r="D6" s="412"/>
      <c r="E6" s="412"/>
      <c r="F6" s="412"/>
      <c r="G6" s="412"/>
      <c r="H6" s="412"/>
      <c r="I6" s="412"/>
      <c r="J6" s="412"/>
      <c r="K6" s="413"/>
    </row>
    <row r="7" spans="1:11" ht="24" customHeight="1" x14ac:dyDescent="0.3">
      <c r="A7" s="22" t="s">
        <v>6</v>
      </c>
      <c r="B7" s="414"/>
      <c r="C7" s="414"/>
      <c r="D7" s="414"/>
      <c r="E7" s="414"/>
      <c r="F7" s="414"/>
      <c r="G7" s="414"/>
      <c r="H7" s="414"/>
      <c r="I7" s="414"/>
      <c r="J7" s="414"/>
      <c r="K7" s="415"/>
    </row>
    <row r="8" spans="1:11" ht="35.25" customHeight="1" x14ac:dyDescent="0.3">
      <c r="A8" s="21" t="s">
        <v>8</v>
      </c>
      <c r="B8" s="416"/>
      <c r="C8" s="416"/>
      <c r="D8" s="416"/>
      <c r="E8" s="416"/>
      <c r="F8" s="416"/>
      <c r="G8" s="416"/>
      <c r="H8" s="416"/>
      <c r="I8" s="416"/>
      <c r="J8" s="416"/>
      <c r="K8" s="417"/>
    </row>
    <row r="9" spans="1:11" ht="29.25" customHeight="1" thickBot="1" x14ac:dyDescent="0.35">
      <c r="A9" s="31" t="s">
        <v>154</v>
      </c>
      <c r="B9" s="418" t="str">
        <f>+' IMPACTO RIESGOS GESTION'!A12</f>
        <v>Que las obras queden inconclusas y sin el servicio adecuado para las diferentes comunidades</v>
      </c>
      <c r="C9" s="419"/>
      <c r="D9" s="419"/>
      <c r="E9" s="419"/>
      <c r="F9" s="419"/>
      <c r="G9" s="419"/>
      <c r="H9" s="419"/>
      <c r="I9" s="419"/>
      <c r="J9" s="419"/>
      <c r="K9" s="420"/>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21" t="s">
        <v>155</v>
      </c>
      <c r="K11" s="422"/>
    </row>
    <row r="12" spans="1:11" ht="15" thickBot="1" x14ac:dyDescent="0.35">
      <c r="A12" s="40"/>
      <c r="B12" s="42"/>
      <c r="C12" s="41"/>
      <c r="D12" s="41"/>
      <c r="E12" s="41"/>
      <c r="F12" s="41"/>
      <c r="G12" s="41"/>
      <c r="H12" s="41"/>
      <c r="I12" s="41"/>
      <c r="J12" s="43"/>
      <c r="K12" s="44"/>
    </row>
    <row r="13" spans="1:11" ht="30" customHeight="1" thickBot="1" x14ac:dyDescent="0.35">
      <c r="A13" s="407" t="s">
        <v>156</v>
      </c>
      <c r="B13" s="27">
        <v>5</v>
      </c>
      <c r="C13" s="408"/>
      <c r="D13" s="409"/>
      <c r="E13" s="410"/>
      <c r="F13" s="410"/>
      <c r="G13" s="410"/>
      <c r="H13" s="41"/>
      <c r="I13" s="41"/>
      <c r="J13" s="33"/>
      <c r="K13" s="47" t="s">
        <v>157</v>
      </c>
    </row>
    <row r="14" spans="1:11" ht="30" customHeight="1" thickBot="1" x14ac:dyDescent="0.35">
      <c r="A14" s="407"/>
      <c r="B14" s="28" t="s">
        <v>158</v>
      </c>
      <c r="C14" s="408"/>
      <c r="D14" s="409"/>
      <c r="E14" s="410"/>
      <c r="F14" s="410"/>
      <c r="G14" s="410"/>
      <c r="H14" s="41"/>
      <c r="I14" s="41"/>
      <c r="J14" s="43"/>
      <c r="K14" s="47"/>
    </row>
    <row r="15" spans="1:11" ht="30" customHeight="1" thickBot="1" x14ac:dyDescent="0.35">
      <c r="A15" s="407"/>
      <c r="B15" s="27">
        <v>4</v>
      </c>
      <c r="C15" s="423"/>
      <c r="D15" s="409"/>
      <c r="E15" s="409"/>
      <c r="F15" s="424"/>
      <c r="G15" s="410"/>
      <c r="H15" s="41"/>
      <c r="I15" s="41"/>
      <c r="J15" s="34"/>
      <c r="K15" s="47" t="s">
        <v>159</v>
      </c>
    </row>
    <row r="16" spans="1:11" ht="30" customHeight="1" thickBot="1" x14ac:dyDescent="0.35">
      <c r="A16" s="407"/>
      <c r="B16" s="28" t="s">
        <v>160</v>
      </c>
      <c r="C16" s="423"/>
      <c r="D16" s="409"/>
      <c r="E16" s="409"/>
      <c r="F16" s="425"/>
      <c r="G16" s="410"/>
      <c r="H16" s="41"/>
      <c r="I16" s="41"/>
      <c r="J16" s="32"/>
      <c r="K16" s="47"/>
    </row>
    <row r="17" spans="1:11" ht="30" customHeight="1" thickBot="1" x14ac:dyDescent="0.35">
      <c r="A17" s="407"/>
      <c r="B17" s="27">
        <v>3</v>
      </c>
      <c r="C17" s="427"/>
      <c r="D17" s="428" t="s">
        <v>315</v>
      </c>
      <c r="E17" s="429"/>
      <c r="F17" s="424"/>
      <c r="G17" s="410"/>
      <c r="H17" s="41"/>
      <c r="I17" s="41"/>
      <c r="J17" s="35"/>
      <c r="K17" s="47" t="s">
        <v>161</v>
      </c>
    </row>
    <row r="18" spans="1:11" ht="30" customHeight="1" thickBot="1" x14ac:dyDescent="0.35">
      <c r="A18" s="407"/>
      <c r="B18" s="28" t="s">
        <v>162</v>
      </c>
      <c r="C18" s="427"/>
      <c r="D18" s="428"/>
      <c r="E18" s="430"/>
      <c r="F18" s="425"/>
      <c r="G18" s="410"/>
      <c r="H18" s="41"/>
      <c r="I18" s="41"/>
      <c r="J18" s="32"/>
      <c r="K18" s="47"/>
    </row>
    <row r="19" spans="1:11" ht="30" customHeight="1" thickBot="1" x14ac:dyDescent="0.35">
      <c r="A19" s="407"/>
      <c r="B19" s="27">
        <v>2</v>
      </c>
      <c r="C19" s="427"/>
      <c r="D19" s="431"/>
      <c r="E19" s="432"/>
      <c r="F19" s="434"/>
      <c r="G19" s="410"/>
      <c r="H19" s="41"/>
      <c r="I19" s="41"/>
      <c r="J19" s="36"/>
      <c r="K19" s="47" t="s">
        <v>163</v>
      </c>
    </row>
    <row r="20" spans="1:11" ht="30" customHeight="1" thickBot="1" x14ac:dyDescent="0.35">
      <c r="A20" s="407"/>
      <c r="B20" s="28" t="s">
        <v>290</v>
      </c>
      <c r="C20" s="427"/>
      <c r="D20" s="431"/>
      <c r="E20" s="433"/>
      <c r="F20" s="435"/>
      <c r="G20" s="410"/>
      <c r="H20" s="41"/>
      <c r="I20" s="41"/>
      <c r="J20" s="41"/>
      <c r="K20" s="42"/>
    </row>
    <row r="21" spans="1:11" ht="30" customHeight="1" thickBot="1" x14ac:dyDescent="0.35">
      <c r="A21" s="407"/>
      <c r="B21" s="27">
        <v>1</v>
      </c>
      <c r="C21" s="427"/>
      <c r="D21" s="431"/>
      <c r="E21" s="428"/>
      <c r="F21" s="409"/>
      <c r="G21" s="409"/>
      <c r="H21" s="41"/>
      <c r="I21" s="41"/>
      <c r="J21" s="41"/>
      <c r="K21" s="42"/>
    </row>
    <row r="22" spans="1:11" ht="30" customHeight="1" thickBot="1" x14ac:dyDescent="0.35">
      <c r="A22" s="407"/>
      <c r="B22" s="28" t="s">
        <v>164</v>
      </c>
      <c r="C22" s="436"/>
      <c r="D22" s="437"/>
      <c r="E22" s="438"/>
      <c r="F22" s="439"/>
      <c r="G22" s="43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165</v>
      </c>
      <c r="D24" s="26" t="s">
        <v>166</v>
      </c>
      <c r="E24" s="26" t="s">
        <v>167</v>
      </c>
      <c r="F24" s="26" t="s">
        <v>168</v>
      </c>
      <c r="G24" s="26" t="s">
        <v>169</v>
      </c>
      <c r="H24" s="41"/>
      <c r="I24" s="41"/>
      <c r="J24" s="41"/>
      <c r="K24" s="42"/>
    </row>
    <row r="25" spans="1:11" x14ac:dyDescent="0.3">
      <c r="A25" s="40"/>
      <c r="B25" s="41"/>
      <c r="C25" s="426" t="s">
        <v>170</v>
      </c>
      <c r="D25" s="426"/>
      <c r="E25" s="426"/>
      <c r="F25" s="426"/>
      <c r="G25" s="426"/>
      <c r="H25" s="41"/>
      <c r="I25" s="41"/>
      <c r="J25" s="41"/>
      <c r="K25" s="42"/>
    </row>
    <row r="26" spans="1:11" x14ac:dyDescent="0.3">
      <c r="A26" s="40"/>
      <c r="B26" s="41"/>
      <c r="C26" s="426"/>
      <c r="D26" s="426"/>
      <c r="E26" s="426"/>
      <c r="F26" s="426"/>
      <c r="G26" s="426"/>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2289" r:id="rId4">
          <objectPr defaultSize="0" autoPict="0" r:id="rId5">
            <anchor moveWithCells="1" sizeWithCells="1">
              <from>
                <xdr:col>0</xdr:col>
                <xdr:colOff>0</xdr:colOff>
                <xdr:row>0</xdr:row>
                <xdr:rowOff>99060</xdr:rowOff>
              </from>
              <to>
                <xdr:col>1</xdr:col>
                <xdr:colOff>960120</xdr:colOff>
                <xdr:row>3</xdr:row>
                <xdr:rowOff>99060</xdr:rowOff>
              </to>
            </anchor>
          </objectPr>
        </oleObject>
      </mc:Choice>
      <mc:Fallback>
        <oleObject shapeId="12289" r:id="rId4"/>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zoomScale="120" zoomScaleNormal="120" workbookViewId="0">
      <selection sqref="A1:K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0"/>
      <c r="B1" s="240"/>
      <c r="C1" s="232" t="s">
        <v>406</v>
      </c>
      <c r="D1" s="232"/>
      <c r="E1" s="232"/>
      <c r="F1" s="232"/>
      <c r="G1" s="547" t="s">
        <v>407</v>
      </c>
      <c r="H1" s="547"/>
      <c r="I1" s="547"/>
      <c r="J1" s="548"/>
      <c r="K1" s="548"/>
    </row>
    <row r="2" spans="1:11" ht="15" customHeight="1" x14ac:dyDescent="0.3">
      <c r="A2" s="240"/>
      <c r="B2" s="240"/>
      <c r="C2" s="232"/>
      <c r="D2" s="232"/>
      <c r="E2" s="232"/>
      <c r="F2" s="232"/>
      <c r="G2" s="547" t="s">
        <v>408</v>
      </c>
      <c r="H2" s="547"/>
      <c r="I2" s="547"/>
      <c r="J2" s="548"/>
      <c r="K2" s="548"/>
    </row>
    <row r="3" spans="1:11" ht="34.5" customHeight="1" x14ac:dyDescent="0.3">
      <c r="A3" s="240"/>
      <c r="B3" s="240"/>
      <c r="C3" s="232" t="s">
        <v>409</v>
      </c>
      <c r="D3" s="232"/>
      <c r="E3" s="232"/>
      <c r="F3" s="232"/>
      <c r="G3" s="547" t="s">
        <v>410</v>
      </c>
      <c r="H3" s="547"/>
      <c r="I3" s="547"/>
      <c r="J3" s="548"/>
      <c r="K3" s="548"/>
    </row>
    <row r="4" spans="1:11" ht="15.75" customHeight="1" x14ac:dyDescent="0.3">
      <c r="A4" s="240"/>
      <c r="B4" s="240"/>
      <c r="C4" s="232"/>
      <c r="D4" s="232"/>
      <c r="E4" s="232"/>
      <c r="F4" s="232"/>
      <c r="G4" s="547" t="s">
        <v>4</v>
      </c>
      <c r="H4" s="547"/>
      <c r="I4" s="547"/>
      <c r="J4" s="548"/>
      <c r="K4" s="548"/>
    </row>
    <row r="5" spans="1:11" ht="15" thickBot="1" x14ac:dyDescent="0.35"/>
    <row r="6" spans="1:11" ht="26.25" customHeight="1" x14ac:dyDescent="0.3">
      <c r="A6" s="411" t="s">
        <v>153</v>
      </c>
      <c r="B6" s="412"/>
      <c r="C6" s="412"/>
      <c r="D6" s="412"/>
      <c r="E6" s="412"/>
      <c r="F6" s="412"/>
      <c r="G6" s="412"/>
      <c r="H6" s="412"/>
      <c r="I6" s="412"/>
      <c r="J6" s="412"/>
      <c r="K6" s="413"/>
    </row>
    <row r="7" spans="1:11" ht="24" customHeight="1" x14ac:dyDescent="0.3">
      <c r="A7" s="22" t="s">
        <v>6</v>
      </c>
      <c r="B7" s="414"/>
      <c r="C7" s="414"/>
      <c r="D7" s="414"/>
      <c r="E7" s="414"/>
      <c r="F7" s="414"/>
      <c r="G7" s="414"/>
      <c r="H7" s="414"/>
      <c r="I7" s="414"/>
      <c r="J7" s="414"/>
      <c r="K7" s="415"/>
    </row>
    <row r="8" spans="1:11" ht="35.25" customHeight="1" x14ac:dyDescent="0.3">
      <c r="A8" s="21" t="s">
        <v>8</v>
      </c>
      <c r="B8" s="416"/>
      <c r="C8" s="416"/>
      <c r="D8" s="416"/>
      <c r="E8" s="416"/>
      <c r="F8" s="416"/>
      <c r="G8" s="416"/>
      <c r="H8" s="416"/>
      <c r="I8" s="416"/>
      <c r="J8" s="416"/>
      <c r="K8" s="417"/>
    </row>
    <row r="9" spans="1:11" ht="29.25" customHeight="1" thickBot="1" x14ac:dyDescent="0.35">
      <c r="A9" s="31" t="s">
        <v>154</v>
      </c>
      <c r="B9" s="418" t="str">
        <f>+PROBABILIDAD!A13</f>
        <v>Obras sin las debidas condiciones tecnicas y con Adiciones presupuestales</v>
      </c>
      <c r="C9" s="419"/>
      <c r="D9" s="419"/>
      <c r="E9" s="419"/>
      <c r="F9" s="419"/>
      <c r="G9" s="419"/>
      <c r="H9" s="419"/>
      <c r="I9" s="419"/>
      <c r="J9" s="419"/>
      <c r="K9" s="420"/>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21" t="s">
        <v>155</v>
      </c>
      <c r="K11" s="422"/>
    </row>
    <row r="12" spans="1:11" ht="15" thickBot="1" x14ac:dyDescent="0.35">
      <c r="A12" s="40"/>
      <c r="B12" s="42"/>
      <c r="C12" s="41"/>
      <c r="D12" s="41"/>
      <c r="E12" s="41"/>
      <c r="F12" s="41"/>
      <c r="G12" s="41"/>
      <c r="H12" s="41"/>
      <c r="I12" s="41"/>
      <c r="J12" s="43"/>
      <c r="K12" s="44"/>
    </row>
    <row r="13" spans="1:11" ht="30" customHeight="1" thickBot="1" x14ac:dyDescent="0.35">
      <c r="A13" s="407" t="s">
        <v>156</v>
      </c>
      <c r="B13" s="27">
        <v>5</v>
      </c>
      <c r="C13" s="408"/>
      <c r="D13" s="409"/>
      <c r="E13" s="410"/>
      <c r="F13" s="410"/>
      <c r="G13" s="410"/>
      <c r="H13" s="41"/>
      <c r="I13" s="41"/>
      <c r="J13" s="33"/>
      <c r="K13" s="47" t="s">
        <v>157</v>
      </c>
    </row>
    <row r="14" spans="1:11" ht="30" customHeight="1" thickBot="1" x14ac:dyDescent="0.35">
      <c r="A14" s="407"/>
      <c r="B14" s="28" t="s">
        <v>158</v>
      </c>
      <c r="C14" s="408"/>
      <c r="D14" s="409"/>
      <c r="E14" s="410"/>
      <c r="F14" s="410"/>
      <c r="G14" s="410"/>
      <c r="H14" s="41"/>
      <c r="I14" s="41"/>
      <c r="J14" s="43"/>
      <c r="K14" s="47"/>
    </row>
    <row r="15" spans="1:11" ht="30" customHeight="1" thickBot="1" x14ac:dyDescent="0.35">
      <c r="A15" s="407"/>
      <c r="B15" s="27">
        <v>4</v>
      </c>
      <c r="C15" s="423"/>
      <c r="D15" s="409"/>
      <c r="E15" s="409"/>
      <c r="F15" s="424"/>
      <c r="G15" s="410"/>
      <c r="H15" s="41"/>
      <c r="I15" s="41"/>
      <c r="J15" s="34"/>
      <c r="K15" s="47" t="s">
        <v>159</v>
      </c>
    </row>
    <row r="16" spans="1:11" ht="30" customHeight="1" thickBot="1" x14ac:dyDescent="0.35">
      <c r="A16" s="407"/>
      <c r="B16" s="28" t="s">
        <v>160</v>
      </c>
      <c r="C16" s="423"/>
      <c r="D16" s="409"/>
      <c r="E16" s="409"/>
      <c r="F16" s="425"/>
      <c r="G16" s="410"/>
      <c r="H16" s="41"/>
      <c r="I16" s="41"/>
      <c r="J16" s="32"/>
      <c r="K16" s="47"/>
    </row>
    <row r="17" spans="1:11" ht="30" customHeight="1" thickBot="1" x14ac:dyDescent="0.35">
      <c r="A17" s="407"/>
      <c r="B17" s="27">
        <v>3</v>
      </c>
      <c r="C17" s="427"/>
      <c r="D17" s="428"/>
      <c r="E17" s="429"/>
      <c r="F17" s="424"/>
      <c r="G17" s="410" t="s">
        <v>315</v>
      </c>
      <c r="H17" s="41"/>
      <c r="I17" s="41"/>
      <c r="J17" s="35"/>
      <c r="K17" s="47" t="s">
        <v>161</v>
      </c>
    </row>
    <row r="18" spans="1:11" ht="30" customHeight="1" thickBot="1" x14ac:dyDescent="0.35">
      <c r="A18" s="407"/>
      <c r="B18" s="28" t="s">
        <v>162</v>
      </c>
      <c r="C18" s="427"/>
      <c r="D18" s="428"/>
      <c r="E18" s="430"/>
      <c r="F18" s="425"/>
      <c r="G18" s="410"/>
      <c r="H18" s="41"/>
      <c r="I18" s="41"/>
      <c r="J18" s="32"/>
      <c r="K18" s="47"/>
    </row>
    <row r="19" spans="1:11" ht="30" customHeight="1" thickBot="1" x14ac:dyDescent="0.35">
      <c r="A19" s="407"/>
      <c r="B19" s="27">
        <v>2</v>
      </c>
      <c r="C19" s="427"/>
      <c r="D19" s="431"/>
      <c r="E19" s="432"/>
      <c r="F19" s="434"/>
      <c r="G19" s="410"/>
      <c r="H19" s="41"/>
      <c r="I19" s="41"/>
      <c r="J19" s="36"/>
      <c r="K19" s="47" t="s">
        <v>163</v>
      </c>
    </row>
    <row r="20" spans="1:11" ht="30" customHeight="1" thickBot="1" x14ac:dyDescent="0.35">
      <c r="A20" s="407"/>
      <c r="B20" s="28" t="s">
        <v>290</v>
      </c>
      <c r="C20" s="427"/>
      <c r="D20" s="431"/>
      <c r="E20" s="433"/>
      <c r="F20" s="435"/>
      <c r="G20" s="410"/>
      <c r="H20" s="41"/>
      <c r="I20" s="41"/>
      <c r="J20" s="41"/>
      <c r="K20" s="42"/>
    </row>
    <row r="21" spans="1:11" ht="30" customHeight="1" thickBot="1" x14ac:dyDescent="0.35">
      <c r="A21" s="407"/>
      <c r="B21" s="27">
        <v>1</v>
      </c>
      <c r="C21" s="427"/>
      <c r="D21" s="431"/>
      <c r="E21" s="428"/>
      <c r="F21" s="409"/>
      <c r="G21" s="409"/>
      <c r="H21" s="41"/>
      <c r="I21" s="41"/>
      <c r="J21" s="41"/>
      <c r="K21" s="42"/>
    </row>
    <row r="22" spans="1:11" ht="30" customHeight="1" thickBot="1" x14ac:dyDescent="0.35">
      <c r="A22" s="407"/>
      <c r="B22" s="28" t="s">
        <v>164</v>
      </c>
      <c r="C22" s="436"/>
      <c r="D22" s="437"/>
      <c r="E22" s="438"/>
      <c r="F22" s="439"/>
      <c r="G22" s="43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165</v>
      </c>
      <c r="D24" s="26" t="s">
        <v>166</v>
      </c>
      <c r="E24" s="26" t="s">
        <v>167</v>
      </c>
      <c r="F24" s="26" t="s">
        <v>168</v>
      </c>
      <c r="G24" s="26" t="s">
        <v>169</v>
      </c>
      <c r="H24" s="41"/>
      <c r="I24" s="41"/>
      <c r="J24" s="41"/>
      <c r="K24" s="42"/>
    </row>
    <row r="25" spans="1:11" x14ac:dyDescent="0.3">
      <c r="A25" s="40"/>
      <c r="B25" s="41"/>
      <c r="C25" s="426" t="s">
        <v>170</v>
      </c>
      <c r="D25" s="426"/>
      <c r="E25" s="426"/>
      <c r="F25" s="426"/>
      <c r="G25" s="426"/>
      <c r="H25" s="41"/>
      <c r="I25" s="41"/>
      <c r="J25" s="41"/>
      <c r="K25" s="42"/>
    </row>
    <row r="26" spans="1:11" x14ac:dyDescent="0.3">
      <c r="A26" s="40"/>
      <c r="B26" s="41"/>
      <c r="C26" s="426"/>
      <c r="D26" s="426"/>
      <c r="E26" s="426"/>
      <c r="F26" s="426"/>
      <c r="G26" s="426"/>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shapeId="13313" r:id="rId4">
          <objectPr defaultSize="0" autoPict="0" r:id="rId5">
            <anchor moveWithCells="1" sizeWithCells="1">
              <from>
                <xdr:col>0</xdr:col>
                <xdr:colOff>0</xdr:colOff>
                <xdr:row>0</xdr:row>
                <xdr:rowOff>99060</xdr:rowOff>
              </from>
              <to>
                <xdr:col>1</xdr:col>
                <xdr:colOff>960120</xdr:colOff>
                <xdr:row>3</xdr:row>
                <xdr:rowOff>99060</xdr:rowOff>
              </to>
            </anchor>
          </objectPr>
        </oleObject>
      </mc:Choice>
      <mc:Fallback>
        <oleObject shapeId="13313" r:id="rId4"/>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K27"/>
  <sheetViews>
    <sheetView workbookViewId="0">
      <selection sqref="A1:K4"/>
    </sheetView>
  </sheetViews>
  <sheetFormatPr baseColWidth="10" defaultColWidth="11.44140625" defaultRowHeight="14.4" x14ac:dyDescent="0.3"/>
  <cols>
    <col min="1" max="1" width="14.5546875" customWidth="1"/>
    <col min="2" max="2" width="15" customWidth="1"/>
    <col min="3" max="7" width="13.6640625" customWidth="1"/>
    <col min="8" max="8" width="3.88671875" customWidth="1"/>
    <col min="11" max="11" width="14.44140625" bestFit="1" customWidth="1"/>
  </cols>
  <sheetData>
    <row r="1" spans="1:11" ht="15" customHeight="1" x14ac:dyDescent="0.3">
      <c r="A1" s="240"/>
      <c r="B1" s="240"/>
      <c r="C1" s="232" t="s">
        <v>406</v>
      </c>
      <c r="D1" s="232"/>
      <c r="E1" s="232"/>
      <c r="F1" s="232"/>
      <c r="G1" s="547" t="s">
        <v>407</v>
      </c>
      <c r="H1" s="547"/>
      <c r="I1" s="547"/>
      <c r="J1" s="548"/>
      <c r="K1" s="548"/>
    </row>
    <row r="2" spans="1:11" ht="15" customHeight="1" x14ac:dyDescent="0.3">
      <c r="A2" s="240"/>
      <c r="B2" s="240"/>
      <c r="C2" s="232"/>
      <c r="D2" s="232"/>
      <c r="E2" s="232"/>
      <c r="F2" s="232"/>
      <c r="G2" s="547" t="s">
        <v>408</v>
      </c>
      <c r="H2" s="547"/>
      <c r="I2" s="547"/>
      <c r="J2" s="548"/>
      <c r="K2" s="548"/>
    </row>
    <row r="3" spans="1:11" ht="34.5" customHeight="1" x14ac:dyDescent="0.3">
      <c r="A3" s="240"/>
      <c r="B3" s="240"/>
      <c r="C3" s="232" t="s">
        <v>409</v>
      </c>
      <c r="D3" s="232"/>
      <c r="E3" s="232"/>
      <c r="F3" s="232"/>
      <c r="G3" s="547" t="s">
        <v>410</v>
      </c>
      <c r="H3" s="547"/>
      <c r="I3" s="547"/>
      <c r="J3" s="548"/>
      <c r="K3" s="548"/>
    </row>
    <row r="4" spans="1:11" ht="15.75" customHeight="1" x14ac:dyDescent="0.3">
      <c r="A4" s="240"/>
      <c r="B4" s="240"/>
      <c r="C4" s="232"/>
      <c r="D4" s="232"/>
      <c r="E4" s="232"/>
      <c r="F4" s="232"/>
      <c r="G4" s="547" t="s">
        <v>4</v>
      </c>
      <c r="H4" s="547"/>
      <c r="I4" s="547"/>
      <c r="J4" s="548"/>
      <c r="K4" s="548"/>
    </row>
    <row r="5" spans="1:11" ht="15" thickBot="1" x14ac:dyDescent="0.35"/>
    <row r="6" spans="1:11" ht="26.25" customHeight="1" x14ac:dyDescent="0.3">
      <c r="A6" s="411" t="s">
        <v>153</v>
      </c>
      <c r="B6" s="412"/>
      <c r="C6" s="412"/>
      <c r="D6" s="412"/>
      <c r="E6" s="412"/>
      <c r="F6" s="412"/>
      <c r="G6" s="412"/>
      <c r="H6" s="412"/>
      <c r="I6" s="412"/>
      <c r="J6" s="412"/>
      <c r="K6" s="413"/>
    </row>
    <row r="7" spans="1:11" ht="24" customHeight="1" x14ac:dyDescent="0.3">
      <c r="A7" s="22" t="s">
        <v>6</v>
      </c>
      <c r="B7" s="414"/>
      <c r="C7" s="414"/>
      <c r="D7" s="414"/>
      <c r="E7" s="414"/>
      <c r="F7" s="414"/>
      <c r="G7" s="414"/>
      <c r="H7" s="414"/>
      <c r="I7" s="414"/>
      <c r="J7" s="414"/>
      <c r="K7" s="415"/>
    </row>
    <row r="8" spans="1:11" ht="35.25" customHeight="1" x14ac:dyDescent="0.3">
      <c r="A8" s="21" t="s">
        <v>8</v>
      </c>
      <c r="B8" s="416"/>
      <c r="C8" s="416"/>
      <c r="D8" s="416"/>
      <c r="E8" s="416"/>
      <c r="F8" s="416"/>
      <c r="G8" s="416"/>
      <c r="H8" s="416"/>
      <c r="I8" s="416"/>
      <c r="J8" s="416"/>
      <c r="K8" s="417"/>
    </row>
    <row r="9" spans="1:11" ht="29.25" customHeight="1" thickBot="1" x14ac:dyDescent="0.35">
      <c r="A9" s="31" t="s">
        <v>154</v>
      </c>
      <c r="B9" s="418"/>
      <c r="C9" s="419"/>
      <c r="D9" s="419"/>
      <c r="E9" s="419"/>
      <c r="F9" s="419"/>
      <c r="G9" s="419"/>
      <c r="H9" s="419"/>
      <c r="I9" s="419"/>
      <c r="J9" s="419"/>
      <c r="K9" s="420"/>
    </row>
    <row r="10" spans="1:11" x14ac:dyDescent="0.3">
      <c r="A10" s="37"/>
      <c r="B10" s="38"/>
      <c r="C10" s="38"/>
      <c r="D10" s="38"/>
      <c r="E10" s="38"/>
      <c r="F10" s="38"/>
      <c r="G10" s="38"/>
      <c r="H10" s="38"/>
      <c r="I10" s="38"/>
      <c r="J10" s="38"/>
      <c r="K10" s="39"/>
    </row>
    <row r="11" spans="1:11" x14ac:dyDescent="0.3">
      <c r="A11" s="40"/>
      <c r="B11" s="41"/>
      <c r="C11" s="41"/>
      <c r="D11" s="41"/>
      <c r="E11" s="41"/>
      <c r="F11" s="41"/>
      <c r="G11" s="41"/>
      <c r="H11" s="41"/>
      <c r="I11" s="41"/>
      <c r="J11" s="421" t="s">
        <v>155</v>
      </c>
      <c r="K11" s="422"/>
    </row>
    <row r="12" spans="1:11" ht="15" thickBot="1" x14ac:dyDescent="0.35">
      <c r="A12" s="40"/>
      <c r="B12" s="42"/>
      <c r="C12" s="41"/>
      <c r="D12" s="41"/>
      <c r="E12" s="41"/>
      <c r="F12" s="41"/>
      <c r="G12" s="41"/>
      <c r="H12" s="41"/>
      <c r="I12" s="41"/>
      <c r="J12" s="43"/>
      <c r="K12" s="44"/>
    </row>
    <row r="13" spans="1:11" ht="30" customHeight="1" thickBot="1" x14ac:dyDescent="0.35">
      <c r="A13" s="407" t="s">
        <v>156</v>
      </c>
      <c r="B13" s="27">
        <v>5</v>
      </c>
      <c r="C13" s="408"/>
      <c r="D13" s="409"/>
      <c r="E13" s="410"/>
      <c r="F13" s="410"/>
      <c r="G13" s="410"/>
      <c r="H13" s="41"/>
      <c r="I13" s="41"/>
      <c r="J13" s="33"/>
      <c r="K13" s="47" t="s">
        <v>157</v>
      </c>
    </row>
    <row r="14" spans="1:11" ht="30" customHeight="1" thickBot="1" x14ac:dyDescent="0.35">
      <c r="A14" s="407"/>
      <c r="B14" s="28" t="s">
        <v>158</v>
      </c>
      <c r="C14" s="408"/>
      <c r="D14" s="409"/>
      <c r="E14" s="410"/>
      <c r="F14" s="410"/>
      <c r="G14" s="410"/>
      <c r="H14" s="41"/>
      <c r="I14" s="41"/>
      <c r="J14" s="43"/>
      <c r="K14" s="47"/>
    </row>
    <row r="15" spans="1:11" ht="30" customHeight="1" thickBot="1" x14ac:dyDescent="0.35">
      <c r="A15" s="407"/>
      <c r="B15" s="27">
        <v>4</v>
      </c>
      <c r="C15" s="423"/>
      <c r="D15" s="409"/>
      <c r="E15" s="409"/>
      <c r="F15" s="424"/>
      <c r="G15" s="410"/>
      <c r="H15" s="41"/>
      <c r="I15" s="41"/>
      <c r="J15" s="34"/>
      <c r="K15" s="47" t="s">
        <v>159</v>
      </c>
    </row>
    <row r="16" spans="1:11" ht="30" customHeight="1" thickBot="1" x14ac:dyDescent="0.35">
      <c r="A16" s="407"/>
      <c r="B16" s="28" t="s">
        <v>160</v>
      </c>
      <c r="C16" s="423"/>
      <c r="D16" s="409"/>
      <c r="E16" s="409"/>
      <c r="F16" s="425"/>
      <c r="G16" s="410"/>
      <c r="H16" s="41"/>
      <c r="I16" s="41"/>
      <c r="J16" s="32"/>
      <c r="K16" s="47"/>
    </row>
    <row r="17" spans="1:11" ht="30" customHeight="1" thickBot="1" x14ac:dyDescent="0.35">
      <c r="A17" s="407"/>
      <c r="B17" s="27">
        <v>3</v>
      </c>
      <c r="C17" s="427"/>
      <c r="D17" s="428"/>
      <c r="E17" s="429"/>
      <c r="F17" s="424"/>
      <c r="G17" s="410"/>
      <c r="H17" s="41"/>
      <c r="I17" s="41"/>
      <c r="J17" s="35"/>
      <c r="K17" s="47" t="s">
        <v>161</v>
      </c>
    </row>
    <row r="18" spans="1:11" ht="30" customHeight="1" thickBot="1" x14ac:dyDescent="0.35">
      <c r="A18" s="407"/>
      <c r="B18" s="28" t="s">
        <v>162</v>
      </c>
      <c r="C18" s="427"/>
      <c r="D18" s="428"/>
      <c r="E18" s="430"/>
      <c r="F18" s="425"/>
      <c r="G18" s="410"/>
      <c r="H18" s="41"/>
      <c r="I18" s="41"/>
      <c r="J18" s="32"/>
      <c r="K18" s="47"/>
    </row>
    <row r="19" spans="1:11" ht="30" customHeight="1" thickBot="1" x14ac:dyDescent="0.35">
      <c r="A19" s="407"/>
      <c r="B19" s="27">
        <v>2</v>
      </c>
      <c r="C19" s="427"/>
      <c r="D19" s="431"/>
      <c r="E19" s="432"/>
      <c r="F19" s="434"/>
      <c r="G19" s="440" t="s">
        <v>172</v>
      </c>
      <c r="H19" s="41"/>
      <c r="I19" s="41"/>
      <c r="J19" s="36"/>
      <c r="K19" s="47" t="s">
        <v>163</v>
      </c>
    </row>
    <row r="20" spans="1:11" ht="30" customHeight="1" thickBot="1" x14ac:dyDescent="0.35">
      <c r="A20" s="407"/>
      <c r="B20" s="28" t="s">
        <v>290</v>
      </c>
      <c r="C20" s="427"/>
      <c r="D20" s="431"/>
      <c r="E20" s="433"/>
      <c r="F20" s="435"/>
      <c r="G20" s="440"/>
      <c r="H20" s="41"/>
      <c r="I20" s="41"/>
      <c r="J20" s="41"/>
      <c r="K20" s="42"/>
    </row>
    <row r="21" spans="1:11" ht="30" customHeight="1" thickBot="1" x14ac:dyDescent="0.35">
      <c r="A21" s="407"/>
      <c r="B21" s="27">
        <v>1</v>
      </c>
      <c r="C21" s="427"/>
      <c r="D21" s="431"/>
      <c r="E21" s="428"/>
      <c r="F21" s="409"/>
      <c r="G21" s="409"/>
      <c r="H21" s="41"/>
      <c r="I21" s="41"/>
      <c r="J21" s="41"/>
      <c r="K21" s="42"/>
    </row>
    <row r="22" spans="1:11" ht="30" customHeight="1" thickBot="1" x14ac:dyDescent="0.35">
      <c r="A22" s="407"/>
      <c r="B22" s="28" t="s">
        <v>164</v>
      </c>
      <c r="C22" s="436"/>
      <c r="D22" s="437"/>
      <c r="E22" s="438"/>
      <c r="F22" s="439"/>
      <c r="G22" s="439"/>
      <c r="H22" s="45"/>
      <c r="I22" s="41"/>
      <c r="J22" s="41"/>
      <c r="K22" s="42"/>
    </row>
    <row r="23" spans="1:11" x14ac:dyDescent="0.3">
      <c r="A23" s="40"/>
      <c r="B23" s="41"/>
      <c r="C23" s="26">
        <v>1</v>
      </c>
      <c r="D23" s="26">
        <v>2</v>
      </c>
      <c r="E23" s="26">
        <v>3</v>
      </c>
      <c r="F23" s="26">
        <v>4</v>
      </c>
      <c r="G23" s="26">
        <v>5</v>
      </c>
      <c r="H23" s="41"/>
      <c r="I23" s="41"/>
      <c r="J23" s="41"/>
      <c r="K23" s="42"/>
    </row>
    <row r="24" spans="1:11" x14ac:dyDescent="0.3">
      <c r="A24" s="40"/>
      <c r="B24" s="41"/>
      <c r="C24" s="26" t="s">
        <v>165</v>
      </c>
      <c r="D24" s="26" t="s">
        <v>166</v>
      </c>
      <c r="E24" s="26" t="s">
        <v>167</v>
      </c>
      <c r="F24" s="26" t="s">
        <v>168</v>
      </c>
      <c r="G24" s="26" t="s">
        <v>169</v>
      </c>
      <c r="H24" s="41"/>
      <c r="I24" s="41"/>
      <c r="J24" s="41"/>
      <c r="K24" s="42"/>
    </row>
    <row r="25" spans="1:11" x14ac:dyDescent="0.3">
      <c r="A25" s="40"/>
      <c r="B25" s="41"/>
      <c r="C25" s="426" t="s">
        <v>170</v>
      </c>
      <c r="D25" s="426"/>
      <c r="E25" s="426"/>
      <c r="F25" s="426"/>
      <c r="G25" s="426"/>
      <c r="H25" s="41"/>
      <c r="I25" s="41"/>
      <c r="J25" s="41"/>
      <c r="K25" s="42"/>
    </row>
    <row r="26" spans="1:11" x14ac:dyDescent="0.3">
      <c r="A26" s="40"/>
      <c r="B26" s="41"/>
      <c r="C26" s="426"/>
      <c r="D26" s="426"/>
      <c r="E26" s="426"/>
      <c r="F26" s="426"/>
      <c r="G26" s="426"/>
      <c r="H26" s="41"/>
      <c r="I26" s="41"/>
      <c r="J26" s="41"/>
      <c r="K26" s="42"/>
    </row>
    <row r="27" spans="1:11" ht="15" thickBot="1" x14ac:dyDescent="0.35">
      <c r="A27" s="49"/>
      <c r="B27" s="46"/>
      <c r="C27" s="46"/>
      <c r="D27" s="46"/>
      <c r="E27" s="46"/>
      <c r="F27" s="46"/>
      <c r="G27" s="46"/>
      <c r="H27" s="46"/>
      <c r="I27" s="46"/>
      <c r="J27" s="46"/>
      <c r="K27" s="48"/>
    </row>
  </sheetData>
  <mergeCells count="40">
    <mergeCell ref="C25:G26"/>
    <mergeCell ref="C17:C18"/>
    <mergeCell ref="D17:D18"/>
    <mergeCell ref="E17:E18"/>
    <mergeCell ref="F17:F18"/>
    <mergeCell ref="G17:G18"/>
    <mergeCell ref="C19:C20"/>
    <mergeCell ref="D19:D20"/>
    <mergeCell ref="E19:E20"/>
    <mergeCell ref="F19:F20"/>
    <mergeCell ref="G19:G20"/>
    <mergeCell ref="C21:C22"/>
    <mergeCell ref="D21:D22"/>
    <mergeCell ref="E21:E22"/>
    <mergeCell ref="F21:F22"/>
    <mergeCell ref="G21:G22"/>
    <mergeCell ref="G13:G14"/>
    <mergeCell ref="C15:C16"/>
    <mergeCell ref="D15:D16"/>
    <mergeCell ref="E15:E16"/>
    <mergeCell ref="F15:F16"/>
    <mergeCell ref="G15:G16"/>
    <mergeCell ref="A6:K6"/>
    <mergeCell ref="B7:K7"/>
    <mergeCell ref="B8:K8"/>
    <mergeCell ref="B9:K9"/>
    <mergeCell ref="J11:K11"/>
    <mergeCell ref="A13:A22"/>
    <mergeCell ref="C13:C14"/>
    <mergeCell ref="D13:D14"/>
    <mergeCell ref="E13:E14"/>
    <mergeCell ref="F13:F14"/>
    <mergeCell ref="A1:B4"/>
    <mergeCell ref="C1:F2"/>
    <mergeCell ref="G1:I1"/>
    <mergeCell ref="J1:K4"/>
    <mergeCell ref="G2:I2"/>
    <mergeCell ref="C3:F4"/>
    <mergeCell ref="G3:I3"/>
    <mergeCell ref="G4:I4"/>
  </mergeCells>
  <pageMargins left="0.7" right="0.7" top="0.75" bottom="0.75" header="0.3" footer="0.3"/>
  <drawing r:id="rId1"/>
  <legacyDrawing r:id="rId2"/>
  <oleObjects>
    <mc:AlternateContent xmlns:mc="http://schemas.openxmlformats.org/markup-compatibility/2006">
      <mc:Choice Requires="x14">
        <oleObject shapeId="14337" r:id="rId3">
          <objectPr defaultSize="0" autoPict="0" r:id="rId4">
            <anchor moveWithCells="1" sizeWithCells="1">
              <from>
                <xdr:col>0</xdr:col>
                <xdr:colOff>0</xdr:colOff>
                <xdr:row>0</xdr:row>
                <xdr:rowOff>99060</xdr:rowOff>
              </from>
              <to>
                <xdr:col>1</xdr:col>
                <xdr:colOff>960120</xdr:colOff>
                <xdr:row>3</xdr:row>
                <xdr:rowOff>99060</xdr:rowOff>
              </to>
            </anchor>
          </objectPr>
        </oleObject>
      </mc:Choice>
      <mc:Fallback>
        <oleObject shapeId="14337" r:id="rId3"/>
      </mc:Fallback>
    </mc:AlternateContent>
  </oleObjec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C190"/>
  <sheetViews>
    <sheetView topLeftCell="A170" workbookViewId="0">
      <selection activeCell="A186" sqref="A186"/>
    </sheetView>
  </sheetViews>
  <sheetFormatPr baseColWidth="10" defaultColWidth="11.44140625" defaultRowHeight="14.4" x14ac:dyDescent="0.3"/>
  <cols>
    <col min="1" max="1" width="37.5546875" customWidth="1"/>
    <col min="2" max="2" width="72.33203125" customWidth="1"/>
    <col min="3" max="3" width="59.88671875" style="55" customWidth="1"/>
  </cols>
  <sheetData>
    <row r="1" spans="1:1" x14ac:dyDescent="0.3">
      <c r="A1" s="73" t="s">
        <v>171</v>
      </c>
    </row>
    <row r="2" spans="1:1" x14ac:dyDescent="0.3">
      <c r="A2" s="8"/>
    </row>
    <row r="3" spans="1:1" x14ac:dyDescent="0.3">
      <c r="A3" s="8" t="s">
        <v>172</v>
      </c>
    </row>
    <row r="4" spans="1:1" x14ac:dyDescent="0.3">
      <c r="A4" s="8" t="s">
        <v>173</v>
      </c>
    </row>
    <row r="6" spans="1:1" x14ac:dyDescent="0.3">
      <c r="A6" s="73" t="s">
        <v>174</v>
      </c>
    </row>
    <row r="7" spans="1:1" x14ac:dyDescent="0.3">
      <c r="A7" t="s">
        <v>113</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9" spans="1:3" x14ac:dyDescent="0.3">
      <c r="A19" s="73" t="s">
        <v>170</v>
      </c>
    </row>
    <row r="20" spans="1:3" x14ac:dyDescent="0.3">
      <c r="A20" t="s">
        <v>127</v>
      </c>
    </row>
    <row r="21" spans="1:3" x14ac:dyDescent="0.3">
      <c r="A21" t="s">
        <v>184</v>
      </c>
    </row>
    <row r="22" spans="1:3" x14ac:dyDescent="0.3">
      <c r="A22" t="s">
        <v>185</v>
      </c>
    </row>
    <row r="23" spans="1:3" x14ac:dyDescent="0.3">
      <c r="A23" t="s">
        <v>186</v>
      </c>
    </row>
    <row r="24" spans="1:3" x14ac:dyDescent="0.3">
      <c r="A24" t="s">
        <v>187</v>
      </c>
    </row>
    <row r="25" spans="1:3" x14ac:dyDescent="0.3">
      <c r="A25" t="s">
        <v>188</v>
      </c>
    </row>
    <row r="28" spans="1:3" ht="141" customHeight="1" x14ac:dyDescent="0.3">
      <c r="A28" s="106" t="s">
        <v>189</v>
      </c>
      <c r="B28" s="108" t="s">
        <v>190</v>
      </c>
      <c r="C28" s="108" t="s">
        <v>191</v>
      </c>
    </row>
    <row r="29" spans="1:3" ht="144" customHeight="1" x14ac:dyDescent="0.3">
      <c r="A29" t="s">
        <v>192</v>
      </c>
      <c r="B29" s="77" t="s">
        <v>193</v>
      </c>
      <c r="C29" s="107" t="s">
        <v>194</v>
      </c>
    </row>
    <row r="30" spans="1:3" ht="115.2" x14ac:dyDescent="0.3">
      <c r="A30" s="100" t="s">
        <v>195</v>
      </c>
      <c r="B30" s="72" t="s">
        <v>196</v>
      </c>
      <c r="C30" s="107" t="s">
        <v>197</v>
      </c>
    </row>
    <row r="31" spans="1:3" ht="96.6" x14ac:dyDescent="0.3">
      <c r="A31" t="s">
        <v>198</v>
      </c>
      <c r="B31" s="72" t="s">
        <v>199</v>
      </c>
      <c r="C31" s="107" t="s">
        <v>200</v>
      </c>
    </row>
    <row r="32" spans="1:3" ht="96.6" x14ac:dyDescent="0.3">
      <c r="A32" t="s">
        <v>201</v>
      </c>
      <c r="B32" s="72" t="s">
        <v>202</v>
      </c>
      <c r="C32" s="107" t="s">
        <v>203</v>
      </c>
    </row>
    <row r="34" spans="1:3" x14ac:dyDescent="0.3">
      <c r="A34" t="s">
        <v>204</v>
      </c>
      <c r="C34" s="112" t="s">
        <v>205</v>
      </c>
    </row>
    <row r="35" spans="1:3" x14ac:dyDescent="0.3">
      <c r="A35">
        <v>1</v>
      </c>
      <c r="B35">
        <f>IF(' IMPACTO RIESGOS CORRUPCION'!D11="X",1,0)</f>
        <v>1</v>
      </c>
    </row>
    <row r="36" spans="1:3" x14ac:dyDescent="0.3">
      <c r="A36">
        <v>2</v>
      </c>
      <c r="B36">
        <f>IF(' IMPACTO RIESGOS CORRUPCION'!D12="X",1,0)</f>
        <v>1</v>
      </c>
      <c r="C36" s="55" t="s">
        <v>172</v>
      </c>
    </row>
    <row r="37" spans="1:3" x14ac:dyDescent="0.3">
      <c r="A37">
        <v>3</v>
      </c>
      <c r="B37">
        <f>IF(' IMPACTO RIESGOS CORRUPCION'!D13="X",1,0)</f>
        <v>1</v>
      </c>
    </row>
    <row r="38" spans="1:3" x14ac:dyDescent="0.3">
      <c r="A38">
        <v>4</v>
      </c>
      <c r="B38">
        <f>IF(' IMPACTO RIESGOS CORRUPCION'!D14="X",1,0)</f>
        <v>1</v>
      </c>
    </row>
    <row r="39" spans="1:3" x14ac:dyDescent="0.3">
      <c r="A39">
        <v>5</v>
      </c>
      <c r="B39">
        <f>IF(' IMPACTO RIESGOS CORRUPCION'!D15="X",1,0)</f>
        <v>1</v>
      </c>
    </row>
    <row r="40" spans="1:3" x14ac:dyDescent="0.3">
      <c r="A40">
        <v>6</v>
      </c>
      <c r="B40">
        <f>IF(' IMPACTO RIESGOS CORRUPCION'!D16="X",1,0)</f>
        <v>1</v>
      </c>
    </row>
    <row r="41" spans="1:3" x14ac:dyDescent="0.3">
      <c r="A41">
        <v>7</v>
      </c>
      <c r="B41">
        <f>IF(' IMPACTO RIESGOS CORRUPCION'!D17="X",1,0)</f>
        <v>0</v>
      </c>
    </row>
    <row r="42" spans="1:3" x14ac:dyDescent="0.3">
      <c r="A42">
        <v>8</v>
      </c>
      <c r="B42">
        <f>IF(' IMPACTO RIESGOS CORRUPCION'!D18="X",1,0)</f>
        <v>1</v>
      </c>
    </row>
    <row r="43" spans="1:3" x14ac:dyDescent="0.3">
      <c r="A43">
        <v>9</v>
      </c>
      <c r="B43">
        <f>IF(' IMPACTO RIESGOS CORRUPCION'!D19="X",1,0)</f>
        <v>0</v>
      </c>
    </row>
    <row r="44" spans="1:3" x14ac:dyDescent="0.3">
      <c r="A44">
        <v>10</v>
      </c>
      <c r="B44">
        <f>IF(' IMPACTO RIESGOS CORRUPCION'!D20="X",1,0)</f>
        <v>1</v>
      </c>
    </row>
    <row r="45" spans="1:3" x14ac:dyDescent="0.3">
      <c r="A45">
        <v>11</v>
      </c>
      <c r="B45">
        <f>IF(' IMPACTO RIESGOS CORRUPCION'!D21="X",1,0)</f>
        <v>1</v>
      </c>
    </row>
    <row r="46" spans="1:3" x14ac:dyDescent="0.3">
      <c r="A46">
        <v>12</v>
      </c>
      <c r="B46">
        <f>IF(' IMPACTO RIESGOS CORRUPCION'!D22="X",1,0)</f>
        <v>1</v>
      </c>
    </row>
    <row r="47" spans="1:3" x14ac:dyDescent="0.3">
      <c r="A47">
        <v>13</v>
      </c>
      <c r="B47">
        <f>IF(' IMPACTO RIESGOS CORRUPCION'!D23="X",1,0)</f>
        <v>1</v>
      </c>
    </row>
    <row r="48" spans="1:3" x14ac:dyDescent="0.3">
      <c r="A48">
        <v>14</v>
      </c>
      <c r="B48">
        <f>IF(' IMPACTO RIESGOS CORRUPCION'!D24="X",1,0)</f>
        <v>1</v>
      </c>
    </row>
    <row r="49" spans="1:2" x14ac:dyDescent="0.3">
      <c r="A49">
        <v>15</v>
      </c>
      <c r="B49">
        <f>IF(' IMPACTO RIESGOS CORRUPCION'!D25="X",1,0)</f>
        <v>1</v>
      </c>
    </row>
    <row r="50" spans="1:2" x14ac:dyDescent="0.3">
      <c r="A50">
        <v>16</v>
      </c>
      <c r="B50">
        <f>IF(' IMPACTO RIESGOS CORRUPCION'!D26="X",1,0)</f>
        <v>0</v>
      </c>
    </row>
    <row r="51" spans="1:2" x14ac:dyDescent="0.3">
      <c r="A51">
        <v>17</v>
      </c>
      <c r="B51">
        <f>IF(' IMPACTO RIESGOS CORRUPCION'!D27="X",1,0)</f>
        <v>0</v>
      </c>
    </row>
    <row r="52" spans="1:2" x14ac:dyDescent="0.3">
      <c r="A52">
        <v>18</v>
      </c>
      <c r="B52">
        <f>IF(' IMPACTO RIESGOS CORRUPCION'!D28="X",1,0)</f>
        <v>0</v>
      </c>
    </row>
    <row r="53" spans="1:2" x14ac:dyDescent="0.3">
      <c r="A53">
        <v>19</v>
      </c>
      <c r="B53">
        <f>IF(' IMPACTO RIESGOS CORRUPCION'!D29="X",1,0)</f>
        <v>0</v>
      </c>
    </row>
    <row r="54" spans="1:2" x14ac:dyDescent="0.3">
      <c r="A54" t="s">
        <v>206</v>
      </c>
      <c r="B54">
        <f>SUM(B35:B53)</f>
        <v>13</v>
      </c>
    </row>
    <row r="57" spans="1:2" x14ac:dyDescent="0.3">
      <c r="A57" t="s">
        <v>207</v>
      </c>
    </row>
    <row r="58" spans="1:2" x14ac:dyDescent="0.3">
      <c r="A58">
        <v>1</v>
      </c>
      <c r="B58">
        <f>IF(' IMPACTO RIESGOS CORRUPCION'!D34="X",1,0)</f>
        <v>1</v>
      </c>
    </row>
    <row r="59" spans="1:2" x14ac:dyDescent="0.3">
      <c r="A59">
        <v>2</v>
      </c>
      <c r="B59">
        <f>IF(' IMPACTO RIESGOS CORRUPCION'!D35="X",1,0)</f>
        <v>1</v>
      </c>
    </row>
    <row r="60" spans="1:2" x14ac:dyDescent="0.3">
      <c r="A60">
        <v>3</v>
      </c>
      <c r="B60">
        <f>IF(' IMPACTO RIESGOS CORRUPCION'!D36="X",1,0)</f>
        <v>1</v>
      </c>
    </row>
    <row r="61" spans="1:2" x14ac:dyDescent="0.3">
      <c r="A61">
        <v>4</v>
      </c>
      <c r="B61">
        <f>IF(' IMPACTO RIESGOS CORRUPCION'!D37="X",1,0)</f>
        <v>0</v>
      </c>
    </row>
    <row r="62" spans="1:2" x14ac:dyDescent="0.3">
      <c r="A62">
        <v>5</v>
      </c>
      <c r="B62">
        <f>IF(' IMPACTO RIESGOS CORRUPCION'!D38="X",1,0)</f>
        <v>1</v>
      </c>
    </row>
    <row r="63" spans="1:2" x14ac:dyDescent="0.3">
      <c r="A63">
        <v>6</v>
      </c>
      <c r="B63">
        <f>IF(' IMPACTO RIESGOS CORRUPCION'!D39="X",1,0)</f>
        <v>0</v>
      </c>
    </row>
    <row r="64" spans="1:2" x14ac:dyDescent="0.3">
      <c r="A64">
        <v>7</v>
      </c>
      <c r="B64">
        <f>IF(' IMPACTO RIESGOS CORRUPCION'!D40="X",1,0)</f>
        <v>1</v>
      </c>
    </row>
    <row r="65" spans="1:2" x14ac:dyDescent="0.3">
      <c r="A65">
        <v>8</v>
      </c>
      <c r="B65">
        <f>IF(' IMPACTO RIESGOS CORRUPCION'!D41="X",1,0)</f>
        <v>1</v>
      </c>
    </row>
    <row r="66" spans="1:2" x14ac:dyDescent="0.3">
      <c r="A66">
        <v>9</v>
      </c>
      <c r="B66">
        <f>IF(' IMPACTO RIESGOS CORRUPCION'!D42="X",1,0)</f>
        <v>1</v>
      </c>
    </row>
    <row r="67" spans="1:2" x14ac:dyDescent="0.3">
      <c r="A67">
        <v>10</v>
      </c>
      <c r="B67">
        <f>IF(' IMPACTO RIESGOS CORRUPCION'!D43="X",1,0)</f>
        <v>1</v>
      </c>
    </row>
    <row r="68" spans="1:2" x14ac:dyDescent="0.3">
      <c r="A68">
        <v>11</v>
      </c>
      <c r="B68">
        <f>IF(' IMPACTO RIESGOS CORRUPCION'!D44="X",1,0)</f>
        <v>1</v>
      </c>
    </row>
    <row r="69" spans="1:2" x14ac:dyDescent="0.3">
      <c r="A69">
        <v>12</v>
      </c>
      <c r="B69">
        <f>IF(' IMPACTO RIESGOS CORRUPCION'!D45="X",1,0)</f>
        <v>1</v>
      </c>
    </row>
    <row r="70" spans="1:2" x14ac:dyDescent="0.3">
      <c r="A70">
        <v>13</v>
      </c>
      <c r="B70">
        <f>IF(' IMPACTO RIESGOS CORRUPCION'!D46="X",1,0)</f>
        <v>1</v>
      </c>
    </row>
    <row r="71" spans="1:2" x14ac:dyDescent="0.3">
      <c r="A71">
        <v>14</v>
      </c>
      <c r="B71">
        <f>IF(' IMPACTO RIESGOS CORRUPCION'!D47="X",1,0)</f>
        <v>1</v>
      </c>
    </row>
    <row r="72" spans="1:2" x14ac:dyDescent="0.3">
      <c r="A72">
        <v>15</v>
      </c>
      <c r="B72">
        <f>IF(' IMPACTO RIESGOS CORRUPCION'!D48="X",1,0)</f>
        <v>0</v>
      </c>
    </row>
    <row r="73" spans="1:2" x14ac:dyDescent="0.3">
      <c r="A73">
        <v>16</v>
      </c>
      <c r="B73">
        <f>IF(' IMPACTO RIESGOS CORRUPCION'!D49="X",1,0)</f>
        <v>0</v>
      </c>
    </row>
    <row r="74" spans="1:2" x14ac:dyDescent="0.3">
      <c r="A74">
        <v>17</v>
      </c>
      <c r="B74">
        <f>IF(' IMPACTO RIESGOS CORRUPCION'!D50="X",1,0)</f>
        <v>0</v>
      </c>
    </row>
    <row r="75" spans="1:2" x14ac:dyDescent="0.3">
      <c r="A75">
        <v>18</v>
      </c>
      <c r="B75">
        <f>IF(' IMPACTO RIESGOS CORRUPCION'!D51="X",1,0)</f>
        <v>0</v>
      </c>
    </row>
    <row r="76" spans="1:2" x14ac:dyDescent="0.3">
      <c r="A76">
        <v>19</v>
      </c>
      <c r="B76">
        <f>IF(' IMPACTO RIESGOS CORRUPCION'!D52="X",1,0)</f>
        <v>0</v>
      </c>
    </row>
    <row r="77" spans="1:2" x14ac:dyDescent="0.3">
      <c r="A77" t="s">
        <v>206</v>
      </c>
      <c r="B77">
        <f>SUM(B58:B76)</f>
        <v>12</v>
      </c>
    </row>
    <row r="80" spans="1:2" x14ac:dyDescent="0.3">
      <c r="A80" t="s">
        <v>208</v>
      </c>
    </row>
    <row r="81" spans="1:2" x14ac:dyDescent="0.3">
      <c r="A81">
        <v>1</v>
      </c>
      <c r="B81">
        <f>IF(' IMPACTO RIESGOS CORRUPCION'!D57="X",1,0)</f>
        <v>0</v>
      </c>
    </row>
    <row r="82" spans="1:2" x14ac:dyDescent="0.3">
      <c r="A82">
        <v>2</v>
      </c>
      <c r="B82">
        <f>IF(' IMPACTO RIESGOS CORRUPCION'!D58="X",1,0)</f>
        <v>0</v>
      </c>
    </row>
    <row r="83" spans="1:2" x14ac:dyDescent="0.3">
      <c r="A83">
        <v>3</v>
      </c>
      <c r="B83">
        <f>IF(' IMPACTO RIESGOS CORRUPCION'!D59="X",1,0)</f>
        <v>0</v>
      </c>
    </row>
    <row r="84" spans="1:2" x14ac:dyDescent="0.3">
      <c r="A84">
        <v>4</v>
      </c>
      <c r="B84">
        <f>IF(' IMPACTO RIESGOS CORRUPCION'!D60="X",1,0)</f>
        <v>0</v>
      </c>
    </row>
    <row r="85" spans="1:2" x14ac:dyDescent="0.3">
      <c r="A85">
        <v>5</v>
      </c>
      <c r="B85">
        <f>IF(' IMPACTO RIESGOS CORRUPCION'!D61="X",1,0)</f>
        <v>0</v>
      </c>
    </row>
    <row r="86" spans="1:2" x14ac:dyDescent="0.3">
      <c r="A86">
        <v>6</v>
      </c>
      <c r="B86">
        <f>IF(' IMPACTO RIESGOS CORRUPCION'!D62="X",1,0)</f>
        <v>0</v>
      </c>
    </row>
    <row r="87" spans="1:2" x14ac:dyDescent="0.3">
      <c r="A87">
        <v>7</v>
      </c>
      <c r="B87">
        <f>IF(' IMPACTO RIESGOS CORRUPCION'!D63="X",1,0)</f>
        <v>0</v>
      </c>
    </row>
    <row r="88" spans="1:2" x14ac:dyDescent="0.3">
      <c r="A88">
        <v>8</v>
      </c>
      <c r="B88">
        <f>IF(' IMPACTO RIESGOS CORRUPCION'!D64="X",1,0)</f>
        <v>0</v>
      </c>
    </row>
    <row r="89" spans="1:2" x14ac:dyDescent="0.3">
      <c r="A89">
        <v>9</v>
      </c>
      <c r="B89">
        <f>IF(' IMPACTO RIESGOS CORRUPCION'!D65="X",1,0)</f>
        <v>0</v>
      </c>
    </row>
    <row r="90" spans="1:2" x14ac:dyDescent="0.3">
      <c r="A90">
        <v>10</v>
      </c>
      <c r="B90">
        <f>IF(' IMPACTO RIESGOS CORRUPCION'!D66="X",1,0)</f>
        <v>0</v>
      </c>
    </row>
    <row r="91" spans="1:2" x14ac:dyDescent="0.3">
      <c r="A91">
        <v>11</v>
      </c>
      <c r="B91">
        <f>IF(' IMPACTO RIESGOS CORRUPCION'!D67="X",1,0)</f>
        <v>0</v>
      </c>
    </row>
    <row r="92" spans="1:2" x14ac:dyDescent="0.3">
      <c r="A92">
        <v>12</v>
      </c>
      <c r="B92">
        <f>IF(' IMPACTO RIESGOS CORRUPCION'!D68="X",1,0)</f>
        <v>0</v>
      </c>
    </row>
    <row r="93" spans="1:2" x14ac:dyDescent="0.3">
      <c r="A93">
        <v>13</v>
      </c>
      <c r="B93">
        <f>IF(' IMPACTO RIESGOS CORRUPCION'!D69="X",1,0)</f>
        <v>0</v>
      </c>
    </row>
    <row r="94" spans="1:2" x14ac:dyDescent="0.3">
      <c r="A94">
        <v>14</v>
      </c>
      <c r="B94">
        <f>IF(' IMPACTO RIESGOS CORRUPCION'!D70="X",1,0)</f>
        <v>0</v>
      </c>
    </row>
    <row r="95" spans="1:2" x14ac:dyDescent="0.3">
      <c r="A95">
        <v>15</v>
      </c>
      <c r="B95">
        <f>IF(' IMPACTO RIESGOS CORRUPCION'!D71="X",1,0)</f>
        <v>0</v>
      </c>
    </row>
    <row r="96" spans="1:2" x14ac:dyDescent="0.3">
      <c r="A96">
        <v>16</v>
      </c>
      <c r="B96">
        <f>IF(' IMPACTO RIESGOS CORRUPCION'!D72="X",1,0)</f>
        <v>0</v>
      </c>
    </row>
    <row r="97" spans="1:2" x14ac:dyDescent="0.3">
      <c r="A97">
        <v>17</v>
      </c>
      <c r="B97">
        <f>IF(' IMPACTO RIESGOS CORRUPCION'!D73="X",1,0)</f>
        <v>0</v>
      </c>
    </row>
    <row r="98" spans="1:2" x14ac:dyDescent="0.3">
      <c r="A98">
        <v>18</v>
      </c>
      <c r="B98">
        <f>IF(' IMPACTO RIESGOS CORRUPCION'!D74="X",1,0)</f>
        <v>0</v>
      </c>
    </row>
    <row r="99" spans="1:2" x14ac:dyDescent="0.3">
      <c r="A99">
        <v>19</v>
      </c>
      <c r="B99">
        <f>IF(' IMPACTO RIESGOS CORRUPCION'!D75="X",1,0)</f>
        <v>0</v>
      </c>
    </row>
    <row r="100" spans="1:2" x14ac:dyDescent="0.3">
      <c r="A100" t="s">
        <v>206</v>
      </c>
      <c r="B100">
        <f>SUM(B81:B99)</f>
        <v>0</v>
      </c>
    </row>
    <row r="103" spans="1:2" x14ac:dyDescent="0.3">
      <c r="A103" t="s">
        <v>209</v>
      </c>
    </row>
    <row r="104" spans="1:2" x14ac:dyDescent="0.3">
      <c r="A104">
        <v>1</v>
      </c>
      <c r="B104">
        <f>IF(' IMPACTO RIESGOS CORRUPCION'!D80="X",1,0)</f>
        <v>0</v>
      </c>
    </row>
    <row r="105" spans="1:2" x14ac:dyDescent="0.3">
      <c r="A105">
        <v>2</v>
      </c>
      <c r="B105">
        <f>IF(' IMPACTO RIESGOS CORRUPCION'!D81="X",1,0)</f>
        <v>0</v>
      </c>
    </row>
    <row r="106" spans="1:2" x14ac:dyDescent="0.3">
      <c r="A106">
        <v>3</v>
      </c>
      <c r="B106">
        <f>IF(' IMPACTO RIESGOS CORRUPCION'!D82="X",1,0)</f>
        <v>0</v>
      </c>
    </row>
    <row r="107" spans="1:2" x14ac:dyDescent="0.3">
      <c r="A107">
        <v>4</v>
      </c>
      <c r="B107">
        <f>IF(' IMPACTO RIESGOS CORRUPCION'!D83="X",1,0)</f>
        <v>0</v>
      </c>
    </row>
    <row r="108" spans="1:2" x14ac:dyDescent="0.3">
      <c r="A108">
        <v>5</v>
      </c>
      <c r="B108">
        <f>IF(' IMPACTO RIESGOS CORRUPCION'!D84="X",1,0)</f>
        <v>0</v>
      </c>
    </row>
    <row r="109" spans="1:2" x14ac:dyDescent="0.3">
      <c r="A109">
        <v>6</v>
      </c>
      <c r="B109">
        <f>IF(' IMPACTO RIESGOS CORRUPCION'!D85="X",1,0)</f>
        <v>0</v>
      </c>
    </row>
    <row r="110" spans="1:2" x14ac:dyDescent="0.3">
      <c r="A110">
        <v>7</v>
      </c>
      <c r="B110">
        <f>IF(' IMPACTO RIESGOS CORRUPCION'!D86="X",1,0)</f>
        <v>0</v>
      </c>
    </row>
    <row r="111" spans="1:2" x14ac:dyDescent="0.3">
      <c r="A111">
        <v>8</v>
      </c>
      <c r="B111">
        <f>IF(' IMPACTO RIESGOS CORRUPCION'!D87="X",1,0)</f>
        <v>0</v>
      </c>
    </row>
    <row r="112" spans="1:2" x14ac:dyDescent="0.3">
      <c r="A112">
        <v>9</v>
      </c>
      <c r="B112">
        <f>IF(' IMPACTO RIESGOS CORRUPCION'!D88="X",1,0)</f>
        <v>0</v>
      </c>
    </row>
    <row r="113" spans="1:2" x14ac:dyDescent="0.3">
      <c r="A113">
        <v>10</v>
      </c>
      <c r="B113">
        <f>IF(' IMPACTO RIESGOS CORRUPCION'!D89="X",1,0)</f>
        <v>0</v>
      </c>
    </row>
    <row r="114" spans="1:2" x14ac:dyDescent="0.3">
      <c r="A114">
        <v>11</v>
      </c>
      <c r="B114">
        <f>IF(' IMPACTO RIESGOS CORRUPCION'!D90="X",1,0)</f>
        <v>0</v>
      </c>
    </row>
    <row r="115" spans="1:2" x14ac:dyDescent="0.3">
      <c r="A115">
        <v>12</v>
      </c>
      <c r="B115">
        <f>IF(' IMPACTO RIESGOS CORRUPCION'!D91="X",1,0)</f>
        <v>0</v>
      </c>
    </row>
    <row r="116" spans="1:2" x14ac:dyDescent="0.3">
      <c r="A116">
        <v>13</v>
      </c>
      <c r="B116">
        <f>IF(' IMPACTO RIESGOS CORRUPCION'!D92="X",1,0)</f>
        <v>0</v>
      </c>
    </row>
    <row r="117" spans="1:2" x14ac:dyDescent="0.3">
      <c r="A117">
        <v>14</v>
      </c>
      <c r="B117">
        <f>IF(' IMPACTO RIESGOS CORRUPCION'!D93="X",1,0)</f>
        <v>0</v>
      </c>
    </row>
    <row r="118" spans="1:2" x14ac:dyDescent="0.3">
      <c r="A118">
        <v>15</v>
      </c>
      <c r="B118">
        <f>IF(' IMPACTO RIESGOS CORRUPCION'!D94="X",1,0)</f>
        <v>0</v>
      </c>
    </row>
    <row r="119" spans="1:2" x14ac:dyDescent="0.3">
      <c r="A119">
        <v>16</v>
      </c>
      <c r="B119">
        <f>IF(' IMPACTO RIESGOS CORRUPCION'!D95="X",1,0)</f>
        <v>0</v>
      </c>
    </row>
    <row r="120" spans="1:2" x14ac:dyDescent="0.3">
      <c r="A120">
        <v>17</v>
      </c>
      <c r="B120">
        <f>IF(' IMPACTO RIESGOS CORRUPCION'!D96="X",1,0)</f>
        <v>0</v>
      </c>
    </row>
    <row r="121" spans="1:2" x14ac:dyDescent="0.3">
      <c r="A121">
        <v>18</v>
      </c>
      <c r="B121">
        <f>IF(' IMPACTO RIESGOS CORRUPCION'!D97="X",1,0)</f>
        <v>0</v>
      </c>
    </row>
    <row r="122" spans="1:2" x14ac:dyDescent="0.3">
      <c r="A122">
        <v>19</v>
      </c>
      <c r="B122">
        <f>IF(' IMPACTO RIESGOS CORRUPCION'!D98="X",1,0)</f>
        <v>0</v>
      </c>
    </row>
    <row r="123" spans="1:2" x14ac:dyDescent="0.3">
      <c r="A123" t="s">
        <v>206</v>
      </c>
      <c r="B123">
        <f>SUM(B104:B122)</f>
        <v>0</v>
      </c>
    </row>
    <row r="126" spans="1:2" x14ac:dyDescent="0.3">
      <c r="A126" t="s">
        <v>209</v>
      </c>
    </row>
    <row r="127" spans="1:2" x14ac:dyDescent="0.3">
      <c r="A127">
        <v>1</v>
      </c>
      <c r="B127">
        <f>IF(' IMPACTO RIESGOS CORRUPCION'!D103="X",1,0)</f>
        <v>0</v>
      </c>
    </row>
    <row r="128" spans="1:2" x14ac:dyDescent="0.3">
      <c r="A128">
        <v>2</v>
      </c>
      <c r="B128">
        <f>IF(' IMPACTO RIESGOS CORRUPCION'!D104="X",1,0)</f>
        <v>0</v>
      </c>
    </row>
    <row r="129" spans="1:2" x14ac:dyDescent="0.3">
      <c r="A129">
        <v>3</v>
      </c>
      <c r="B129">
        <f>IF(' IMPACTO RIESGOS CORRUPCION'!D105="X",1,0)</f>
        <v>0</v>
      </c>
    </row>
    <row r="130" spans="1:2" x14ac:dyDescent="0.3">
      <c r="A130">
        <v>4</v>
      </c>
      <c r="B130">
        <f>IF(' IMPACTO RIESGOS CORRUPCION'!D106="X",1,0)</f>
        <v>0</v>
      </c>
    </row>
    <row r="131" spans="1:2" x14ac:dyDescent="0.3">
      <c r="A131">
        <v>5</v>
      </c>
      <c r="B131">
        <f>IF(' IMPACTO RIESGOS CORRUPCION'!D107="X",1,0)</f>
        <v>0</v>
      </c>
    </row>
    <row r="132" spans="1:2" x14ac:dyDescent="0.3">
      <c r="A132">
        <v>6</v>
      </c>
      <c r="B132">
        <f>IF(' IMPACTO RIESGOS CORRUPCION'!D108="X",1,0)</f>
        <v>0</v>
      </c>
    </row>
    <row r="133" spans="1:2" x14ac:dyDescent="0.3">
      <c r="A133">
        <v>7</v>
      </c>
      <c r="B133">
        <f>IF(' IMPACTO RIESGOS CORRUPCION'!D109="X",1,0)</f>
        <v>0</v>
      </c>
    </row>
    <row r="134" spans="1:2" x14ac:dyDescent="0.3">
      <c r="A134">
        <v>8</v>
      </c>
      <c r="B134">
        <f>IF(' IMPACTO RIESGOS CORRUPCION'!D110="X",1,0)</f>
        <v>0</v>
      </c>
    </row>
    <row r="135" spans="1:2" x14ac:dyDescent="0.3">
      <c r="A135">
        <v>9</v>
      </c>
      <c r="B135">
        <f>IF(' IMPACTO RIESGOS CORRUPCION'!D111="X",1,0)</f>
        <v>0</v>
      </c>
    </row>
    <row r="136" spans="1:2" x14ac:dyDescent="0.3">
      <c r="A136">
        <v>10</v>
      </c>
      <c r="B136">
        <f>IF(' IMPACTO RIESGOS CORRUPCION'!D112="X",1,0)</f>
        <v>0</v>
      </c>
    </row>
    <row r="137" spans="1:2" x14ac:dyDescent="0.3">
      <c r="A137">
        <v>11</v>
      </c>
      <c r="B137">
        <f>IF(' IMPACTO RIESGOS CORRUPCION'!D113="X",1,0)</f>
        <v>0</v>
      </c>
    </row>
    <row r="138" spans="1:2" x14ac:dyDescent="0.3">
      <c r="A138">
        <v>12</v>
      </c>
      <c r="B138">
        <f>IF(' IMPACTO RIESGOS CORRUPCION'!D114="X",1,0)</f>
        <v>0</v>
      </c>
    </row>
    <row r="139" spans="1:2" x14ac:dyDescent="0.3">
      <c r="A139">
        <v>13</v>
      </c>
      <c r="B139">
        <f>IF(' IMPACTO RIESGOS CORRUPCION'!D115="X",1,0)</f>
        <v>0</v>
      </c>
    </row>
    <row r="140" spans="1:2" x14ac:dyDescent="0.3">
      <c r="A140">
        <v>14</v>
      </c>
      <c r="B140">
        <f>IF(' IMPACTO RIESGOS CORRUPCION'!D116="X",1,0)</f>
        <v>0</v>
      </c>
    </row>
    <row r="141" spans="1:2" x14ac:dyDescent="0.3">
      <c r="A141">
        <v>15</v>
      </c>
      <c r="B141">
        <f>IF(' IMPACTO RIESGOS CORRUPCION'!D117="X",1,0)</f>
        <v>0</v>
      </c>
    </row>
    <row r="142" spans="1:2" x14ac:dyDescent="0.3">
      <c r="A142">
        <v>16</v>
      </c>
      <c r="B142">
        <f>IF(' IMPACTO RIESGOS CORRUPCION'!D118="X",1,0)</f>
        <v>0</v>
      </c>
    </row>
    <row r="143" spans="1:2" x14ac:dyDescent="0.3">
      <c r="A143">
        <v>17</v>
      </c>
      <c r="B143">
        <f>IF(' IMPACTO RIESGOS CORRUPCION'!D119="X",1,0)</f>
        <v>0</v>
      </c>
    </row>
    <row r="144" spans="1:2" x14ac:dyDescent="0.3">
      <c r="A144">
        <v>18</v>
      </c>
      <c r="B144">
        <f>IF(' IMPACTO RIESGOS CORRUPCION'!D120="X",1,0)</f>
        <v>0</v>
      </c>
    </row>
    <row r="145" spans="1:2" x14ac:dyDescent="0.3">
      <c r="A145">
        <v>19</v>
      </c>
      <c r="B145">
        <f>IF(' IMPACTO RIESGOS CORRUPCION'!D121="X",1,0)</f>
        <v>0</v>
      </c>
    </row>
    <row r="146" spans="1:2" x14ac:dyDescent="0.3">
      <c r="A146" t="s">
        <v>206</v>
      </c>
      <c r="B146">
        <f>SUM(B127:B145)</f>
        <v>0</v>
      </c>
    </row>
    <row r="150" spans="1:2" x14ac:dyDescent="0.3">
      <c r="A150" t="s">
        <v>210</v>
      </c>
    </row>
    <row r="151" spans="1:2" x14ac:dyDescent="0.3">
      <c r="A151" s="91" t="s">
        <v>211</v>
      </c>
    </row>
    <row r="152" spans="1:2" x14ac:dyDescent="0.3">
      <c r="A152" t="s">
        <v>212</v>
      </c>
    </row>
    <row r="153" spans="1:2" x14ac:dyDescent="0.3">
      <c r="A153" t="s">
        <v>213</v>
      </c>
    </row>
    <row r="154" spans="1:2" x14ac:dyDescent="0.3">
      <c r="A154" t="s">
        <v>214</v>
      </c>
    </row>
    <row r="155" spans="1:2" x14ac:dyDescent="0.3">
      <c r="A155" t="s">
        <v>212</v>
      </c>
    </row>
    <row r="156" spans="1:2" x14ac:dyDescent="0.3">
      <c r="A156" t="s">
        <v>215</v>
      </c>
    </row>
    <row r="157" spans="1:2" x14ac:dyDescent="0.3">
      <c r="A157" t="s">
        <v>216</v>
      </c>
    </row>
    <row r="159" spans="1:2" x14ac:dyDescent="0.3">
      <c r="A159" s="91" t="s">
        <v>217</v>
      </c>
      <c r="B159" t="s">
        <v>173</v>
      </c>
    </row>
    <row r="160" spans="1:2" x14ac:dyDescent="0.3">
      <c r="A160" t="s">
        <v>212</v>
      </c>
    </row>
    <row r="161" spans="1:1" x14ac:dyDescent="0.3">
      <c r="A161" t="s">
        <v>218</v>
      </c>
    </row>
    <row r="162" spans="1:1" x14ac:dyDescent="0.3">
      <c r="A162" t="s">
        <v>219</v>
      </c>
    </row>
    <row r="164" spans="1:1" x14ac:dyDescent="0.3">
      <c r="A164" s="91" t="s">
        <v>220</v>
      </c>
    </row>
    <row r="165" spans="1:1" x14ac:dyDescent="0.3">
      <c r="A165" t="s">
        <v>212</v>
      </c>
    </row>
    <row r="166" spans="1:1" x14ac:dyDescent="0.3">
      <c r="A166" t="s">
        <v>221</v>
      </c>
    </row>
    <row r="167" spans="1:1" x14ac:dyDescent="0.3">
      <c r="A167" t="s">
        <v>222</v>
      </c>
    </row>
    <row r="168" spans="1:1" x14ac:dyDescent="0.3">
      <c r="A168" t="s">
        <v>223</v>
      </c>
    </row>
    <row r="170" spans="1:1" x14ac:dyDescent="0.3">
      <c r="A170" s="91" t="s">
        <v>224</v>
      </c>
    </row>
    <row r="171" spans="1:1" x14ac:dyDescent="0.3">
      <c r="A171" t="s">
        <v>212</v>
      </c>
    </row>
    <row r="172" spans="1:1" x14ac:dyDescent="0.3">
      <c r="A172" t="s">
        <v>225</v>
      </c>
    </row>
    <row r="173" spans="1:1" x14ac:dyDescent="0.3">
      <c r="A173" t="s">
        <v>226</v>
      </c>
    </row>
    <row r="175" spans="1:1" x14ac:dyDescent="0.3">
      <c r="A175" s="91" t="s">
        <v>227</v>
      </c>
    </row>
    <row r="176" spans="1:1" x14ac:dyDescent="0.3">
      <c r="A176" t="s">
        <v>212</v>
      </c>
    </row>
    <row r="177" spans="1:1" x14ac:dyDescent="0.3">
      <c r="A177" t="s">
        <v>228</v>
      </c>
    </row>
    <row r="178" spans="1:1" x14ac:dyDescent="0.3">
      <c r="A178" t="s">
        <v>229</v>
      </c>
    </row>
    <row r="180" spans="1:1" x14ac:dyDescent="0.3">
      <c r="A180" s="91" t="s">
        <v>230</v>
      </c>
    </row>
    <row r="181" spans="1:1" x14ac:dyDescent="0.3">
      <c r="A181" t="s">
        <v>212</v>
      </c>
    </row>
    <row r="182" spans="1:1" x14ac:dyDescent="0.3">
      <c r="A182" t="s">
        <v>231</v>
      </c>
    </row>
    <row r="183" spans="1:1" x14ac:dyDescent="0.3">
      <c r="A183" t="s">
        <v>232</v>
      </c>
    </row>
    <row r="184" spans="1:1" x14ac:dyDescent="0.3">
      <c r="A184" t="s">
        <v>233</v>
      </c>
    </row>
    <row r="186" spans="1:1" x14ac:dyDescent="0.3">
      <c r="A186" s="91" t="s">
        <v>234</v>
      </c>
    </row>
    <row r="187" spans="1:1" x14ac:dyDescent="0.3">
      <c r="A187" t="s">
        <v>212</v>
      </c>
    </row>
    <row r="188" spans="1:1" x14ac:dyDescent="0.3">
      <c r="A188" t="s">
        <v>235</v>
      </c>
    </row>
    <row r="189" spans="1:1" x14ac:dyDescent="0.3">
      <c r="A189" t="s">
        <v>236</v>
      </c>
    </row>
    <row r="190" spans="1:1" x14ac:dyDescent="0.3">
      <c r="A190" t="s">
        <v>237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107"/>
  <sheetViews>
    <sheetView zoomScale="80" zoomScaleNormal="80" workbookViewId="0">
      <selection sqref="A1:J4"/>
    </sheetView>
  </sheetViews>
  <sheetFormatPr baseColWidth="10" defaultColWidth="11.44140625" defaultRowHeight="13.8" x14ac:dyDescent="0.25"/>
  <cols>
    <col min="1" max="2" width="31.109375" style="1" customWidth="1"/>
    <col min="3" max="3" width="57.44140625" style="1" customWidth="1"/>
    <col min="4" max="4" width="29.33203125" style="1" customWidth="1"/>
    <col min="5" max="5" width="71.33203125" style="1" customWidth="1"/>
    <col min="6" max="7" width="15.6640625" style="1" customWidth="1"/>
    <col min="8" max="8" width="25.6640625" style="1" customWidth="1"/>
    <col min="9" max="9" width="26.6640625" style="1" customWidth="1"/>
    <col min="10" max="10" width="29" style="1" customWidth="1"/>
    <col min="11" max="11" width="22.5546875" style="1" customWidth="1"/>
    <col min="12" max="12" width="23.33203125" style="1" customWidth="1"/>
    <col min="13" max="16384" width="11.44140625" style="1"/>
  </cols>
  <sheetData>
    <row r="1" spans="1:12" customFormat="1" ht="15.75" customHeight="1" x14ac:dyDescent="0.3">
      <c r="A1" s="549"/>
      <c r="B1" s="379" t="s">
        <v>415</v>
      </c>
      <c r="C1" s="251"/>
      <c r="D1" s="251"/>
      <c r="E1" s="251"/>
      <c r="F1" s="251"/>
      <c r="G1" s="527"/>
      <c r="H1" s="528" t="s">
        <v>407</v>
      </c>
      <c r="I1" s="529"/>
      <c r="J1" s="441"/>
    </row>
    <row r="2" spans="1:12" customFormat="1" ht="15.75" customHeight="1" thickBot="1" x14ac:dyDescent="0.35">
      <c r="A2" s="550"/>
      <c r="B2" s="383"/>
      <c r="C2" s="260"/>
      <c r="D2" s="260"/>
      <c r="E2" s="260"/>
      <c r="F2" s="260"/>
      <c r="G2" s="531"/>
      <c r="H2" s="532" t="s">
        <v>408</v>
      </c>
      <c r="I2" s="533"/>
      <c r="J2" s="384"/>
    </row>
    <row r="3" spans="1:12" customFormat="1" ht="36" customHeight="1" x14ac:dyDescent="0.3">
      <c r="A3" s="550"/>
      <c r="B3" s="379" t="s">
        <v>416</v>
      </c>
      <c r="C3" s="251"/>
      <c r="D3" s="251"/>
      <c r="E3" s="251"/>
      <c r="F3" s="251"/>
      <c r="G3" s="527"/>
      <c r="H3" s="532" t="s">
        <v>410</v>
      </c>
      <c r="I3" s="533"/>
      <c r="J3" s="384"/>
    </row>
    <row r="4" spans="1:12" customFormat="1" ht="15.75" customHeight="1" thickBot="1" x14ac:dyDescent="0.35">
      <c r="A4" s="551"/>
      <c r="B4" s="383"/>
      <c r="C4" s="260"/>
      <c r="D4" s="260"/>
      <c r="E4" s="260"/>
      <c r="F4" s="260"/>
      <c r="G4" s="531"/>
      <c r="H4" s="535" t="s">
        <v>4</v>
      </c>
      <c r="I4" s="536"/>
      <c r="J4" s="442"/>
    </row>
    <row r="5" spans="1:12" x14ac:dyDescent="0.25">
      <c r="B5" s="459"/>
      <c r="C5" s="459"/>
      <c r="D5" s="459"/>
      <c r="E5" s="459"/>
      <c r="F5" s="459"/>
      <c r="G5" s="459"/>
    </row>
    <row r="6" spans="1:12" customFormat="1" ht="24" customHeight="1" x14ac:dyDescent="0.3">
      <c r="A6" s="92" t="s">
        <v>6</v>
      </c>
      <c r="B6" s="352"/>
      <c r="C6" s="352"/>
      <c r="D6" s="352"/>
      <c r="E6" s="352"/>
      <c r="F6" s="352"/>
      <c r="G6" s="352"/>
      <c r="H6" s="352"/>
      <c r="I6" s="352"/>
      <c r="J6" s="352"/>
    </row>
    <row r="7" spans="1:12" customFormat="1" ht="35.25" customHeight="1" x14ac:dyDescent="0.3">
      <c r="A7" s="93" t="s">
        <v>8</v>
      </c>
      <c r="B7" s="352"/>
      <c r="C7" s="352"/>
      <c r="D7" s="352"/>
      <c r="E7" s="352"/>
      <c r="F7" s="352"/>
      <c r="G7" s="352"/>
      <c r="H7" s="352"/>
      <c r="I7" s="352"/>
      <c r="J7" s="352"/>
    </row>
    <row r="8" spans="1:12" ht="14.4" thickBot="1" x14ac:dyDescent="0.3">
      <c r="C8" s="64"/>
      <c r="D8" s="64"/>
      <c r="E8" s="64"/>
      <c r="F8" s="64"/>
      <c r="G8" s="64"/>
      <c r="H8" s="64"/>
    </row>
    <row r="9" spans="1:12" s="124" customFormat="1" ht="30" customHeight="1" x14ac:dyDescent="0.3">
      <c r="A9" s="443" t="s">
        <v>122</v>
      </c>
      <c r="B9" s="460" t="s">
        <v>264</v>
      </c>
      <c r="C9" s="457" t="s">
        <v>292</v>
      </c>
      <c r="D9" s="454" t="s">
        <v>239</v>
      </c>
      <c r="E9" s="454"/>
      <c r="F9" s="454"/>
      <c r="G9" s="454"/>
      <c r="H9" s="454"/>
      <c r="I9" s="119" t="s">
        <v>240</v>
      </c>
      <c r="J9" s="447" t="s">
        <v>241</v>
      </c>
      <c r="K9" s="449" t="s">
        <v>242</v>
      </c>
    </row>
    <row r="10" spans="1:12" s="125" customFormat="1" ht="55.8" thickBot="1" x14ac:dyDescent="0.35">
      <c r="A10" s="444"/>
      <c r="B10" s="461"/>
      <c r="C10" s="458"/>
      <c r="D10" s="120" t="s">
        <v>243</v>
      </c>
      <c r="E10" s="121" t="s">
        <v>244</v>
      </c>
      <c r="F10" s="120" t="s">
        <v>245</v>
      </c>
      <c r="G10" s="120" t="s">
        <v>246</v>
      </c>
      <c r="H10" s="122" t="s">
        <v>247</v>
      </c>
      <c r="I10" s="123" t="s">
        <v>248</v>
      </c>
      <c r="J10" s="448"/>
      <c r="K10" s="450"/>
    </row>
    <row r="11" spans="1:12" ht="20.25" customHeight="1" x14ac:dyDescent="0.25">
      <c r="A11" s="445" t="str">
        <f>+(PROBABILIDAD!A11)</f>
        <v>Recursos insuficientes para atender la necesidades de la población, originado por  la demora en la intervención</v>
      </c>
      <c r="B11" s="219" t="str">
        <f>+(DESCRIPCION!D10)</f>
        <v>Diversidad de criterios en la aplicación de las normas</v>
      </c>
      <c r="C11" s="455" t="s">
        <v>353</v>
      </c>
      <c r="D11" s="451" t="s">
        <v>249</v>
      </c>
      <c r="E11" s="24" t="s">
        <v>250</v>
      </c>
      <c r="F11" s="23" t="s">
        <v>213</v>
      </c>
      <c r="G11" s="23">
        <f>IF(F11="Asignado",15,0)</f>
        <v>15</v>
      </c>
      <c r="H11" s="452" t="str">
        <f>IF(AND(G18&gt;0,G18&lt;=85),"Débil",IF(AND(G18&gt;85,G18&lt;=95),"Moderado",IF(G18&gt;96,"Fuerte"," ")))</f>
        <v>Fuerte</v>
      </c>
      <c r="I11" s="218" t="s">
        <v>236</v>
      </c>
      <c r="J11" s="218" t="str">
        <f>IF(AND(H11="Fuerte",I11="Fuerte (Siempre se Ejecuta)"),"Fuerte",IF(AND(H11="Fuerte",I11="Moderado (Algunas veces se ejecuta)"),"Moderado",IF(AND(H11="Fuerte",I11="Débil (No se ejecuta)"),"Débil",IF(AND(H11="Moderado",I11="Fuerte (Siempre se Ejecuta)"),"Moderado",IF(AND(H11="Moderado",I11="Moderado (Algunas veces se ejecuta)"),"Moderado",IF(AND(H11="Moderado",I11="Débil (No se ejecuta)"),"Débil",IF(AND(H11="Débil",I11="Fuerte (Siempre se Ejecuta)"),"Débil",IF(AND(H11="Débil",I11="Moderado (Algunas veces se ejecuta)"),"Débil",IF(AND(H11="Débil",I11="Débil (No se ejecuta)"),"Débil"," ")))))))))</f>
        <v>Moderado</v>
      </c>
      <c r="K11" s="446" t="str">
        <f>IF(J11="Fuerte","NO",IF(J11=" "," ","SI"))</f>
        <v>SI</v>
      </c>
      <c r="L11" s="172"/>
    </row>
    <row r="12" spans="1:12" ht="27.6" x14ac:dyDescent="0.25">
      <c r="A12" s="445"/>
      <c r="B12" s="219"/>
      <c r="C12" s="455"/>
      <c r="D12" s="451"/>
      <c r="E12" s="25" t="s">
        <v>251</v>
      </c>
      <c r="F12" s="16" t="s">
        <v>215</v>
      </c>
      <c r="G12" s="16">
        <f>IF(F12="Adecuado",15,0)</f>
        <v>15</v>
      </c>
      <c r="H12" s="452"/>
      <c r="I12" s="219"/>
      <c r="J12" s="219"/>
      <c r="K12" s="446"/>
    </row>
    <row r="13" spans="1:12" ht="27.6" x14ac:dyDescent="0.25">
      <c r="A13" s="445"/>
      <c r="B13" s="219"/>
      <c r="C13" s="455"/>
      <c r="D13" s="117" t="s">
        <v>252</v>
      </c>
      <c r="E13" s="25" t="s">
        <v>253</v>
      </c>
      <c r="F13" s="16" t="s">
        <v>218</v>
      </c>
      <c r="G13" s="16">
        <f>IF(F13="Oportuna",15,0)</f>
        <v>15</v>
      </c>
      <c r="H13" s="452"/>
      <c r="I13" s="219"/>
      <c r="J13" s="219"/>
      <c r="K13" s="446"/>
    </row>
    <row r="14" spans="1:12" ht="41.4" x14ac:dyDescent="0.25">
      <c r="A14" s="445"/>
      <c r="B14" s="219"/>
      <c r="C14" s="455"/>
      <c r="D14" s="117" t="s">
        <v>254</v>
      </c>
      <c r="E14" s="25" t="s">
        <v>255</v>
      </c>
      <c r="F14" s="99" t="s">
        <v>221</v>
      </c>
      <c r="G14" s="16">
        <f>IF(F14="Prevenir",15,IF(F14="Detectar",10,0))</f>
        <v>15</v>
      </c>
      <c r="H14" s="452"/>
      <c r="I14" s="219"/>
      <c r="J14" s="219"/>
      <c r="K14" s="446"/>
    </row>
    <row r="15" spans="1:12" ht="27.6" x14ac:dyDescent="0.25">
      <c r="A15" s="445"/>
      <c r="B15" s="219"/>
      <c r="C15" s="455"/>
      <c r="D15" s="117" t="s">
        <v>256</v>
      </c>
      <c r="E15" s="25" t="s">
        <v>257</v>
      </c>
      <c r="F15" s="16" t="s">
        <v>225</v>
      </c>
      <c r="G15" s="16">
        <f>IF(F15="Confiable",15,0)</f>
        <v>15</v>
      </c>
      <c r="H15" s="452"/>
      <c r="I15" s="219"/>
      <c r="J15" s="219"/>
      <c r="K15" s="446"/>
    </row>
    <row r="16" spans="1:12" ht="41.4" x14ac:dyDescent="0.25">
      <c r="A16" s="445"/>
      <c r="B16" s="219"/>
      <c r="C16" s="455"/>
      <c r="D16" s="117" t="s">
        <v>258</v>
      </c>
      <c r="E16" s="25" t="s">
        <v>259</v>
      </c>
      <c r="F16" s="99" t="s">
        <v>228</v>
      </c>
      <c r="G16" s="16">
        <f>IF(F16="Se investigan y se resuelven oportunamente",15,0)</f>
        <v>15</v>
      </c>
      <c r="H16" s="452"/>
      <c r="I16" s="219"/>
      <c r="J16" s="219"/>
      <c r="K16" s="446"/>
    </row>
    <row r="17" spans="1:11" ht="27.6" x14ac:dyDescent="0.25">
      <c r="A17" s="445"/>
      <c r="B17" s="219"/>
      <c r="C17" s="456"/>
      <c r="D17" s="103" t="s">
        <v>260</v>
      </c>
      <c r="E17" s="25" t="s">
        <v>261</v>
      </c>
      <c r="F17" s="16" t="s">
        <v>231</v>
      </c>
      <c r="G17" s="16">
        <f>IF(F17="Completa",10,IF(F17="Incompleta",5,0))</f>
        <v>10</v>
      </c>
      <c r="H17" s="453"/>
      <c r="I17" s="219"/>
      <c r="J17" s="219"/>
      <c r="K17" s="446"/>
    </row>
    <row r="18" spans="1:11" ht="14.4" x14ac:dyDescent="0.25">
      <c r="A18" s="445"/>
      <c r="B18" s="162"/>
      <c r="C18" s="171"/>
      <c r="D18" s="118"/>
      <c r="E18" s="19" t="s">
        <v>262</v>
      </c>
      <c r="F18" s="18"/>
      <c r="G18" s="18">
        <f>SUM(G11:G17)</f>
        <v>100</v>
      </c>
      <c r="H18" s="53"/>
    </row>
    <row r="19" spans="1:11" ht="14.4" thickBot="1" x14ac:dyDescent="0.3">
      <c r="A19" s="126"/>
      <c r="B19" s="174"/>
    </row>
    <row r="20" spans="1:11" s="125" customFormat="1" ht="30" customHeight="1" x14ac:dyDescent="0.3">
      <c r="A20" s="443" t="s">
        <v>122</v>
      </c>
      <c r="B20" s="460" t="s">
        <v>264</v>
      </c>
      <c r="C20" s="457" t="s">
        <v>238</v>
      </c>
      <c r="D20" s="454" t="s">
        <v>239</v>
      </c>
      <c r="E20" s="454"/>
      <c r="F20" s="454"/>
      <c r="G20" s="454"/>
      <c r="H20" s="454"/>
      <c r="I20" s="119" t="s">
        <v>240</v>
      </c>
      <c r="J20" s="447" t="s">
        <v>241</v>
      </c>
      <c r="K20" s="449" t="s">
        <v>242</v>
      </c>
    </row>
    <row r="21" spans="1:11" s="125" customFormat="1" ht="55.8" thickBot="1" x14ac:dyDescent="0.35">
      <c r="A21" s="462"/>
      <c r="B21" s="461"/>
      <c r="C21" s="458"/>
      <c r="D21" s="120" t="s">
        <v>243</v>
      </c>
      <c r="E21" s="121" t="s">
        <v>244</v>
      </c>
      <c r="F21" s="120" t="s">
        <v>245</v>
      </c>
      <c r="G21" s="120" t="s">
        <v>246</v>
      </c>
      <c r="H21" s="122" t="s">
        <v>263</v>
      </c>
      <c r="I21" s="123" t="s">
        <v>248</v>
      </c>
      <c r="J21" s="448"/>
      <c r="K21" s="463"/>
    </row>
    <row r="22" spans="1:11" ht="20.25" customHeight="1" x14ac:dyDescent="0.25">
      <c r="A22" s="472" t="str">
        <f>+(PROBABILIDAD!A11)</f>
        <v>Recursos insuficientes para atender la necesidades de la población, originado por  la demora en la intervención</v>
      </c>
      <c r="B22" s="475" t="str">
        <f>+(DESCRIPCION!D11)</f>
        <v>Constantes cambios normativos, diversidad jurídica.</v>
      </c>
      <c r="C22" s="464" t="s">
        <v>354</v>
      </c>
      <c r="D22" s="467" t="s">
        <v>249</v>
      </c>
      <c r="E22" s="178" t="s">
        <v>250</v>
      </c>
      <c r="F22" s="179" t="s">
        <v>213</v>
      </c>
      <c r="G22" s="179">
        <f>IF(F22="Asignado",15,0)</f>
        <v>15</v>
      </c>
      <c r="H22" s="468" t="str">
        <f>IF(AND(G29&gt;0,G29&lt;=85),"Débil",IF(AND(G29&gt;85,G29&lt;=95),"Moderado",IF(G29&gt;96,"Fuerte"," ")))</f>
        <v>Fuerte</v>
      </c>
      <c r="I22" s="469" t="s">
        <v>236</v>
      </c>
      <c r="J22" s="469" t="str">
        <f>IF(AND(H22="Fuerte",I22="Fuerte (Siempre se Ejecuta)"),"Fuerte",IF(AND(H22="Fuerte",I22="Moderado (Algunas veces se ejecuta)"),"Moderado",IF(AND(H22="Fuerte",I22="Débil (No se ejecuta)"),"Débil",IF(AND(H22="Moderado",I22="Fuerte (Siempre se Ejecuta)"),"Moderado",IF(AND(H22="Moderado",I22="Moderado (Algunas veces se ejecuta)"),"Moderado",IF(AND(H22="Moderado",I22="Débil (No se ejecuta)"),"Débil",IF(AND(H22="Débil",I22="Fuerte (Siempre se Ejecuta)"),"Débil",IF(AND(H22="Débil",I22="Moderado (Algunas veces se ejecuta)"),"Débil",IF(AND(H22="Débil",I22="Débil (No se ejecuta)"),"Débil"," ")))))))))</f>
        <v>Moderado</v>
      </c>
      <c r="K22" s="470" t="str">
        <f>IF(J22="Fuerte","NO",IF(J22=" "," ","SI"))</f>
        <v>SI</v>
      </c>
    </row>
    <row r="23" spans="1:11" ht="29.25" customHeight="1" x14ac:dyDescent="0.25">
      <c r="A23" s="473"/>
      <c r="B23" s="476"/>
      <c r="C23" s="465"/>
      <c r="D23" s="451"/>
      <c r="E23" s="25" t="s">
        <v>251</v>
      </c>
      <c r="F23" s="161" t="s">
        <v>215</v>
      </c>
      <c r="G23" s="161">
        <f>IF(F23="Adecuado",15,0)</f>
        <v>15</v>
      </c>
      <c r="H23" s="452"/>
      <c r="I23" s="219"/>
      <c r="J23" s="219"/>
      <c r="K23" s="471"/>
    </row>
    <row r="24" spans="1:11" ht="43.5" customHeight="1" x14ac:dyDescent="0.25">
      <c r="A24" s="473"/>
      <c r="B24" s="476"/>
      <c r="C24" s="465"/>
      <c r="D24" s="117" t="s">
        <v>252</v>
      </c>
      <c r="E24" s="25" t="s">
        <v>253</v>
      </c>
      <c r="F24" s="161" t="s">
        <v>218</v>
      </c>
      <c r="G24" s="161">
        <f>IF(F24="Oportuna",15,0)</f>
        <v>15</v>
      </c>
      <c r="H24" s="452"/>
      <c r="I24" s="219"/>
      <c r="J24" s="219"/>
      <c r="K24" s="471"/>
    </row>
    <row r="25" spans="1:11" ht="43.5" customHeight="1" x14ac:dyDescent="0.25">
      <c r="A25" s="473"/>
      <c r="B25" s="476"/>
      <c r="C25" s="465"/>
      <c r="D25" s="117" t="s">
        <v>254</v>
      </c>
      <c r="E25" s="25" t="s">
        <v>255</v>
      </c>
      <c r="F25" s="99" t="s">
        <v>221</v>
      </c>
      <c r="G25" s="161">
        <f>IF(F25="Prevenir",15,IF(F25="Detectar",10,0))</f>
        <v>15</v>
      </c>
      <c r="H25" s="452"/>
      <c r="I25" s="219"/>
      <c r="J25" s="219"/>
      <c r="K25" s="471"/>
    </row>
    <row r="26" spans="1:11" ht="29.25" customHeight="1" x14ac:dyDescent="0.25">
      <c r="A26" s="473"/>
      <c r="B26" s="476"/>
      <c r="C26" s="465"/>
      <c r="D26" s="117" t="s">
        <v>256</v>
      </c>
      <c r="E26" s="25" t="s">
        <v>257</v>
      </c>
      <c r="F26" s="161" t="s">
        <v>225</v>
      </c>
      <c r="G26" s="161">
        <f>IF(F26="Confiable",15,0)</f>
        <v>15</v>
      </c>
      <c r="H26" s="452"/>
      <c r="I26" s="219"/>
      <c r="J26" s="219"/>
      <c r="K26" s="471"/>
    </row>
    <row r="27" spans="1:11" ht="43.5" customHeight="1" x14ac:dyDescent="0.25">
      <c r="A27" s="473"/>
      <c r="B27" s="476"/>
      <c r="C27" s="465"/>
      <c r="D27" s="117" t="s">
        <v>258</v>
      </c>
      <c r="E27" s="25" t="s">
        <v>259</v>
      </c>
      <c r="F27" s="99" t="s">
        <v>228</v>
      </c>
      <c r="G27" s="161">
        <f>IF(F27="Se investigan y se resuelven oportunamente",15,0)</f>
        <v>15</v>
      </c>
      <c r="H27" s="452"/>
      <c r="I27" s="219"/>
      <c r="J27" s="219"/>
      <c r="K27" s="471"/>
    </row>
    <row r="28" spans="1:11" ht="29.25" customHeight="1" x14ac:dyDescent="0.25">
      <c r="A28" s="473"/>
      <c r="B28" s="476"/>
      <c r="C28" s="466"/>
      <c r="D28" s="103" t="s">
        <v>260</v>
      </c>
      <c r="E28" s="25" t="s">
        <v>261</v>
      </c>
      <c r="F28" s="161" t="s">
        <v>231</v>
      </c>
      <c r="G28" s="161">
        <f>IF(F28="Completa",10,IF(F28="Incompleta",5,0))</f>
        <v>10</v>
      </c>
      <c r="H28" s="453"/>
      <c r="I28" s="219"/>
      <c r="J28" s="219"/>
      <c r="K28" s="471"/>
    </row>
    <row r="29" spans="1:11" s="131" customFormat="1" ht="15" thickBot="1" x14ac:dyDescent="0.3">
      <c r="A29" s="474"/>
      <c r="B29" s="477"/>
      <c r="C29" s="127"/>
      <c r="D29" s="128"/>
      <c r="E29" s="129" t="s">
        <v>262</v>
      </c>
      <c r="F29" s="17"/>
      <c r="G29" s="17">
        <f>SUM(G22:G28)</f>
        <v>100</v>
      </c>
      <c r="H29" s="130"/>
      <c r="K29" s="180"/>
    </row>
    <row r="30" spans="1:11" ht="14.4" thickBot="1" x14ac:dyDescent="0.3"/>
    <row r="31" spans="1:11" s="124" customFormat="1" ht="30" customHeight="1" x14ac:dyDescent="0.3">
      <c r="A31" s="443" t="s">
        <v>122</v>
      </c>
      <c r="B31" s="460" t="s">
        <v>264</v>
      </c>
      <c r="C31" s="457" t="s">
        <v>238</v>
      </c>
      <c r="D31" s="454" t="s">
        <v>239</v>
      </c>
      <c r="E31" s="454"/>
      <c r="F31" s="454"/>
      <c r="G31" s="454"/>
      <c r="H31" s="454"/>
      <c r="I31" s="164" t="s">
        <v>240</v>
      </c>
      <c r="J31" s="447" t="s">
        <v>241</v>
      </c>
      <c r="K31" s="449" t="s">
        <v>242</v>
      </c>
    </row>
    <row r="32" spans="1:11" s="125" customFormat="1" ht="55.8" thickBot="1" x14ac:dyDescent="0.35">
      <c r="A32" s="462"/>
      <c r="B32" s="480"/>
      <c r="C32" s="458"/>
      <c r="D32" s="165" t="s">
        <v>243</v>
      </c>
      <c r="E32" s="121" t="s">
        <v>244</v>
      </c>
      <c r="F32" s="165" t="s">
        <v>245</v>
      </c>
      <c r="G32" s="165" t="s">
        <v>246</v>
      </c>
      <c r="H32" s="122" t="s">
        <v>263</v>
      </c>
      <c r="I32" s="123" t="s">
        <v>248</v>
      </c>
      <c r="J32" s="448"/>
      <c r="K32" s="463"/>
    </row>
    <row r="33" spans="1:11" ht="20.25" customHeight="1" x14ac:dyDescent="0.25">
      <c r="A33" s="478" t="s">
        <v>340</v>
      </c>
      <c r="B33" s="218" t="s">
        <v>343</v>
      </c>
      <c r="C33" s="455" t="s">
        <v>356</v>
      </c>
      <c r="D33" s="451" t="s">
        <v>249</v>
      </c>
      <c r="E33" s="24" t="s">
        <v>250</v>
      </c>
      <c r="F33" s="23" t="s">
        <v>213</v>
      </c>
      <c r="G33" s="23">
        <f>IF(F33="Asignado",15,0)</f>
        <v>15</v>
      </c>
      <c r="H33" s="452" t="str">
        <f>IF(AND(G40&gt;0,G40&lt;=85),"Débil",IF(AND(G40&gt;85,G40&lt;=95),"Moderado",IF(G40&gt;96,"Fuerte"," ")))</f>
        <v>Fuerte</v>
      </c>
      <c r="I33" s="218" t="s">
        <v>236</v>
      </c>
      <c r="J33" s="218" t="str">
        <f>IF(AND(H33="Fuerte",I33="Fuerte (Siempre se Ejecuta)"),"Fuerte",IF(AND(H33="Fuerte",I33="Moderado (Algunas veces se ejecuta)"),"Moderado",IF(AND(H33="Fuerte",I33="Débil (No se ejecuta)"),"Débil",IF(AND(H33="Moderado",I33="Fuerte (Siempre se Ejecuta)"),"Moderado",IF(AND(H33="Moderado",I33="Moderado (Algunas veces se ejecuta)"),"Moderado",IF(AND(H33="Moderado",I33="Débil (No se ejecuta)"),"Débil",IF(AND(H33="Débil",I33="Fuerte (Siempre se Ejecuta)"),"Débil",IF(AND(H33="Débil",I33="Moderado (Algunas veces se ejecuta)"),"Débil",IF(AND(H33="Débil",I33="Débil (No se ejecuta)"),"Débil"," ")))))))))</f>
        <v>Moderado</v>
      </c>
      <c r="K33" s="481" t="str">
        <f>IF(J33="Fuerte","NO",IF(J33=" "," ","SI"))</f>
        <v>SI</v>
      </c>
    </row>
    <row r="34" spans="1:11" ht="27.6" x14ac:dyDescent="0.25">
      <c r="A34" s="479"/>
      <c r="B34" s="219"/>
      <c r="C34" s="455"/>
      <c r="D34" s="451"/>
      <c r="E34" s="25" t="s">
        <v>251</v>
      </c>
      <c r="F34" s="16" t="s">
        <v>215</v>
      </c>
      <c r="G34" s="16">
        <f>IF(F34="Adecuado",15,0)</f>
        <v>15</v>
      </c>
      <c r="H34" s="452"/>
      <c r="I34" s="219"/>
      <c r="J34" s="219"/>
      <c r="K34" s="446"/>
    </row>
    <row r="35" spans="1:11" ht="27.6" x14ac:dyDescent="0.25">
      <c r="A35" s="479"/>
      <c r="B35" s="219"/>
      <c r="C35" s="455"/>
      <c r="D35" s="117" t="s">
        <v>252</v>
      </c>
      <c r="E35" s="25" t="s">
        <v>253</v>
      </c>
      <c r="F35" s="16" t="s">
        <v>218</v>
      </c>
      <c r="G35" s="16">
        <f>IF(F35="Oportuna",15,0)</f>
        <v>15</v>
      </c>
      <c r="H35" s="452"/>
      <c r="I35" s="219"/>
      <c r="J35" s="219"/>
      <c r="K35" s="446"/>
    </row>
    <row r="36" spans="1:11" ht="41.4" x14ac:dyDescent="0.25">
      <c r="A36" s="479"/>
      <c r="B36" s="219"/>
      <c r="C36" s="455"/>
      <c r="D36" s="117" t="s">
        <v>254</v>
      </c>
      <c r="E36" s="25" t="s">
        <v>255</v>
      </c>
      <c r="F36" s="99" t="s">
        <v>221</v>
      </c>
      <c r="G36" s="16">
        <f>IF(F36="Prevenir",15,IF(F36="Detectar",10,0))</f>
        <v>15</v>
      </c>
      <c r="H36" s="452"/>
      <c r="I36" s="219"/>
      <c r="J36" s="219"/>
      <c r="K36" s="446"/>
    </row>
    <row r="37" spans="1:11" ht="27.6" x14ac:dyDescent="0.25">
      <c r="A37" s="479"/>
      <c r="B37" s="219"/>
      <c r="C37" s="455"/>
      <c r="D37" s="117" t="s">
        <v>256</v>
      </c>
      <c r="E37" s="25" t="s">
        <v>257</v>
      </c>
      <c r="F37" s="16" t="s">
        <v>225</v>
      </c>
      <c r="G37" s="16">
        <f>IF(F37="Confiable",15,0)</f>
        <v>15</v>
      </c>
      <c r="H37" s="452"/>
      <c r="I37" s="219"/>
      <c r="J37" s="219"/>
      <c r="K37" s="446"/>
    </row>
    <row r="38" spans="1:11" ht="41.4" x14ac:dyDescent="0.25">
      <c r="A38" s="479"/>
      <c r="B38" s="219"/>
      <c r="C38" s="455"/>
      <c r="D38" s="117" t="s">
        <v>258</v>
      </c>
      <c r="E38" s="25" t="s">
        <v>259</v>
      </c>
      <c r="F38" s="99" t="s">
        <v>228</v>
      </c>
      <c r="G38" s="16">
        <f>IF(F38="Se investigan y se resuelven oportunamente",15,0)</f>
        <v>15</v>
      </c>
      <c r="H38" s="452"/>
      <c r="I38" s="219"/>
      <c r="J38" s="219"/>
      <c r="K38" s="446"/>
    </row>
    <row r="39" spans="1:11" ht="27.6" x14ac:dyDescent="0.25">
      <c r="A39" s="479"/>
      <c r="B39" s="219"/>
      <c r="C39" s="456"/>
      <c r="D39" s="103" t="s">
        <v>260</v>
      </c>
      <c r="E39" s="25" t="s">
        <v>261</v>
      </c>
      <c r="F39" s="16" t="s">
        <v>231</v>
      </c>
      <c r="G39" s="16">
        <f>IF(F39="Completa",10,IF(F39="Incompleta",5,0))</f>
        <v>10</v>
      </c>
      <c r="H39" s="453"/>
      <c r="I39" s="219"/>
      <c r="J39" s="219"/>
      <c r="K39" s="446"/>
    </row>
    <row r="40" spans="1:11" ht="14.4" x14ac:dyDescent="0.25">
      <c r="A40" s="479"/>
      <c r="B40" s="219"/>
      <c r="C40" s="171"/>
      <c r="D40" s="118"/>
      <c r="E40" s="19" t="s">
        <v>262</v>
      </c>
      <c r="F40" s="18"/>
      <c r="G40" s="18">
        <f>SUM(G33:G39)</f>
        <v>100</v>
      </c>
      <c r="H40" s="53"/>
    </row>
    <row r="41" spans="1:11" ht="14.4" thickBot="1" x14ac:dyDescent="0.3">
      <c r="A41" s="126"/>
      <c r="B41" s="174"/>
    </row>
    <row r="42" spans="1:11" s="125" customFormat="1" ht="30" customHeight="1" x14ac:dyDescent="0.3">
      <c r="A42" s="443" t="s">
        <v>122</v>
      </c>
      <c r="B42" s="173"/>
      <c r="C42" s="457" t="s">
        <v>238</v>
      </c>
      <c r="D42" s="454" t="s">
        <v>239</v>
      </c>
      <c r="E42" s="454"/>
      <c r="F42" s="454"/>
      <c r="G42" s="454"/>
      <c r="H42" s="454"/>
      <c r="I42" s="119" t="s">
        <v>240</v>
      </c>
      <c r="J42" s="447" t="s">
        <v>241</v>
      </c>
      <c r="K42" s="449" t="s">
        <v>242</v>
      </c>
    </row>
    <row r="43" spans="1:11" s="125" customFormat="1" ht="55.8" thickBot="1" x14ac:dyDescent="0.35">
      <c r="A43" s="462"/>
      <c r="B43" s="175"/>
      <c r="C43" s="458"/>
      <c r="D43" s="120" t="s">
        <v>243</v>
      </c>
      <c r="E43" s="121" t="s">
        <v>244</v>
      </c>
      <c r="F43" s="120" t="s">
        <v>245</v>
      </c>
      <c r="G43" s="120" t="s">
        <v>246</v>
      </c>
      <c r="H43" s="122" t="s">
        <v>263</v>
      </c>
      <c r="I43" s="123" t="s">
        <v>248</v>
      </c>
      <c r="J43" s="448"/>
      <c r="K43" s="463"/>
    </row>
    <row r="44" spans="1:11" ht="20.25" customHeight="1" x14ac:dyDescent="0.25">
      <c r="A44" s="478" t="s">
        <v>340</v>
      </c>
      <c r="B44" s="218" t="s">
        <v>339</v>
      </c>
      <c r="C44" s="465" t="s">
        <v>357</v>
      </c>
      <c r="D44" s="451" t="s">
        <v>249</v>
      </c>
      <c r="E44" s="24" t="s">
        <v>250</v>
      </c>
      <c r="F44" s="23" t="s">
        <v>213</v>
      </c>
      <c r="G44" s="23">
        <f>IF(F44="Asignado",15,0)</f>
        <v>15</v>
      </c>
      <c r="H44" s="452" t="str">
        <f>IF(AND(G51&gt;0,G51&lt;=85),"Débil",IF(AND(G51&gt;85,G51&lt;=95),"Moderado",IF(G51&gt;96,"Fuerte"," ")))</f>
        <v>Fuerte</v>
      </c>
      <c r="I44" s="218" t="s">
        <v>236</v>
      </c>
      <c r="J44" s="218" t="str">
        <f>IF(AND(H44="Fuerte",I44="Fuerte (Siempre se Ejecuta)"),"Fuerte",IF(AND(H44="Fuerte",I44="Moderado (Algunas veces se ejecuta)"),"Moderado",IF(AND(H44="Fuerte",I44="Débil (No se ejecuta)"),"Débil",IF(AND(H44="Moderado",I44="Fuerte (Siempre se Ejecuta)"),"Moderado",IF(AND(H44="Moderado",I44="Moderado (Algunas veces se ejecuta)"),"Moderado",IF(AND(H44="Moderado",I44="Débil (No se ejecuta)"),"Débil",IF(AND(H44="Débil",I44="Fuerte (Siempre se Ejecuta)"),"Débil",IF(AND(H44="Débil",I44="Moderado (Algunas veces se ejecuta)"),"Débil",IF(AND(H44="Débil",I44="Débil (No se ejecuta)"),"Débil"," ")))))))))</f>
        <v>Moderado</v>
      </c>
      <c r="K44" s="481" t="str">
        <f>IF(J44="Fuerte","NO",IF(J44=" "," ","SI"))</f>
        <v>SI</v>
      </c>
    </row>
    <row r="45" spans="1:11" ht="27.6" x14ac:dyDescent="0.25">
      <c r="A45" s="479"/>
      <c r="B45" s="219"/>
      <c r="C45" s="465"/>
      <c r="D45" s="451"/>
      <c r="E45" s="25" t="s">
        <v>251</v>
      </c>
      <c r="F45" s="16" t="s">
        <v>215</v>
      </c>
      <c r="G45" s="16">
        <f>IF(F45="Adecuado",15,0)</f>
        <v>15</v>
      </c>
      <c r="H45" s="452"/>
      <c r="I45" s="219"/>
      <c r="J45" s="219"/>
      <c r="K45" s="446"/>
    </row>
    <row r="46" spans="1:11" ht="27.6" x14ac:dyDescent="0.25">
      <c r="A46" s="479"/>
      <c r="B46" s="219"/>
      <c r="C46" s="465"/>
      <c r="D46" s="117" t="s">
        <v>252</v>
      </c>
      <c r="E46" s="25" t="s">
        <v>253</v>
      </c>
      <c r="F46" s="16" t="s">
        <v>218</v>
      </c>
      <c r="G46" s="16">
        <f>IF(F46="Oportuna",15,0)</f>
        <v>15</v>
      </c>
      <c r="H46" s="452"/>
      <c r="I46" s="219"/>
      <c r="J46" s="219"/>
      <c r="K46" s="446"/>
    </row>
    <row r="47" spans="1:11" ht="41.4" x14ac:dyDescent="0.25">
      <c r="A47" s="479"/>
      <c r="B47" s="219"/>
      <c r="C47" s="465"/>
      <c r="D47" s="117" t="s">
        <v>254</v>
      </c>
      <c r="E47" s="25" t="s">
        <v>255</v>
      </c>
      <c r="F47" s="99" t="s">
        <v>221</v>
      </c>
      <c r="G47" s="16">
        <f>IF(F47="Prevenir",15,IF(F47="Detectar",10,0))</f>
        <v>15</v>
      </c>
      <c r="H47" s="452"/>
      <c r="I47" s="219"/>
      <c r="J47" s="219"/>
      <c r="K47" s="446"/>
    </row>
    <row r="48" spans="1:11" ht="27.6" x14ac:dyDescent="0.25">
      <c r="A48" s="479"/>
      <c r="B48" s="219"/>
      <c r="C48" s="465"/>
      <c r="D48" s="117" t="s">
        <v>256</v>
      </c>
      <c r="E48" s="25" t="s">
        <v>257</v>
      </c>
      <c r="F48" s="16" t="s">
        <v>225</v>
      </c>
      <c r="G48" s="16">
        <f>IF(F48="Confiable",15,0)</f>
        <v>15</v>
      </c>
      <c r="H48" s="452"/>
      <c r="I48" s="219"/>
      <c r="J48" s="219"/>
      <c r="K48" s="446"/>
    </row>
    <row r="49" spans="1:11" ht="41.4" x14ac:dyDescent="0.25">
      <c r="A49" s="479"/>
      <c r="B49" s="219"/>
      <c r="C49" s="465"/>
      <c r="D49" s="117" t="s">
        <v>258</v>
      </c>
      <c r="E49" s="25" t="s">
        <v>259</v>
      </c>
      <c r="F49" s="99" t="s">
        <v>228</v>
      </c>
      <c r="G49" s="16">
        <f>IF(F49="Se investigan y se resuelven oportunamente",15,0)</f>
        <v>15</v>
      </c>
      <c r="H49" s="452"/>
      <c r="I49" s="219"/>
      <c r="J49" s="219"/>
      <c r="K49" s="446"/>
    </row>
    <row r="50" spans="1:11" ht="27.6" x14ac:dyDescent="0.25">
      <c r="A50" s="479"/>
      <c r="B50" s="219"/>
      <c r="C50" s="466"/>
      <c r="D50" s="103" t="s">
        <v>260</v>
      </c>
      <c r="E50" s="25" t="s">
        <v>261</v>
      </c>
      <c r="F50" s="16" t="s">
        <v>231</v>
      </c>
      <c r="G50" s="16">
        <f>IF(F50="Completa",10,IF(F50="Incompleta",5,0))</f>
        <v>10</v>
      </c>
      <c r="H50" s="453"/>
      <c r="I50" s="219"/>
      <c r="J50" s="219"/>
      <c r="K50" s="446"/>
    </row>
    <row r="51" spans="1:11" s="131" customFormat="1" ht="15" thickBot="1" x14ac:dyDescent="0.3">
      <c r="A51" s="479"/>
      <c r="B51" s="219"/>
      <c r="C51" s="127"/>
      <c r="D51" s="128"/>
      <c r="E51" s="129" t="s">
        <v>262</v>
      </c>
      <c r="F51" s="17"/>
      <c r="G51" s="17">
        <f>SUM(G44:G50)</f>
        <v>100</v>
      </c>
      <c r="H51" s="130"/>
    </row>
    <row r="52" spans="1:11" ht="14.4" thickBot="1" x14ac:dyDescent="0.3"/>
    <row r="53" spans="1:11" s="124" customFormat="1" ht="30" customHeight="1" x14ac:dyDescent="0.3">
      <c r="A53" s="443" t="s">
        <v>122</v>
      </c>
      <c r="B53" s="173"/>
      <c r="C53" s="457" t="s">
        <v>238</v>
      </c>
      <c r="D53" s="454" t="s">
        <v>239</v>
      </c>
      <c r="E53" s="454"/>
      <c r="F53" s="454"/>
      <c r="G53" s="454"/>
      <c r="H53" s="454"/>
      <c r="I53" s="119" t="s">
        <v>240</v>
      </c>
      <c r="J53" s="447" t="s">
        <v>241</v>
      </c>
      <c r="K53" s="449" t="s">
        <v>242</v>
      </c>
    </row>
    <row r="54" spans="1:11" s="125" customFormat="1" ht="55.8" thickBot="1" x14ac:dyDescent="0.35">
      <c r="A54" s="462"/>
      <c r="B54" s="175"/>
      <c r="C54" s="458"/>
      <c r="D54" s="120" t="s">
        <v>243</v>
      </c>
      <c r="E54" s="121" t="s">
        <v>244</v>
      </c>
      <c r="F54" s="120" t="s">
        <v>245</v>
      </c>
      <c r="G54" s="120" t="s">
        <v>246</v>
      </c>
      <c r="H54" s="122" t="s">
        <v>263</v>
      </c>
      <c r="I54" s="123" t="s">
        <v>248</v>
      </c>
      <c r="J54" s="448"/>
      <c r="K54" s="463"/>
    </row>
    <row r="55" spans="1:11" ht="20.25" customHeight="1" x14ac:dyDescent="0.25">
      <c r="A55" s="482" t="s">
        <v>348</v>
      </c>
      <c r="B55" s="484" t="s">
        <v>338</v>
      </c>
      <c r="C55" s="465" t="s">
        <v>359</v>
      </c>
      <c r="D55" s="451" t="s">
        <v>249</v>
      </c>
      <c r="E55" s="24" t="s">
        <v>250</v>
      </c>
      <c r="F55" s="23" t="s">
        <v>213</v>
      </c>
      <c r="G55" s="23">
        <f>IF(F55="Asignado",15,0)</f>
        <v>15</v>
      </c>
      <c r="H55" s="452" t="str">
        <f>IF(AND(G62&gt;0,G62&lt;=85),"Débil",IF(AND(G62&gt;85,G62&lt;=95),"Moderado",IF(G62&gt;96,"Fuerte"," ")))</f>
        <v>Fuerte</v>
      </c>
      <c r="I55" s="218" t="s">
        <v>236</v>
      </c>
      <c r="J55" s="218" t="str">
        <f>IF(AND(H55="Fuerte",I55="Fuerte (Siempre se Ejecuta)"),"Fuerte",IF(AND(H55="Fuerte",I55="Moderado (Algunas veces se ejecuta)"),"Moderado",IF(AND(H55="Fuerte",I55="Débil (No se ejecuta)"),"Débil",IF(AND(H55="Moderado",I55="Fuerte (Siempre se Ejecuta)"),"Moderado",IF(AND(H55="Moderado",I55="Moderado (Algunas veces se ejecuta)"),"Moderado",IF(AND(H55="Moderado",I55="Débil (No se ejecuta)"),"Débil",IF(AND(H55="Débil",I55="Fuerte (Siempre se Ejecuta)"),"Débil",IF(AND(H55="Débil",I55="Moderado (Algunas veces se ejecuta)"),"Débil",IF(AND(H55="Débil",I55="Débil (No se ejecuta)"),"Débil"," ")))))))))</f>
        <v>Moderado</v>
      </c>
      <c r="K55" s="481" t="str">
        <f>IF(J55="Fuerte","NO",IF(J55=" "," ","SI"))</f>
        <v>SI</v>
      </c>
    </row>
    <row r="56" spans="1:11" ht="27.6" x14ac:dyDescent="0.25">
      <c r="A56" s="483"/>
      <c r="B56" s="445"/>
      <c r="C56" s="465"/>
      <c r="D56" s="451"/>
      <c r="E56" s="25" t="s">
        <v>251</v>
      </c>
      <c r="F56" s="16" t="s">
        <v>215</v>
      </c>
      <c r="G56" s="16">
        <f>IF(F56="Adecuado",15,0)</f>
        <v>15</v>
      </c>
      <c r="H56" s="452"/>
      <c r="I56" s="219"/>
      <c r="J56" s="219"/>
      <c r="K56" s="446"/>
    </row>
    <row r="57" spans="1:11" ht="27.6" x14ac:dyDescent="0.25">
      <c r="A57" s="483"/>
      <c r="B57" s="445"/>
      <c r="C57" s="465"/>
      <c r="D57" s="117" t="s">
        <v>252</v>
      </c>
      <c r="E57" s="25" t="s">
        <v>253</v>
      </c>
      <c r="F57" s="16" t="s">
        <v>218</v>
      </c>
      <c r="G57" s="16">
        <f>IF(F57="Oportuna",15,0)</f>
        <v>15</v>
      </c>
      <c r="H57" s="452"/>
      <c r="I57" s="219"/>
      <c r="J57" s="219"/>
      <c r="K57" s="446"/>
    </row>
    <row r="58" spans="1:11" ht="41.4" x14ac:dyDescent="0.25">
      <c r="A58" s="483"/>
      <c r="B58" s="445"/>
      <c r="C58" s="465"/>
      <c r="D58" s="117" t="s">
        <v>254</v>
      </c>
      <c r="E58" s="25" t="s">
        <v>255</v>
      </c>
      <c r="F58" s="99" t="s">
        <v>221</v>
      </c>
      <c r="G58" s="16">
        <f>IF(F58="Prevenir",15,IF(F58="Detectar",10,0))</f>
        <v>15</v>
      </c>
      <c r="H58" s="452"/>
      <c r="I58" s="219"/>
      <c r="J58" s="219"/>
      <c r="K58" s="446"/>
    </row>
    <row r="59" spans="1:11" ht="27.6" x14ac:dyDescent="0.25">
      <c r="A59" s="483"/>
      <c r="B59" s="445"/>
      <c r="C59" s="465"/>
      <c r="D59" s="117" t="s">
        <v>256</v>
      </c>
      <c r="E59" s="25" t="s">
        <v>257</v>
      </c>
      <c r="F59" s="16" t="s">
        <v>225</v>
      </c>
      <c r="G59" s="16">
        <f>IF(F59="Confiable",15,0)</f>
        <v>15</v>
      </c>
      <c r="H59" s="452"/>
      <c r="I59" s="219"/>
      <c r="J59" s="219"/>
      <c r="K59" s="446"/>
    </row>
    <row r="60" spans="1:11" ht="41.4" x14ac:dyDescent="0.25">
      <c r="A60" s="483"/>
      <c r="B60" s="445"/>
      <c r="C60" s="465"/>
      <c r="D60" s="117" t="s">
        <v>258</v>
      </c>
      <c r="E60" s="25" t="s">
        <v>259</v>
      </c>
      <c r="F60" s="99" t="s">
        <v>228</v>
      </c>
      <c r="G60" s="16">
        <f>IF(F60="Se investigan y se resuelven oportunamente",15,0)</f>
        <v>15</v>
      </c>
      <c r="H60" s="452"/>
      <c r="I60" s="219"/>
      <c r="J60" s="219"/>
      <c r="K60" s="446"/>
    </row>
    <row r="61" spans="1:11" ht="27.6" x14ac:dyDescent="0.25">
      <c r="A61" s="483"/>
      <c r="B61" s="445"/>
      <c r="C61" s="466"/>
      <c r="D61" s="103" t="s">
        <v>260</v>
      </c>
      <c r="E61" s="25" t="s">
        <v>261</v>
      </c>
      <c r="F61" s="16" t="s">
        <v>231</v>
      </c>
      <c r="G61" s="16">
        <f>IF(F61="Completa",10,IF(F61="Incompleta",5,0))</f>
        <v>10</v>
      </c>
      <c r="H61" s="453"/>
      <c r="I61" s="219"/>
      <c r="J61" s="219"/>
      <c r="K61" s="446"/>
    </row>
    <row r="62" spans="1:11" ht="14.4" x14ac:dyDescent="0.25">
      <c r="A62" s="483"/>
      <c r="B62" s="445"/>
      <c r="C62" s="20"/>
      <c r="D62" s="118"/>
      <c r="E62" s="19" t="s">
        <v>262</v>
      </c>
      <c r="F62" s="18"/>
      <c r="G62" s="18">
        <f>SUM(G55:G61)</f>
        <v>100</v>
      </c>
      <c r="H62" s="53"/>
    </row>
    <row r="63" spans="1:11" ht="14.4" thickBot="1" x14ac:dyDescent="0.3">
      <c r="A63" s="126"/>
      <c r="B63" s="174"/>
    </row>
    <row r="64" spans="1:11" s="125" customFormat="1" ht="30" customHeight="1" x14ac:dyDescent="0.3">
      <c r="A64" s="443" t="s">
        <v>122</v>
      </c>
      <c r="B64" s="173"/>
      <c r="C64" s="457" t="s">
        <v>238</v>
      </c>
      <c r="D64" s="454" t="s">
        <v>239</v>
      </c>
      <c r="E64" s="454"/>
      <c r="F64" s="454"/>
      <c r="G64" s="454"/>
      <c r="H64" s="454"/>
      <c r="I64" s="119" t="s">
        <v>240</v>
      </c>
      <c r="J64" s="447" t="s">
        <v>241</v>
      </c>
      <c r="K64" s="449" t="s">
        <v>242</v>
      </c>
    </row>
    <row r="65" spans="1:11" s="125" customFormat="1" ht="55.8" thickBot="1" x14ac:dyDescent="0.35">
      <c r="A65" s="462"/>
      <c r="B65" s="175"/>
      <c r="C65" s="458"/>
      <c r="D65" s="120" t="s">
        <v>243</v>
      </c>
      <c r="E65" s="121" t="s">
        <v>244</v>
      </c>
      <c r="F65" s="120" t="s">
        <v>245</v>
      </c>
      <c r="G65" s="120" t="s">
        <v>246</v>
      </c>
      <c r="H65" s="122" t="s">
        <v>263</v>
      </c>
      <c r="I65" s="123" t="s">
        <v>248</v>
      </c>
      <c r="J65" s="448"/>
      <c r="K65" s="463"/>
    </row>
    <row r="66" spans="1:11" ht="20.25" customHeight="1" x14ac:dyDescent="0.25">
      <c r="A66" s="482" t="s">
        <v>348</v>
      </c>
      <c r="B66" s="218" t="s">
        <v>25</v>
      </c>
      <c r="C66" s="465" t="s">
        <v>361</v>
      </c>
      <c r="D66" s="451" t="s">
        <v>249</v>
      </c>
      <c r="E66" s="24" t="s">
        <v>250</v>
      </c>
      <c r="F66" s="23" t="s">
        <v>213</v>
      </c>
      <c r="G66" s="23">
        <f>IF(F66="Asignado",15,0)</f>
        <v>15</v>
      </c>
      <c r="H66" s="452" t="str">
        <f>IF(AND(G73&gt;0,G73&lt;=85),"Débil",IF(AND(G73&gt;85,G73&lt;=95),"Moderado",IF(G73&gt;96,"Fuerte"," ")))</f>
        <v>Fuerte</v>
      </c>
      <c r="I66" s="218" t="s">
        <v>236</v>
      </c>
      <c r="J66" s="218" t="str">
        <f>IF(AND(H66="Fuerte",I66="Fuerte (Siempre se Ejecuta)"),"Fuerte",IF(AND(H66="Fuerte",I66="Moderado (Algunas veces se ejecuta)"),"Moderado",IF(AND(H66="Fuerte",I66="Débil (No se ejecuta)"),"Débil",IF(AND(H66="Moderado",I66="Fuerte (Siempre se Ejecuta)"),"Moderado",IF(AND(H66="Moderado",I66="Moderado (Algunas veces se ejecuta)"),"Moderado",IF(AND(H66="Moderado",I66="Débil (No se ejecuta)"),"Débil",IF(AND(H66="Débil",I66="Fuerte (Siempre se Ejecuta)"),"Débil",IF(AND(H66="Débil",I66="Moderado (Algunas veces se ejecuta)"),"Débil",IF(AND(H66="Débil",I66="Débil (No se ejecuta)"),"Débil"," ")))))))))</f>
        <v>Moderado</v>
      </c>
      <c r="K66" s="481" t="str">
        <f>IF(J66="Fuerte","NO",IF(J66=" "," ","SI"))</f>
        <v>SI</v>
      </c>
    </row>
    <row r="67" spans="1:11" ht="27.6" x14ac:dyDescent="0.25">
      <c r="A67" s="483"/>
      <c r="B67" s="219"/>
      <c r="C67" s="465"/>
      <c r="D67" s="451"/>
      <c r="E67" s="25" t="s">
        <v>251</v>
      </c>
      <c r="F67" s="16" t="s">
        <v>215</v>
      </c>
      <c r="G67" s="16">
        <f>IF(F67="Adecuado",15,0)</f>
        <v>15</v>
      </c>
      <c r="H67" s="452"/>
      <c r="I67" s="219"/>
      <c r="J67" s="219"/>
      <c r="K67" s="446"/>
    </row>
    <row r="68" spans="1:11" ht="27.6" x14ac:dyDescent="0.25">
      <c r="A68" s="483"/>
      <c r="B68" s="219"/>
      <c r="C68" s="465"/>
      <c r="D68" s="117" t="s">
        <v>252</v>
      </c>
      <c r="E68" s="25" t="s">
        <v>253</v>
      </c>
      <c r="F68" s="16" t="s">
        <v>218</v>
      </c>
      <c r="G68" s="16">
        <f>IF(F68="Oportuna",15,0)</f>
        <v>15</v>
      </c>
      <c r="H68" s="452"/>
      <c r="I68" s="219"/>
      <c r="J68" s="219"/>
      <c r="K68" s="446"/>
    </row>
    <row r="69" spans="1:11" ht="41.4" x14ac:dyDescent="0.25">
      <c r="A69" s="483"/>
      <c r="B69" s="219"/>
      <c r="C69" s="465"/>
      <c r="D69" s="117" t="s">
        <v>254</v>
      </c>
      <c r="E69" s="25" t="s">
        <v>255</v>
      </c>
      <c r="F69" s="99" t="s">
        <v>221</v>
      </c>
      <c r="G69" s="16">
        <f>IF(F69="Prevenir",15,IF(F69="Detectar",10,0))</f>
        <v>15</v>
      </c>
      <c r="H69" s="452"/>
      <c r="I69" s="219"/>
      <c r="J69" s="219"/>
      <c r="K69" s="446"/>
    </row>
    <row r="70" spans="1:11" ht="27.6" x14ac:dyDescent="0.25">
      <c r="A70" s="483"/>
      <c r="B70" s="219"/>
      <c r="C70" s="465"/>
      <c r="D70" s="117" t="s">
        <v>256</v>
      </c>
      <c r="E70" s="25" t="s">
        <v>257</v>
      </c>
      <c r="F70" s="16" t="s">
        <v>225</v>
      </c>
      <c r="G70" s="16">
        <f>IF(F70="Confiable",15,0)</f>
        <v>15</v>
      </c>
      <c r="H70" s="452"/>
      <c r="I70" s="219"/>
      <c r="J70" s="219"/>
      <c r="K70" s="446"/>
    </row>
    <row r="71" spans="1:11" ht="41.4" x14ac:dyDescent="0.25">
      <c r="A71" s="483"/>
      <c r="B71" s="219"/>
      <c r="C71" s="465"/>
      <c r="D71" s="117" t="s">
        <v>258</v>
      </c>
      <c r="E71" s="25" t="s">
        <v>259</v>
      </c>
      <c r="F71" s="99" t="s">
        <v>228</v>
      </c>
      <c r="G71" s="16">
        <f>IF(F71="Se investigan y se resuelven oportunamente",15,0)</f>
        <v>15</v>
      </c>
      <c r="H71" s="452"/>
      <c r="I71" s="219"/>
      <c r="J71" s="219"/>
      <c r="K71" s="446"/>
    </row>
    <row r="72" spans="1:11" ht="27.6" x14ac:dyDescent="0.25">
      <c r="A72" s="483"/>
      <c r="B72" s="219"/>
      <c r="C72" s="466"/>
      <c r="D72" s="103" t="s">
        <v>260</v>
      </c>
      <c r="E72" s="25" t="s">
        <v>261</v>
      </c>
      <c r="F72" s="16" t="s">
        <v>231</v>
      </c>
      <c r="G72" s="16">
        <f>IF(F72="Completa",10,IF(F72="Incompleta",5,0))</f>
        <v>10</v>
      </c>
      <c r="H72" s="453"/>
      <c r="I72" s="219"/>
      <c r="J72" s="219"/>
      <c r="K72" s="446"/>
    </row>
    <row r="73" spans="1:11" s="131" customFormat="1" ht="15" thickBot="1" x14ac:dyDescent="0.3">
      <c r="A73" s="483"/>
      <c r="B73" s="219"/>
      <c r="C73" s="127"/>
      <c r="D73" s="128"/>
      <c r="E73" s="129" t="s">
        <v>262</v>
      </c>
      <c r="F73" s="17"/>
      <c r="G73" s="17">
        <f>SUM(G66:G72)</f>
        <v>100</v>
      </c>
      <c r="H73" s="130"/>
    </row>
    <row r="74" spans="1:11" ht="14.4" thickBot="1" x14ac:dyDescent="0.3"/>
    <row r="75" spans="1:11" s="124" customFormat="1" ht="30" customHeight="1" x14ac:dyDescent="0.3">
      <c r="A75" s="443" t="s">
        <v>122</v>
      </c>
      <c r="B75" s="173"/>
      <c r="C75" s="457" t="s">
        <v>238</v>
      </c>
      <c r="D75" s="454" t="s">
        <v>239</v>
      </c>
      <c r="E75" s="454"/>
      <c r="F75" s="454"/>
      <c r="G75" s="454"/>
      <c r="H75" s="454"/>
      <c r="I75" s="119" t="s">
        <v>240</v>
      </c>
      <c r="J75" s="447" t="s">
        <v>241</v>
      </c>
      <c r="K75" s="449" t="s">
        <v>242</v>
      </c>
    </row>
    <row r="76" spans="1:11" s="125" customFormat="1" ht="55.8" thickBot="1" x14ac:dyDescent="0.35">
      <c r="A76" s="462"/>
      <c r="B76" s="175"/>
      <c r="C76" s="458"/>
      <c r="D76" s="120" t="s">
        <v>243</v>
      </c>
      <c r="E76" s="121" t="s">
        <v>244</v>
      </c>
      <c r="F76" s="120" t="s">
        <v>245</v>
      </c>
      <c r="G76" s="120" t="s">
        <v>246</v>
      </c>
      <c r="H76" s="122" t="s">
        <v>263</v>
      </c>
      <c r="I76" s="123" t="s">
        <v>248</v>
      </c>
      <c r="J76" s="448"/>
      <c r="K76" s="463"/>
    </row>
    <row r="77" spans="1:11" ht="20.25" customHeight="1" x14ac:dyDescent="0.25">
      <c r="A77" s="482" t="s">
        <v>348</v>
      </c>
      <c r="B77" s="218" t="s">
        <v>344</v>
      </c>
      <c r="C77" s="465" t="s">
        <v>360</v>
      </c>
      <c r="D77" s="451" t="s">
        <v>249</v>
      </c>
      <c r="E77" s="24" t="s">
        <v>250</v>
      </c>
      <c r="F77" s="23" t="s">
        <v>213</v>
      </c>
      <c r="G77" s="23">
        <f>IF(F77="Asignado",15,0)</f>
        <v>15</v>
      </c>
      <c r="H77" s="452" t="str">
        <f>IF(AND(G84&gt;0,G84&lt;=85),"Débil",IF(AND(G84&gt;85,G84&lt;=95),"Moderado",IF(G84&gt;96,"Fuerte"," ")))</f>
        <v>Fuerte</v>
      </c>
      <c r="I77" s="218" t="s">
        <v>236</v>
      </c>
      <c r="J77" s="218" t="str">
        <f>IF(AND(H77="Fuerte",I77="Fuerte (Siempre se Ejecuta)"),"Fuerte",IF(AND(H77="Fuerte",I77="Moderado (Algunas veces se ejecuta)"),"Moderado",IF(AND(H77="Fuerte",I77="Débil (No se ejecuta)"),"Débil",IF(AND(H77="Moderado",I77="Fuerte (Siempre se Ejecuta)"),"Moderado",IF(AND(H77="Moderado",I77="Moderado (Algunas veces se ejecuta)"),"Moderado",IF(AND(H77="Moderado",I77="Débil (No se ejecuta)"),"Débil",IF(AND(H77="Débil",I77="Fuerte (Siempre se Ejecuta)"),"Débil",IF(AND(H77="Débil",I77="Moderado (Algunas veces se ejecuta)"),"Débil",IF(AND(H77="Débil",I77="Débil (No se ejecuta)"),"Débil"," ")))))))))</f>
        <v>Moderado</v>
      </c>
      <c r="K77" s="481" t="str">
        <f>IF(J77="Fuerte","NO",IF(J77=" "," ","SI"))</f>
        <v>SI</v>
      </c>
    </row>
    <row r="78" spans="1:11" ht="27.6" x14ac:dyDescent="0.25">
      <c r="A78" s="483"/>
      <c r="B78" s="219"/>
      <c r="C78" s="465"/>
      <c r="D78" s="451"/>
      <c r="E78" s="25" t="s">
        <v>251</v>
      </c>
      <c r="F78" s="16" t="s">
        <v>215</v>
      </c>
      <c r="G78" s="16">
        <f>IF(F78="Adecuado",15,0)</f>
        <v>15</v>
      </c>
      <c r="H78" s="452"/>
      <c r="I78" s="219"/>
      <c r="J78" s="219"/>
      <c r="K78" s="446"/>
    </row>
    <row r="79" spans="1:11" ht="27.6" x14ac:dyDescent="0.25">
      <c r="A79" s="483"/>
      <c r="B79" s="219"/>
      <c r="C79" s="465"/>
      <c r="D79" s="117" t="s">
        <v>252</v>
      </c>
      <c r="E79" s="25" t="s">
        <v>253</v>
      </c>
      <c r="F79" s="16" t="s">
        <v>218</v>
      </c>
      <c r="G79" s="16">
        <f>IF(F79="Oportuna",15,0)</f>
        <v>15</v>
      </c>
      <c r="H79" s="452"/>
      <c r="I79" s="219"/>
      <c r="J79" s="219"/>
      <c r="K79" s="446"/>
    </row>
    <row r="80" spans="1:11" ht="41.4" x14ac:dyDescent="0.25">
      <c r="A80" s="483"/>
      <c r="B80" s="219"/>
      <c r="C80" s="465"/>
      <c r="D80" s="117" t="s">
        <v>254</v>
      </c>
      <c r="E80" s="25" t="s">
        <v>255</v>
      </c>
      <c r="F80" s="99" t="s">
        <v>221</v>
      </c>
      <c r="G80" s="16">
        <f>IF(F80="Prevenir",15,IF(F80="Detectar",10,0))</f>
        <v>15</v>
      </c>
      <c r="H80" s="452"/>
      <c r="I80" s="219"/>
      <c r="J80" s="219"/>
      <c r="K80" s="446"/>
    </row>
    <row r="81" spans="1:11" ht="27.6" x14ac:dyDescent="0.25">
      <c r="A81" s="483"/>
      <c r="B81" s="219"/>
      <c r="C81" s="465"/>
      <c r="D81" s="117" t="s">
        <v>256</v>
      </c>
      <c r="E81" s="25" t="s">
        <v>257</v>
      </c>
      <c r="F81" s="16" t="s">
        <v>225</v>
      </c>
      <c r="G81" s="16">
        <f>IF(F81="Confiable",15,0)</f>
        <v>15</v>
      </c>
      <c r="H81" s="452"/>
      <c r="I81" s="219"/>
      <c r="J81" s="219"/>
      <c r="K81" s="446"/>
    </row>
    <row r="82" spans="1:11" ht="41.4" x14ac:dyDescent="0.25">
      <c r="A82" s="483"/>
      <c r="B82" s="219"/>
      <c r="C82" s="465"/>
      <c r="D82" s="117" t="s">
        <v>258</v>
      </c>
      <c r="E82" s="25" t="s">
        <v>259</v>
      </c>
      <c r="F82" s="99" t="s">
        <v>228</v>
      </c>
      <c r="G82" s="16">
        <f>IF(F82="Se investigan y se resuelven oportunamente",15,0)</f>
        <v>15</v>
      </c>
      <c r="H82" s="452"/>
      <c r="I82" s="219"/>
      <c r="J82" s="219"/>
      <c r="K82" s="446"/>
    </row>
    <row r="83" spans="1:11" ht="27.6" x14ac:dyDescent="0.25">
      <c r="A83" s="483"/>
      <c r="B83" s="219"/>
      <c r="C83" s="466"/>
      <c r="D83" s="103" t="s">
        <v>260</v>
      </c>
      <c r="E83" s="25" t="s">
        <v>261</v>
      </c>
      <c r="F83" s="16" t="s">
        <v>231</v>
      </c>
      <c r="G83" s="16">
        <f>IF(F83="Completa",10,IF(F83="Incompleta",5,0))</f>
        <v>10</v>
      </c>
      <c r="H83" s="453"/>
      <c r="I83" s="219"/>
      <c r="J83" s="219"/>
      <c r="K83" s="446"/>
    </row>
    <row r="84" spans="1:11" ht="14.4" x14ac:dyDescent="0.25">
      <c r="A84" s="483"/>
      <c r="B84" s="219"/>
      <c r="C84" s="20"/>
      <c r="D84" s="118"/>
      <c r="E84" s="19" t="s">
        <v>262</v>
      </c>
      <c r="F84" s="18"/>
      <c r="G84" s="18">
        <f>SUM(G77:G83)</f>
        <v>100</v>
      </c>
      <c r="H84" s="53"/>
    </row>
    <row r="85" spans="1:11" ht="14.4" thickBot="1" x14ac:dyDescent="0.3">
      <c r="A85" s="126"/>
      <c r="B85" s="174"/>
    </row>
    <row r="86" spans="1:11" s="125" customFormat="1" ht="30" customHeight="1" x14ac:dyDescent="0.3">
      <c r="A86" s="443" t="s">
        <v>122</v>
      </c>
      <c r="B86" s="173"/>
      <c r="C86" s="457" t="s">
        <v>238</v>
      </c>
      <c r="D86" s="454" t="s">
        <v>239</v>
      </c>
      <c r="E86" s="454"/>
      <c r="F86" s="454"/>
      <c r="G86" s="454"/>
      <c r="H86" s="454"/>
      <c r="I86" s="119" t="s">
        <v>240</v>
      </c>
      <c r="J86" s="447" t="s">
        <v>241</v>
      </c>
      <c r="K86" s="449" t="s">
        <v>242</v>
      </c>
    </row>
    <row r="87" spans="1:11" s="125" customFormat="1" ht="55.8" thickBot="1" x14ac:dyDescent="0.35">
      <c r="A87" s="462"/>
      <c r="B87" s="175"/>
      <c r="C87" s="458"/>
      <c r="D87" s="120" t="s">
        <v>243</v>
      </c>
      <c r="E87" s="121" t="s">
        <v>244</v>
      </c>
      <c r="F87" s="120" t="s">
        <v>245</v>
      </c>
      <c r="G87" s="120" t="s">
        <v>246</v>
      </c>
      <c r="H87" s="122" t="s">
        <v>263</v>
      </c>
      <c r="I87" s="123" t="s">
        <v>248</v>
      </c>
      <c r="J87" s="448"/>
      <c r="K87" s="463"/>
    </row>
    <row r="88" spans="1:11" ht="20.25" customHeight="1" x14ac:dyDescent="0.25">
      <c r="A88" s="485"/>
      <c r="B88" s="176"/>
      <c r="C88" s="465"/>
      <c r="D88" s="451"/>
      <c r="E88" s="24"/>
      <c r="F88" s="23"/>
      <c r="G88" s="23"/>
      <c r="H88" s="452"/>
      <c r="I88" s="218"/>
      <c r="J88" s="218"/>
      <c r="K88" s="481"/>
    </row>
    <row r="89" spans="1:11" x14ac:dyDescent="0.25">
      <c r="A89" s="486"/>
      <c r="B89" s="176"/>
      <c r="C89" s="465"/>
      <c r="D89" s="451"/>
      <c r="E89" s="25"/>
      <c r="F89" s="16"/>
      <c r="G89" s="16"/>
      <c r="H89" s="452"/>
      <c r="I89" s="219"/>
      <c r="J89" s="219"/>
      <c r="K89" s="446"/>
    </row>
    <row r="90" spans="1:11" x14ac:dyDescent="0.25">
      <c r="A90" s="486"/>
      <c r="B90" s="176"/>
      <c r="C90" s="465"/>
      <c r="D90" s="117"/>
      <c r="E90" s="25"/>
      <c r="F90" s="16"/>
      <c r="G90" s="16"/>
      <c r="H90" s="452"/>
      <c r="I90" s="219"/>
      <c r="J90" s="219"/>
      <c r="K90" s="446"/>
    </row>
    <row r="91" spans="1:11" x14ac:dyDescent="0.25">
      <c r="A91" s="486"/>
      <c r="B91" s="176"/>
      <c r="C91" s="465"/>
      <c r="D91" s="117"/>
      <c r="E91" s="25"/>
      <c r="F91" s="99"/>
      <c r="G91" s="16"/>
      <c r="H91" s="452"/>
      <c r="I91" s="219"/>
      <c r="J91" s="219"/>
      <c r="K91" s="446"/>
    </row>
    <row r="92" spans="1:11" x14ac:dyDescent="0.25">
      <c r="A92" s="486"/>
      <c r="B92" s="176"/>
      <c r="C92" s="465"/>
      <c r="D92" s="117"/>
      <c r="E92" s="25"/>
      <c r="F92" s="16"/>
      <c r="G92" s="16"/>
      <c r="H92" s="452"/>
      <c r="I92" s="219"/>
      <c r="J92" s="219"/>
      <c r="K92" s="446"/>
    </row>
    <row r="93" spans="1:11" x14ac:dyDescent="0.25">
      <c r="A93" s="486"/>
      <c r="B93" s="176"/>
      <c r="C93" s="465"/>
      <c r="D93" s="117"/>
      <c r="E93" s="25"/>
      <c r="F93" s="99"/>
      <c r="G93" s="16"/>
      <c r="H93" s="452"/>
      <c r="I93" s="219"/>
      <c r="J93" s="219"/>
      <c r="K93" s="446"/>
    </row>
    <row r="94" spans="1:11" x14ac:dyDescent="0.25">
      <c r="A94" s="486"/>
      <c r="B94" s="176"/>
      <c r="C94" s="466"/>
      <c r="D94" s="103"/>
      <c r="E94" s="25"/>
      <c r="F94" s="16"/>
      <c r="G94" s="16"/>
      <c r="H94" s="453"/>
      <c r="I94" s="219"/>
      <c r="J94" s="219"/>
      <c r="K94" s="446"/>
    </row>
    <row r="95" spans="1:11" s="131" customFormat="1" ht="15" thickBot="1" x14ac:dyDescent="0.3">
      <c r="A95" s="487"/>
      <c r="B95" s="177"/>
      <c r="C95" s="127"/>
      <c r="D95" s="128"/>
      <c r="E95" s="129"/>
      <c r="F95" s="17"/>
      <c r="G95" s="17"/>
      <c r="H95" s="130"/>
    </row>
    <row r="96" spans="1:11" ht="14.4" thickBot="1" x14ac:dyDescent="0.3"/>
    <row r="97" spans="1:11" s="124" customFormat="1" ht="30" customHeight="1" x14ac:dyDescent="0.3">
      <c r="A97" s="443" t="s">
        <v>122</v>
      </c>
      <c r="B97" s="173"/>
      <c r="C97" s="457" t="s">
        <v>238</v>
      </c>
      <c r="D97" s="454" t="s">
        <v>239</v>
      </c>
      <c r="E97" s="454"/>
      <c r="F97" s="454"/>
      <c r="G97" s="454"/>
      <c r="H97" s="454"/>
      <c r="I97" s="119" t="s">
        <v>240</v>
      </c>
      <c r="J97" s="447" t="s">
        <v>241</v>
      </c>
      <c r="K97" s="449" t="s">
        <v>242</v>
      </c>
    </row>
    <row r="98" spans="1:11" s="125" customFormat="1" ht="55.8" thickBot="1" x14ac:dyDescent="0.35">
      <c r="A98" s="462"/>
      <c r="B98" s="175"/>
      <c r="C98" s="458"/>
      <c r="D98" s="120" t="s">
        <v>243</v>
      </c>
      <c r="E98" s="121" t="s">
        <v>244</v>
      </c>
      <c r="F98" s="120" t="s">
        <v>245</v>
      </c>
      <c r="G98" s="120" t="s">
        <v>246</v>
      </c>
      <c r="H98" s="122" t="s">
        <v>263</v>
      </c>
      <c r="I98" s="123" t="s">
        <v>248</v>
      </c>
      <c r="J98" s="448"/>
      <c r="K98" s="463"/>
    </row>
    <row r="99" spans="1:11" ht="20.25" customHeight="1" x14ac:dyDescent="0.25">
      <c r="A99" s="485"/>
      <c r="B99" s="197"/>
      <c r="C99" s="465"/>
      <c r="D99" s="451"/>
      <c r="E99" s="24"/>
      <c r="F99" s="23"/>
      <c r="G99" s="23"/>
      <c r="H99" s="452"/>
      <c r="I99" s="218"/>
      <c r="J99" s="218"/>
      <c r="K99" s="481" t="str">
        <f>IF(J99="Fuerte","NO",IF(J99=" "," ","SI"))</f>
        <v>SI</v>
      </c>
    </row>
    <row r="100" spans="1:11" x14ac:dyDescent="0.25">
      <c r="A100" s="486"/>
      <c r="B100" s="198"/>
      <c r="C100" s="465"/>
      <c r="D100" s="451"/>
      <c r="E100" s="25"/>
      <c r="F100" s="16"/>
      <c r="G100" s="16"/>
      <c r="H100" s="452"/>
      <c r="I100" s="219"/>
      <c r="J100" s="219"/>
      <c r="K100" s="446"/>
    </row>
    <row r="101" spans="1:11" x14ac:dyDescent="0.25">
      <c r="A101" s="486"/>
      <c r="B101" s="198"/>
      <c r="C101" s="465"/>
      <c r="D101" s="117"/>
      <c r="E101" s="25"/>
      <c r="F101" s="16"/>
      <c r="G101" s="16"/>
      <c r="H101" s="452"/>
      <c r="I101" s="219"/>
      <c r="J101" s="219"/>
      <c r="K101" s="446"/>
    </row>
    <row r="102" spans="1:11" x14ac:dyDescent="0.25">
      <c r="A102" s="486"/>
      <c r="B102" s="198"/>
      <c r="C102" s="465"/>
      <c r="D102" s="117"/>
      <c r="E102" s="25"/>
      <c r="F102" s="99"/>
      <c r="G102" s="16"/>
      <c r="H102" s="452"/>
      <c r="I102" s="219"/>
      <c r="J102" s="219"/>
      <c r="K102" s="446"/>
    </row>
    <row r="103" spans="1:11" x14ac:dyDescent="0.25">
      <c r="A103" s="486"/>
      <c r="B103" s="198"/>
      <c r="C103" s="465"/>
      <c r="D103" s="117"/>
      <c r="E103" s="25"/>
      <c r="F103" s="16"/>
      <c r="G103" s="16"/>
      <c r="H103" s="452"/>
      <c r="I103" s="219"/>
      <c r="J103" s="219"/>
      <c r="K103" s="446"/>
    </row>
    <row r="104" spans="1:11" x14ac:dyDescent="0.25">
      <c r="A104" s="486"/>
      <c r="B104" s="198"/>
      <c r="C104" s="465"/>
      <c r="D104" s="117"/>
      <c r="E104" s="25"/>
      <c r="F104" s="99"/>
      <c r="G104" s="16"/>
      <c r="H104" s="452"/>
      <c r="I104" s="219"/>
      <c r="J104" s="219"/>
      <c r="K104" s="446"/>
    </row>
    <row r="105" spans="1:11" x14ac:dyDescent="0.25">
      <c r="A105" s="486"/>
      <c r="B105" s="198"/>
      <c r="C105" s="466"/>
      <c r="D105" s="103"/>
      <c r="E105" s="25"/>
      <c r="F105" s="16"/>
      <c r="G105" s="16"/>
      <c r="H105" s="453"/>
      <c r="I105" s="219"/>
      <c r="J105" s="219"/>
      <c r="K105" s="446"/>
    </row>
    <row r="106" spans="1:11" ht="15" thickBot="1" x14ac:dyDescent="0.3">
      <c r="A106" s="487"/>
      <c r="B106" s="199"/>
      <c r="C106" s="20"/>
      <c r="D106" s="118"/>
      <c r="E106" s="19" t="s">
        <v>262</v>
      </c>
      <c r="F106" s="18"/>
      <c r="G106" s="18">
        <f>SUM(G99:G105)</f>
        <v>0</v>
      </c>
      <c r="H106" s="53"/>
    </row>
    <row r="107" spans="1:11" x14ac:dyDescent="0.25">
      <c r="A107" s="126"/>
      <c r="B107" s="174"/>
    </row>
  </sheetData>
  <mergeCells count="129">
    <mergeCell ref="J99:J105"/>
    <mergeCell ref="K99:K105"/>
    <mergeCell ref="A99:A106"/>
    <mergeCell ref="C99:C105"/>
    <mergeCell ref="D99:D100"/>
    <mergeCell ref="H99:H105"/>
    <mergeCell ref="I99:I105"/>
    <mergeCell ref="A1:A4"/>
    <mergeCell ref="B1:G2"/>
    <mergeCell ref="B3:G4"/>
    <mergeCell ref="J88:J94"/>
    <mergeCell ref="K88:K94"/>
    <mergeCell ref="A97:A98"/>
    <mergeCell ref="C97:C98"/>
    <mergeCell ref="D97:H97"/>
    <mergeCell ref="J97:J98"/>
    <mergeCell ref="K97:K98"/>
    <mergeCell ref="A88:A95"/>
    <mergeCell ref="C88:C94"/>
    <mergeCell ref="D88:D89"/>
    <mergeCell ref="H88:H94"/>
    <mergeCell ref="I88:I94"/>
    <mergeCell ref="J77:J83"/>
    <mergeCell ref="K77:K83"/>
    <mergeCell ref="A86:A87"/>
    <mergeCell ref="C86:C87"/>
    <mergeCell ref="D86:H86"/>
    <mergeCell ref="J86:J87"/>
    <mergeCell ref="K86:K87"/>
    <mergeCell ref="A77:A84"/>
    <mergeCell ref="C77:C83"/>
    <mergeCell ref="D77:D78"/>
    <mergeCell ref="H77:H83"/>
    <mergeCell ref="I77:I83"/>
    <mergeCell ref="B77:B84"/>
    <mergeCell ref="J66:J72"/>
    <mergeCell ref="K66:K72"/>
    <mergeCell ref="A75:A76"/>
    <mergeCell ref="C75:C76"/>
    <mergeCell ref="D75:H75"/>
    <mergeCell ref="J75:J76"/>
    <mergeCell ref="K75:K76"/>
    <mergeCell ref="A66:A73"/>
    <mergeCell ref="C66:C72"/>
    <mergeCell ref="D66:D67"/>
    <mergeCell ref="H66:H72"/>
    <mergeCell ref="I66:I72"/>
    <mergeCell ref="B66:B73"/>
    <mergeCell ref="J55:J61"/>
    <mergeCell ref="K55:K61"/>
    <mergeCell ref="A64:A65"/>
    <mergeCell ref="C64:C65"/>
    <mergeCell ref="D64:H64"/>
    <mergeCell ref="J64:J65"/>
    <mergeCell ref="K64:K65"/>
    <mergeCell ref="A55:A62"/>
    <mergeCell ref="C55:C61"/>
    <mergeCell ref="D55:D56"/>
    <mergeCell ref="H55:H61"/>
    <mergeCell ref="I55:I61"/>
    <mergeCell ref="B55:B62"/>
    <mergeCell ref="A53:A54"/>
    <mergeCell ref="C53:C54"/>
    <mergeCell ref="D53:H53"/>
    <mergeCell ref="J53:J54"/>
    <mergeCell ref="K53:K54"/>
    <mergeCell ref="J33:J39"/>
    <mergeCell ref="K33:K39"/>
    <mergeCell ref="A42:A43"/>
    <mergeCell ref="C42:C43"/>
    <mergeCell ref="D42:H42"/>
    <mergeCell ref="J42:J43"/>
    <mergeCell ref="K42:K43"/>
    <mergeCell ref="J44:J50"/>
    <mergeCell ref="K44:K50"/>
    <mergeCell ref="A44:A51"/>
    <mergeCell ref="C44:C50"/>
    <mergeCell ref="D44:D45"/>
    <mergeCell ref="H44:H50"/>
    <mergeCell ref="I44:I50"/>
    <mergeCell ref="B33:B40"/>
    <mergeCell ref="B44:B51"/>
    <mergeCell ref="A31:A32"/>
    <mergeCell ref="C31:C32"/>
    <mergeCell ref="D31:H31"/>
    <mergeCell ref="J31:J32"/>
    <mergeCell ref="K31:K32"/>
    <mergeCell ref="A33:A40"/>
    <mergeCell ref="C33:C39"/>
    <mergeCell ref="D33:D34"/>
    <mergeCell ref="H33:H39"/>
    <mergeCell ref="I33:I39"/>
    <mergeCell ref="B31:B32"/>
    <mergeCell ref="A20:A21"/>
    <mergeCell ref="C20:C21"/>
    <mergeCell ref="D20:H20"/>
    <mergeCell ref="J20:J21"/>
    <mergeCell ref="K20:K21"/>
    <mergeCell ref="C22:C28"/>
    <mergeCell ref="D22:D23"/>
    <mergeCell ref="H22:H28"/>
    <mergeCell ref="I22:I28"/>
    <mergeCell ref="J22:J28"/>
    <mergeCell ref="K22:K28"/>
    <mergeCell ref="A22:A29"/>
    <mergeCell ref="B22:B29"/>
    <mergeCell ref="B20:B21"/>
    <mergeCell ref="J1:J4"/>
    <mergeCell ref="B6:J6"/>
    <mergeCell ref="B7:J7"/>
    <mergeCell ref="A9:A10"/>
    <mergeCell ref="A11:A18"/>
    <mergeCell ref="J11:J17"/>
    <mergeCell ref="K11:K17"/>
    <mergeCell ref="J9:J10"/>
    <mergeCell ref="K9:K10"/>
    <mergeCell ref="D11:D12"/>
    <mergeCell ref="H11:H17"/>
    <mergeCell ref="D9:H9"/>
    <mergeCell ref="I11:I17"/>
    <mergeCell ref="C11:C17"/>
    <mergeCell ref="C9:C10"/>
    <mergeCell ref="B5:G5"/>
    <mergeCell ref="H1:I1"/>
    <mergeCell ref="H2:I2"/>
    <mergeCell ref="H3:I3"/>
    <mergeCell ref="H4:I4"/>
    <mergeCell ref="B9:B10"/>
    <mergeCell ref="B11:B17"/>
  </mergeCell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Hoja3!$A$152:$A$154</xm:f>
          </x14:formula1>
          <xm:sqref>F11 F22 F33 F44 F55 F66 F77 F88 F99</xm:sqref>
        </x14:dataValidation>
        <x14:dataValidation type="list" allowBlank="1" showInputMessage="1" showErrorMessage="1">
          <x14:formula1>
            <xm:f>Hoja3!$A$155:$A$157</xm:f>
          </x14:formula1>
          <xm:sqref>F12 F23 F34 F45 F56 F67 F78 F89 F100</xm:sqref>
        </x14:dataValidation>
        <x14:dataValidation type="list" allowBlank="1" showInputMessage="1" showErrorMessage="1">
          <x14:formula1>
            <xm:f>Hoja3!$A$160:$A$162</xm:f>
          </x14:formula1>
          <xm:sqref>F13 F24 F35 F46 F57 F68 F79 F90 F101</xm:sqref>
        </x14:dataValidation>
        <x14:dataValidation type="list" allowBlank="1" showInputMessage="1" showErrorMessage="1">
          <x14:formula1>
            <xm:f>Hoja3!$A$165:$A$168</xm:f>
          </x14:formula1>
          <xm:sqref>F14 F25 F36 F47 F58 F69 F80 F91 F102</xm:sqref>
        </x14:dataValidation>
        <x14:dataValidation type="list" allowBlank="1" showInputMessage="1" showErrorMessage="1">
          <x14:formula1>
            <xm:f>Hoja3!$A$171:$A$173</xm:f>
          </x14:formula1>
          <xm:sqref>F15 F26 F37 F48 F59 F70 F81 F92 F103</xm:sqref>
        </x14:dataValidation>
        <x14:dataValidation type="list" allowBlank="1" showInputMessage="1" showErrorMessage="1">
          <x14:formula1>
            <xm:f>Hoja3!$A$176:$A$178</xm:f>
          </x14:formula1>
          <xm:sqref>F16 F27 F38 F49 F60 F71 F82 F93 F104</xm:sqref>
        </x14:dataValidation>
        <x14:dataValidation type="list" allowBlank="1" showInputMessage="1" showErrorMessage="1">
          <x14:formula1>
            <xm:f>Hoja3!$A$181:$A$184</xm:f>
          </x14:formula1>
          <xm:sqref>F17 F28 F39 F50 F61 F72 F83 F94 F105</xm:sqref>
        </x14:dataValidation>
        <x14:dataValidation type="list" allowBlank="1" showInputMessage="1" showErrorMessage="1">
          <x14:formula1>
            <xm:f>Hoja3!$A$187:$A$190</xm:f>
          </x14:formula1>
          <xm:sqref>I11:I17 I22:I28 I33:I39 I44:I50 I55:I61 I66:I72 I77:I83 I88:I94 I99:I105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3"/>
  <sheetViews>
    <sheetView zoomScale="58" zoomScaleNormal="58" workbookViewId="0">
      <selection activeCell="I14" sqref="I14"/>
    </sheetView>
  </sheetViews>
  <sheetFormatPr baseColWidth="10" defaultColWidth="11.44140625" defaultRowHeight="13.8" x14ac:dyDescent="0.25"/>
  <cols>
    <col min="1" max="1" width="39.44140625" style="1" customWidth="1"/>
    <col min="2" max="2" width="35.33203125" style="1" customWidth="1"/>
    <col min="3" max="3" width="111" style="1" customWidth="1"/>
    <col min="4" max="5" width="29.33203125" style="1" customWidth="1"/>
    <col min="6" max="6" width="22.88671875" style="1" customWidth="1"/>
    <col min="7" max="7" width="13.88671875" style="1" customWidth="1"/>
    <col min="8" max="8" width="22" style="1" customWidth="1"/>
    <col min="9" max="16384" width="11.44140625" style="1"/>
  </cols>
  <sheetData>
    <row r="1" spans="1:8" customFormat="1" ht="15.75" customHeight="1" x14ac:dyDescent="0.3">
      <c r="A1" s="488"/>
      <c r="B1" s="250" t="s">
        <v>411</v>
      </c>
      <c r="C1" s="251"/>
      <c r="D1" s="367"/>
      <c r="E1" s="552" t="s">
        <v>407</v>
      </c>
      <c r="F1" s="553"/>
      <c r="G1" s="553"/>
      <c r="H1" s="554"/>
    </row>
    <row r="2" spans="1:8" customFormat="1" ht="15.75" customHeight="1" x14ac:dyDescent="0.3">
      <c r="A2" s="245"/>
      <c r="B2" s="489"/>
      <c r="C2" s="381"/>
      <c r="D2" s="382"/>
      <c r="E2" s="555" t="s">
        <v>408</v>
      </c>
      <c r="F2" s="556"/>
      <c r="G2" s="556"/>
      <c r="H2" s="557"/>
    </row>
    <row r="3" spans="1:8" customFormat="1" ht="36" customHeight="1" x14ac:dyDescent="0.3">
      <c r="A3" s="245"/>
      <c r="B3" s="489" t="s">
        <v>416</v>
      </c>
      <c r="C3" s="381"/>
      <c r="D3" s="382"/>
      <c r="E3" s="555" t="s">
        <v>410</v>
      </c>
      <c r="F3" s="556"/>
      <c r="G3" s="556"/>
      <c r="H3" s="557"/>
    </row>
    <row r="4" spans="1:8" customFormat="1" ht="15.75" customHeight="1" thickBot="1" x14ac:dyDescent="0.35">
      <c r="A4" s="246"/>
      <c r="B4" s="259"/>
      <c r="C4" s="260"/>
      <c r="D4" s="368"/>
      <c r="E4" s="558" t="s">
        <v>4</v>
      </c>
      <c r="F4" s="559"/>
      <c r="G4" s="559"/>
      <c r="H4" s="560"/>
    </row>
    <row r="5" spans="1:8" ht="14.4" thickBot="1" x14ac:dyDescent="0.3">
      <c r="C5" s="64"/>
      <c r="D5" s="64"/>
      <c r="E5" s="64"/>
      <c r="F5" s="64"/>
      <c r="G5" s="64"/>
    </row>
    <row r="6" spans="1:8" customFormat="1" ht="24" customHeight="1" x14ac:dyDescent="0.3">
      <c r="A6" s="136" t="s">
        <v>6</v>
      </c>
      <c r="B6" s="137"/>
      <c r="C6" s="138"/>
      <c r="D6" s="138"/>
      <c r="E6" s="138"/>
      <c r="F6" s="138"/>
      <c r="G6" s="138"/>
      <c r="H6" s="139"/>
    </row>
    <row r="7" spans="1:8" customFormat="1" ht="35.25" customHeight="1" thickBot="1" x14ac:dyDescent="0.35">
      <c r="A7" s="31" t="s">
        <v>8</v>
      </c>
      <c r="B7" s="140"/>
      <c r="C7" s="492"/>
      <c r="D7" s="492"/>
      <c r="E7" s="492"/>
      <c r="F7" s="492"/>
      <c r="G7" s="492"/>
      <c r="H7" s="493"/>
    </row>
    <row r="8" spans="1:8" ht="14.4" thickBot="1" x14ac:dyDescent="0.3">
      <c r="C8" s="64"/>
      <c r="D8" s="64"/>
      <c r="E8" s="64"/>
      <c r="F8" s="64"/>
      <c r="G8" s="64"/>
    </row>
    <row r="9" spans="1:8" s="124" customFormat="1" ht="30" customHeight="1" x14ac:dyDescent="0.3">
      <c r="A9" s="490" t="s">
        <v>122</v>
      </c>
      <c r="B9" s="490" t="s">
        <v>264</v>
      </c>
      <c r="C9" s="491" t="s">
        <v>238</v>
      </c>
      <c r="D9" s="491" t="s">
        <v>247</v>
      </c>
      <c r="E9" s="491" t="s">
        <v>265</v>
      </c>
      <c r="F9" s="494" t="s">
        <v>266</v>
      </c>
      <c r="G9" s="494"/>
      <c r="H9" s="495" t="s">
        <v>267</v>
      </c>
    </row>
    <row r="10" spans="1:8" s="125" customFormat="1" ht="48.75" customHeight="1" x14ac:dyDescent="0.3">
      <c r="A10" s="490"/>
      <c r="B10" s="490"/>
      <c r="C10" s="491"/>
      <c r="D10" s="491"/>
      <c r="E10" s="491"/>
      <c r="F10" s="494"/>
      <c r="G10" s="494"/>
      <c r="H10" s="495"/>
    </row>
    <row r="11" spans="1:8" s="125" customFormat="1" ht="121.5" customHeight="1" x14ac:dyDescent="0.3">
      <c r="A11" s="496" t="s">
        <v>349</v>
      </c>
      <c r="B11" s="142" t="s">
        <v>295</v>
      </c>
      <c r="C11" s="142" t="str">
        <f>+'CONTROLES Y EVALUACION'!C11:C17</f>
        <v>La Secretaria de Despacho, en conjunto con la Oficina de Contratacion,  mensualmente y/o por proceso designan un equipo estructurador , que tenga la idoneidad, acorde al proceso a con el fin de dar eficacia y eficiencia a los procesos, cumpliendo con las leyes actuales y los cronogramas establecidos para cada proceso. Como evidencia, se registrara el numero de procesos aprobados en el tiempo requerido para este fin. En el caso de que los procesos no avancen se hace necesario reformular el proceso.</v>
      </c>
      <c r="D11" s="142" t="str">
        <f>+'CONTROLES Y EVALUACION'!H11:H17</f>
        <v>Fuerte</v>
      </c>
      <c r="E11" s="142" t="str">
        <f>+'CONTROLES Y EVALUACION'!I11:I17</f>
        <v>Moderado (Algunas veces se ejecuta)</v>
      </c>
      <c r="F11" s="143" t="str">
        <f>+'CONTROLES Y EVALUACION'!J11:J17</f>
        <v>Moderado</v>
      </c>
      <c r="G11" s="144">
        <f>IF(F11="Fuerte",100,IF(F11="Moderado",50,IF(F11="Débil",0," ")))</f>
        <v>50</v>
      </c>
      <c r="H11" s="499" t="str">
        <f>IF(G23=100,"Fuerte",IF(AND(G23&gt;=50,G23&lt;=99),"Moderado",IF(AND(G23&gt;0,G23&lt;=49),"Débil"," ")))</f>
        <v>Moderado</v>
      </c>
    </row>
    <row r="12" spans="1:8" s="125" customFormat="1" ht="136.5" customHeight="1" x14ac:dyDescent="0.3">
      <c r="A12" s="497"/>
      <c r="B12" s="142" t="s">
        <v>14</v>
      </c>
      <c r="C12" s="142" t="s">
        <v>354</v>
      </c>
      <c r="D12" s="142" t="s">
        <v>355</v>
      </c>
      <c r="E12" s="142" t="s">
        <v>236</v>
      </c>
      <c r="F12" s="143" t="s">
        <v>167</v>
      </c>
      <c r="G12" s="144">
        <v>50</v>
      </c>
      <c r="H12" s="499"/>
    </row>
    <row r="13" spans="1:8" s="125" customFormat="1" ht="101.25" customHeight="1" x14ac:dyDescent="0.3">
      <c r="A13" s="496" t="s">
        <v>340</v>
      </c>
      <c r="B13" s="142" t="s">
        <v>338</v>
      </c>
      <c r="C13" s="142" t="s">
        <v>356</v>
      </c>
      <c r="D13" s="142" t="s">
        <v>355</v>
      </c>
      <c r="E13" s="142" t="s">
        <v>236</v>
      </c>
      <c r="F13" s="143" t="s">
        <v>167</v>
      </c>
      <c r="G13" s="144">
        <f t="shared" ref="G13:G22" si="0">IF(F13="Fuerte",100,IF(F13="Moderado",50,IF(F13="Débil",0," ")))</f>
        <v>50</v>
      </c>
      <c r="H13" s="499"/>
    </row>
    <row r="14" spans="1:8" s="125" customFormat="1" ht="129" customHeight="1" x14ac:dyDescent="0.3">
      <c r="A14" s="497"/>
      <c r="B14" s="142" t="s">
        <v>339</v>
      </c>
      <c r="C14" s="142" t="s">
        <v>358</v>
      </c>
      <c r="D14" s="142" t="s">
        <v>355</v>
      </c>
      <c r="E14" s="142" t="s">
        <v>236</v>
      </c>
      <c r="F14" s="143" t="s">
        <v>167</v>
      </c>
      <c r="G14" s="144">
        <f t="shared" si="0"/>
        <v>50</v>
      </c>
      <c r="H14" s="499"/>
    </row>
    <row r="15" spans="1:8" s="125" customFormat="1" ht="187.5" customHeight="1" x14ac:dyDescent="0.3">
      <c r="A15" s="496" t="s">
        <v>348</v>
      </c>
      <c r="B15" s="142" t="s">
        <v>343</v>
      </c>
      <c r="C15" s="142" t="s">
        <v>359</v>
      </c>
      <c r="D15" s="142" t="s">
        <v>355</v>
      </c>
      <c r="E15" s="142" t="s">
        <v>236</v>
      </c>
      <c r="F15" s="143" t="s">
        <v>167</v>
      </c>
      <c r="G15" s="144">
        <f t="shared" si="0"/>
        <v>50</v>
      </c>
      <c r="H15" s="499"/>
    </row>
    <row r="16" spans="1:8" s="125" customFormat="1" ht="122.25" customHeight="1" x14ac:dyDescent="0.3">
      <c r="A16" s="497"/>
      <c r="B16" s="142" t="s">
        <v>25</v>
      </c>
      <c r="C16" s="142" t="s">
        <v>361</v>
      </c>
      <c r="D16" s="142" t="s">
        <v>355</v>
      </c>
      <c r="E16" s="142" t="s">
        <v>236</v>
      </c>
      <c r="F16" s="143" t="s">
        <v>167</v>
      </c>
      <c r="G16" s="144">
        <f t="shared" si="0"/>
        <v>50</v>
      </c>
      <c r="H16" s="499"/>
    </row>
    <row r="17" spans="1:8" s="125" customFormat="1" ht="159.75" customHeight="1" x14ac:dyDescent="0.3">
      <c r="A17" s="498"/>
      <c r="B17" s="142" t="s">
        <v>344</v>
      </c>
      <c r="C17" s="142" t="s">
        <v>360</v>
      </c>
      <c r="D17" s="142" t="s">
        <v>355</v>
      </c>
      <c r="E17" s="142" t="s">
        <v>236</v>
      </c>
      <c r="F17" s="143" t="s">
        <v>167</v>
      </c>
      <c r="G17" s="144">
        <f t="shared" si="0"/>
        <v>50</v>
      </c>
      <c r="H17" s="499"/>
    </row>
    <row r="18" spans="1:8" s="125" customFormat="1" ht="39.75" customHeight="1" x14ac:dyDescent="0.3">
      <c r="A18" s="219"/>
      <c r="B18" s="141"/>
      <c r="C18" s="142"/>
      <c r="D18" s="142"/>
      <c r="E18" s="142"/>
      <c r="F18" s="143"/>
      <c r="G18" s="144" t="str">
        <f t="shared" si="0"/>
        <v xml:space="preserve"> </v>
      </c>
      <c r="H18" s="499"/>
    </row>
    <row r="19" spans="1:8" s="125" customFormat="1" ht="39.75" customHeight="1" x14ac:dyDescent="0.3">
      <c r="A19" s="219"/>
      <c r="B19" s="141"/>
      <c r="C19" s="142"/>
      <c r="D19" s="142"/>
      <c r="E19" s="142"/>
      <c r="F19" s="143"/>
      <c r="G19" s="144" t="str">
        <f t="shared" si="0"/>
        <v xml:space="preserve"> </v>
      </c>
      <c r="H19" s="499"/>
    </row>
    <row r="20" spans="1:8" s="125" customFormat="1" ht="39.75" customHeight="1" x14ac:dyDescent="0.3">
      <c r="A20" s="219"/>
      <c r="B20" s="141"/>
      <c r="C20" s="142"/>
      <c r="D20" s="142"/>
      <c r="E20" s="142"/>
      <c r="F20" s="143"/>
      <c r="G20" s="144" t="str">
        <f t="shared" si="0"/>
        <v xml:space="preserve"> </v>
      </c>
      <c r="H20" s="499"/>
    </row>
    <row r="21" spans="1:8" s="125" customFormat="1" ht="39.75" customHeight="1" x14ac:dyDescent="0.3">
      <c r="A21" s="141"/>
      <c r="B21" s="141"/>
      <c r="C21" s="142"/>
      <c r="D21" s="142"/>
      <c r="E21" s="142"/>
      <c r="F21" s="143"/>
      <c r="G21" s="144" t="str">
        <f t="shared" si="0"/>
        <v xml:space="preserve"> </v>
      </c>
      <c r="H21" s="499"/>
    </row>
    <row r="22" spans="1:8" s="125" customFormat="1" ht="39.75" customHeight="1" x14ac:dyDescent="0.3">
      <c r="A22" s="141"/>
      <c r="B22" s="141"/>
      <c r="C22" s="142"/>
      <c r="D22" s="142"/>
      <c r="E22" s="142"/>
      <c r="F22" s="143"/>
      <c r="G22" s="144" t="str">
        <f t="shared" si="0"/>
        <v xml:space="preserve"> </v>
      </c>
      <c r="H22" s="499"/>
    </row>
    <row r="23" spans="1:8" s="125" customFormat="1" ht="39.75" customHeight="1" x14ac:dyDescent="0.3">
      <c r="A23" s="145" t="s">
        <v>268</v>
      </c>
      <c r="B23" s="145"/>
      <c r="C23" s="145"/>
      <c r="D23" s="145"/>
      <c r="E23" s="145"/>
      <c r="F23" s="145"/>
      <c r="G23" s="146">
        <f>IF(ISERROR(AVERAGE(G11:G22)),0,AVERAGE(G11:G22))</f>
        <v>50</v>
      </c>
      <c r="H23" s="144"/>
    </row>
  </sheetData>
  <mergeCells count="21">
    <mergeCell ref="A11:A12"/>
    <mergeCell ref="A13:A14"/>
    <mergeCell ref="A15:A17"/>
    <mergeCell ref="H11:H22"/>
    <mergeCell ref="A18:A20"/>
    <mergeCell ref="E3:G3"/>
    <mergeCell ref="E4:G4"/>
    <mergeCell ref="H1:H4"/>
    <mergeCell ref="A1:A4"/>
    <mergeCell ref="B9:B10"/>
    <mergeCell ref="D9:D10"/>
    <mergeCell ref="B1:D2"/>
    <mergeCell ref="B3:D4"/>
    <mergeCell ref="C7:H7"/>
    <mergeCell ref="A9:A10"/>
    <mergeCell ref="C9:C10"/>
    <mergeCell ref="E9:E10"/>
    <mergeCell ref="E1:G1"/>
    <mergeCell ref="E2:G2"/>
    <mergeCell ref="F9:G10"/>
    <mergeCell ref="H9:H10"/>
  </mergeCells>
  <pageMargins left="0.7" right="0.7" top="0.75" bottom="0.75" header="0.3" footer="0.3"/>
  <pageSetup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18"/>
  <sheetViews>
    <sheetView tabSelected="1" zoomScale="90" zoomScaleNormal="90" workbookViewId="0">
      <selection sqref="A1:M4"/>
    </sheetView>
  </sheetViews>
  <sheetFormatPr baseColWidth="10" defaultColWidth="11.44140625" defaultRowHeight="13.8" x14ac:dyDescent="0.3"/>
  <cols>
    <col min="1" max="1" width="28.109375" style="55" customWidth="1"/>
    <col min="2" max="2" width="18.5546875" style="55" customWidth="1"/>
    <col min="3" max="3" width="17.33203125" style="55" customWidth="1"/>
    <col min="4" max="4" width="18.88671875" style="57" customWidth="1"/>
    <col min="5" max="5" width="11.88671875" style="55" customWidth="1"/>
    <col min="6" max="6" width="15" style="55" customWidth="1"/>
    <col min="7" max="7" width="17.33203125" style="55" customWidth="1"/>
    <col min="8" max="8" width="14.5546875" style="55" customWidth="1"/>
    <col min="9" max="9" width="24.44140625" style="55" customWidth="1"/>
    <col min="10" max="10" width="19.6640625" style="55" customWidth="1"/>
    <col min="11" max="11" width="13.109375" style="55" customWidth="1"/>
    <col min="12" max="12" width="18" style="55" customWidth="1"/>
    <col min="13" max="13" width="18.88671875" style="55" customWidth="1"/>
    <col min="14" max="16384" width="11.44140625" style="55"/>
  </cols>
  <sheetData>
    <row r="1" spans="1:13" ht="15.75" customHeight="1" x14ac:dyDescent="0.3">
      <c r="A1" s="561"/>
      <c r="B1" s="562" t="s">
        <v>411</v>
      </c>
      <c r="C1" s="563"/>
      <c r="D1" s="563"/>
      <c r="E1" s="563"/>
      <c r="F1" s="563"/>
      <c r="G1" s="563"/>
      <c r="H1" s="563"/>
      <c r="I1" s="564"/>
      <c r="J1" s="552" t="s">
        <v>407</v>
      </c>
      <c r="K1" s="553"/>
      <c r="L1" s="553"/>
      <c r="M1" s="565"/>
    </row>
    <row r="2" spans="1:13" ht="15.75" customHeight="1" x14ac:dyDescent="0.3">
      <c r="A2" s="566"/>
      <c r="B2" s="567"/>
      <c r="C2" s="568"/>
      <c r="D2" s="568"/>
      <c r="E2" s="568"/>
      <c r="F2" s="568"/>
      <c r="G2" s="568"/>
      <c r="H2" s="568"/>
      <c r="I2" s="569"/>
      <c r="J2" s="555" t="s">
        <v>408</v>
      </c>
      <c r="K2" s="556"/>
      <c r="L2" s="556"/>
      <c r="M2" s="570"/>
    </row>
    <row r="3" spans="1:13" ht="15.75" customHeight="1" x14ac:dyDescent="0.3">
      <c r="A3" s="566"/>
      <c r="B3" s="571" t="s">
        <v>417</v>
      </c>
      <c r="C3" s="572"/>
      <c r="D3" s="572"/>
      <c r="E3" s="572"/>
      <c r="F3" s="572"/>
      <c r="G3" s="572"/>
      <c r="H3" s="572"/>
      <c r="I3" s="573"/>
      <c r="J3" s="555" t="s">
        <v>410</v>
      </c>
      <c r="K3" s="556"/>
      <c r="L3" s="556"/>
      <c r="M3" s="570"/>
    </row>
    <row r="4" spans="1:13" ht="15.75" customHeight="1" thickBot="1" x14ac:dyDescent="0.35">
      <c r="A4" s="574"/>
      <c r="B4" s="567"/>
      <c r="C4" s="568"/>
      <c r="D4" s="568"/>
      <c r="E4" s="568"/>
      <c r="F4" s="568"/>
      <c r="G4" s="568"/>
      <c r="H4" s="568"/>
      <c r="I4" s="569"/>
      <c r="J4" s="558" t="s">
        <v>4</v>
      </c>
      <c r="K4" s="559"/>
      <c r="L4" s="559"/>
      <c r="M4" s="575"/>
    </row>
    <row r="5" spans="1:13" ht="15" customHeight="1" x14ac:dyDescent="0.3">
      <c r="A5" s="503"/>
      <c r="B5" s="504"/>
      <c r="C5" s="504"/>
      <c r="D5" s="504"/>
      <c r="E5" s="504"/>
      <c r="F5" s="504"/>
      <c r="G5" s="504"/>
      <c r="H5" s="504"/>
      <c r="I5" s="504"/>
      <c r="J5" s="504"/>
      <c r="K5" s="504"/>
      <c r="L5" s="505"/>
      <c r="M5" s="97"/>
    </row>
    <row r="6" spans="1:13" s="56" customFormat="1" ht="15.75" customHeight="1" x14ac:dyDescent="0.25">
      <c r="A6" s="134" t="s">
        <v>269</v>
      </c>
      <c r="B6" s="508" t="s">
        <v>403</v>
      </c>
      <c r="C6" s="508"/>
      <c r="D6" s="508"/>
      <c r="E6" s="508"/>
      <c r="F6" s="508"/>
      <c r="G6" s="508"/>
      <c r="H6" s="508"/>
      <c r="I6" s="508"/>
      <c r="J6" s="508"/>
      <c r="K6" s="508"/>
      <c r="L6" s="508"/>
      <c r="M6" s="509"/>
    </row>
    <row r="7" spans="1:13" s="56" customFormat="1" ht="63" customHeight="1" x14ac:dyDescent="0.25">
      <c r="A7" s="134" t="s">
        <v>270</v>
      </c>
      <c r="B7" s="400" t="s">
        <v>404</v>
      </c>
      <c r="C7" s="400"/>
      <c r="D7" s="400"/>
      <c r="E7" s="400"/>
      <c r="F7" s="400"/>
      <c r="G7" s="400"/>
      <c r="H7" s="400"/>
      <c r="I7" s="400"/>
      <c r="J7" s="400"/>
      <c r="K7" s="400"/>
      <c r="L7" s="400"/>
      <c r="M7" s="510"/>
    </row>
    <row r="8" spans="1:13" s="56" customFormat="1" ht="15" customHeight="1" x14ac:dyDescent="0.25">
      <c r="A8" s="512"/>
      <c r="B8" s="513"/>
      <c r="C8" s="513"/>
      <c r="D8" s="513"/>
      <c r="E8" s="513"/>
      <c r="F8" s="513"/>
      <c r="G8" s="133"/>
      <c r="H8" s="133"/>
      <c r="I8" s="133"/>
      <c r="J8" s="133"/>
      <c r="K8" s="133"/>
      <c r="L8" s="133"/>
      <c r="M8" s="135"/>
    </row>
    <row r="9" spans="1:13" s="132" customFormat="1" ht="40.5" customHeight="1" thickBot="1" x14ac:dyDescent="0.3">
      <c r="A9" s="214" t="s">
        <v>271</v>
      </c>
      <c r="B9" s="205" t="s">
        <v>272</v>
      </c>
      <c r="C9" s="205" t="s">
        <v>106</v>
      </c>
      <c r="D9" s="205" t="s">
        <v>11</v>
      </c>
      <c r="E9" s="204" t="s">
        <v>273</v>
      </c>
      <c r="F9" s="204" t="s">
        <v>274</v>
      </c>
      <c r="G9" s="204" t="s">
        <v>275</v>
      </c>
      <c r="H9" s="204" t="s">
        <v>276</v>
      </c>
      <c r="I9" s="204" t="s">
        <v>277</v>
      </c>
      <c r="J9" s="205" t="s">
        <v>278</v>
      </c>
      <c r="K9" s="205" t="s">
        <v>279</v>
      </c>
      <c r="L9" s="205" t="s">
        <v>280</v>
      </c>
      <c r="M9" s="206" t="s">
        <v>281</v>
      </c>
    </row>
    <row r="10" spans="1:13" s="56" customFormat="1" ht="60" customHeight="1" thickBot="1" x14ac:dyDescent="0.3">
      <c r="A10" s="517" t="str">
        <f>+CONTEXTO!B7</f>
        <v>GESTION DE INFRAESTRUCTURA Y OBRAS PUBLICAS</v>
      </c>
      <c r="B10" s="511" t="str">
        <f>+(PROBABILIDAD!A11)</f>
        <v>Recursos insuficientes para atender la necesidades de la población, originado por  la demora en la intervención</v>
      </c>
      <c r="C10" s="500" t="s">
        <v>287</v>
      </c>
      <c r="D10" s="207" t="str">
        <f>+(DESCRIPCION!D10)</f>
        <v>Diversidad de criterios en la aplicación de las normas</v>
      </c>
      <c r="E10" s="500" t="str">
        <f>+(PROBABILIDAD!T11)</f>
        <v>Posible</v>
      </c>
      <c r="F10" s="500" t="s">
        <v>192</v>
      </c>
      <c r="G10" s="511" t="s">
        <v>289</v>
      </c>
      <c r="H10" s="500" t="s">
        <v>291</v>
      </c>
      <c r="I10" s="61" t="s">
        <v>367</v>
      </c>
      <c r="J10" s="208" t="s">
        <v>369</v>
      </c>
      <c r="K10" s="208" t="s">
        <v>370</v>
      </c>
      <c r="L10" s="208" t="s">
        <v>371</v>
      </c>
      <c r="M10" s="209" t="s">
        <v>384</v>
      </c>
    </row>
    <row r="11" spans="1:13" s="56" customFormat="1" ht="70.5" customHeight="1" x14ac:dyDescent="0.25">
      <c r="A11" s="518"/>
      <c r="B11" s="506"/>
      <c r="C11" s="501"/>
      <c r="D11" s="169" t="str">
        <f>+(DESCRIPCION!D11)</f>
        <v>Constantes cambios normativos, diversidad jurídica.</v>
      </c>
      <c r="E11" s="501"/>
      <c r="F11" s="501"/>
      <c r="G11" s="506"/>
      <c r="H11" s="501"/>
      <c r="I11" s="62" t="s">
        <v>368</v>
      </c>
      <c r="J11" s="208" t="s">
        <v>372</v>
      </c>
      <c r="K11" s="202" t="s">
        <v>373</v>
      </c>
      <c r="L11" s="202" t="s">
        <v>374</v>
      </c>
      <c r="M11" s="210" t="s">
        <v>385</v>
      </c>
    </row>
    <row r="12" spans="1:13" s="56" customFormat="1" ht="62.25" customHeight="1" x14ac:dyDescent="0.25">
      <c r="A12" s="514" t="str">
        <f>+CONTEXTO!B8</f>
        <v>Elaborar los estudios, diseños y proyectos, así como adelantar la construcción y el mantenimiento de las obras de infraestructura y de vivienda y de interés prioritario - VIP, que requiera la ciudad acordes con las necesidades de desarrollo optimizando los recursos conforme a los Planes, Programas y Proyectos Municipales</v>
      </c>
      <c r="B12" s="506"/>
      <c r="C12" s="501"/>
      <c r="D12" s="201" t="s">
        <v>362</v>
      </c>
      <c r="E12" s="501"/>
      <c r="F12" s="501"/>
      <c r="G12" s="506"/>
      <c r="H12" s="501"/>
      <c r="I12" s="62" t="s">
        <v>363</v>
      </c>
      <c r="J12" s="202" t="s">
        <v>381</v>
      </c>
      <c r="K12" s="203" t="s">
        <v>383</v>
      </c>
      <c r="L12" s="203" t="s">
        <v>374</v>
      </c>
      <c r="M12" s="210" t="s">
        <v>386</v>
      </c>
    </row>
    <row r="13" spans="1:13" s="56" customFormat="1" ht="57.75" customHeight="1" x14ac:dyDescent="0.25">
      <c r="A13" s="515"/>
      <c r="B13" s="506" t="str">
        <f>+(PROBABILIDAD!A12)</f>
        <v>Que las obras queden inconclusas y sin el servicio adecuado para las diferentes comunidades</v>
      </c>
      <c r="C13" s="501" t="s">
        <v>287</v>
      </c>
      <c r="D13" s="62" t="str">
        <f>+(DESCRIPCION!D13)</f>
        <v>Obras que no es posible darles total cumplimiento</v>
      </c>
      <c r="E13" s="501" t="str">
        <f>+(PROBABILIDAD!T12)</f>
        <v>Posible</v>
      </c>
      <c r="F13" s="501" t="s">
        <v>192</v>
      </c>
      <c r="G13" s="501" t="s">
        <v>289</v>
      </c>
      <c r="H13" s="501" t="s">
        <v>291</v>
      </c>
      <c r="I13" s="62" t="s">
        <v>364</v>
      </c>
      <c r="J13" s="202" t="s">
        <v>375</v>
      </c>
      <c r="K13" s="202" t="s">
        <v>370</v>
      </c>
      <c r="L13" s="202" t="s">
        <v>376</v>
      </c>
      <c r="M13" s="210" t="s">
        <v>387</v>
      </c>
    </row>
    <row r="14" spans="1:13" s="56" customFormat="1" ht="55.5" customHeight="1" x14ac:dyDescent="0.25">
      <c r="A14" s="515"/>
      <c r="B14" s="506"/>
      <c r="C14" s="501"/>
      <c r="D14" s="62" t="str">
        <f>+(DESCRIPCION!D14)</f>
        <v>Comunidades inconformes por la gestion</v>
      </c>
      <c r="E14" s="501"/>
      <c r="F14" s="501"/>
      <c r="G14" s="501"/>
      <c r="H14" s="501"/>
      <c r="I14" s="62" t="s">
        <v>365</v>
      </c>
      <c r="J14" s="202" t="s">
        <v>377</v>
      </c>
      <c r="K14" s="202" t="s">
        <v>370</v>
      </c>
      <c r="L14" s="202" t="s">
        <v>378</v>
      </c>
      <c r="M14" s="210" t="s">
        <v>388</v>
      </c>
    </row>
    <row r="15" spans="1:13" s="56" customFormat="1" ht="82.5" customHeight="1" x14ac:dyDescent="0.25">
      <c r="A15" s="515"/>
      <c r="B15" s="506"/>
      <c r="C15" s="501"/>
      <c r="D15" s="200" t="s">
        <v>362</v>
      </c>
      <c r="E15" s="501"/>
      <c r="F15" s="501"/>
      <c r="G15" s="501"/>
      <c r="H15" s="501"/>
      <c r="I15" s="62" t="s">
        <v>366</v>
      </c>
      <c r="J15" s="202" t="s">
        <v>382</v>
      </c>
      <c r="K15" s="202" t="str">
        <f>+K14</f>
        <v>Secretaria y Directores</v>
      </c>
      <c r="L15" s="202" t="str">
        <f>+L14</f>
        <v>Al inicio de Cada proyecto</v>
      </c>
      <c r="M15" s="210" t="s">
        <v>389</v>
      </c>
    </row>
    <row r="16" spans="1:13" s="56" customFormat="1" ht="62.25" customHeight="1" x14ac:dyDescent="0.25">
      <c r="A16" s="515"/>
      <c r="B16" s="506" t="str">
        <f>+(PROBABILIDAD!A13)</f>
        <v>Obras sin las debidas condiciones tecnicas y con Adiciones presupuestales</v>
      </c>
      <c r="C16" s="501" t="s">
        <v>288</v>
      </c>
      <c r="D16" s="200" t="str">
        <f>+(DESCRIPCION!D15)</f>
        <v>Profesionales sin la idoneidad y experiencia en el control y seguimiento</v>
      </c>
      <c r="E16" s="501" t="str">
        <f>+(PROBABILIDAD!T13)</f>
        <v>Posible</v>
      </c>
      <c r="F16" s="501" t="str">
        <f>+(' IMPACTO RIESGOS CORRUPCION'!F11)</f>
        <v>CATASTROFICO</v>
      </c>
      <c r="G16" s="501" t="s">
        <v>289</v>
      </c>
      <c r="H16" s="501" t="s">
        <v>291</v>
      </c>
      <c r="I16" s="62" t="s">
        <v>391</v>
      </c>
      <c r="J16" s="215" t="s">
        <v>395</v>
      </c>
      <c r="K16" s="202" t="s">
        <v>380</v>
      </c>
      <c r="L16" s="213" t="s">
        <v>379</v>
      </c>
      <c r="M16" s="213" t="s">
        <v>400</v>
      </c>
    </row>
    <row r="17" spans="1:13" s="56" customFormat="1" ht="84.75" customHeight="1" x14ac:dyDescent="0.25">
      <c r="A17" s="515"/>
      <c r="B17" s="506"/>
      <c r="C17" s="501"/>
      <c r="D17" s="200" t="s">
        <v>344</v>
      </c>
      <c r="E17" s="501"/>
      <c r="F17" s="501"/>
      <c r="G17" s="501"/>
      <c r="H17" s="501"/>
      <c r="I17" s="215" t="s">
        <v>393</v>
      </c>
      <c r="J17" s="213" t="s">
        <v>396</v>
      </c>
      <c r="K17" s="202" t="s">
        <v>370</v>
      </c>
      <c r="L17" s="213" t="s">
        <v>398</v>
      </c>
      <c r="M17" s="213" t="s">
        <v>401</v>
      </c>
    </row>
    <row r="18" spans="1:13" s="56" customFormat="1" ht="135" customHeight="1" thickBot="1" x14ac:dyDescent="0.3">
      <c r="A18" s="516"/>
      <c r="B18" s="507"/>
      <c r="C18" s="502"/>
      <c r="D18" s="211" t="s">
        <v>362</v>
      </c>
      <c r="E18" s="502"/>
      <c r="F18" s="502"/>
      <c r="G18" s="502"/>
      <c r="H18" s="502"/>
      <c r="I18" s="213" t="s">
        <v>394</v>
      </c>
      <c r="J18" s="213" t="s">
        <v>397</v>
      </c>
      <c r="K18" s="212" t="s">
        <v>370</v>
      </c>
      <c r="L18" s="213" t="s">
        <v>399</v>
      </c>
      <c r="M18" s="213" t="s">
        <v>392</v>
      </c>
    </row>
  </sheetData>
  <mergeCells count="32">
    <mergeCell ref="M1:M4"/>
    <mergeCell ref="A1:A4"/>
    <mergeCell ref="J1:L1"/>
    <mergeCell ref="J2:L2"/>
    <mergeCell ref="J3:L3"/>
    <mergeCell ref="J4:L4"/>
    <mergeCell ref="B1:I2"/>
    <mergeCell ref="B3:I4"/>
    <mergeCell ref="A8:F8"/>
    <mergeCell ref="H10:H12"/>
    <mergeCell ref="H13:H15"/>
    <mergeCell ref="B10:B12"/>
    <mergeCell ref="C10:C12"/>
    <mergeCell ref="A12:A18"/>
    <mergeCell ref="A10:A11"/>
    <mergeCell ref="E10:E12"/>
    <mergeCell ref="F10:F12"/>
    <mergeCell ref="F16:F18"/>
    <mergeCell ref="A5:L5"/>
    <mergeCell ref="G16:G18"/>
    <mergeCell ref="H16:H18"/>
    <mergeCell ref="B16:B18"/>
    <mergeCell ref="C16:C18"/>
    <mergeCell ref="E16:E18"/>
    <mergeCell ref="B6:M6"/>
    <mergeCell ref="B7:M7"/>
    <mergeCell ref="G10:G12"/>
    <mergeCell ref="B13:B15"/>
    <mergeCell ref="C13:C15"/>
    <mergeCell ref="E13:E15"/>
    <mergeCell ref="F13:F15"/>
    <mergeCell ref="G13:G15"/>
  </mergeCells>
  <printOptions horizontalCentered="1"/>
  <pageMargins left="0.35433070866141736" right="0.35433070866141736" top="0.70866141732283472" bottom="0.74803149606299213" header="0.31496062992125984" footer="0.31496062992125984"/>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CONTEXTO</vt:lpstr>
      <vt:lpstr>matriz definicion riesgo</vt:lpstr>
      <vt:lpstr>IDENTIFICACION</vt:lpstr>
      <vt:lpstr>PRIORIZACIÓN DE CAUSA</vt:lpstr>
      <vt:lpstr>DOFA</vt:lpstr>
      <vt:lpstr>IDENTIFICACION(GyC)</vt:lpstr>
      <vt:lpstr>DESCRIPCION</vt:lpstr>
      <vt:lpstr>PROBABILIDAD</vt:lpstr>
      <vt:lpstr> IMPACTO RIESGOS GESTION</vt:lpstr>
      <vt:lpstr> IMPACTO RIESGOS CORRUPCION</vt:lpstr>
      <vt:lpstr>VALORACION RIESGO (1)</vt:lpstr>
      <vt:lpstr>VALORACION RIESGO (2)</vt:lpstr>
      <vt:lpstr>VALORACION RIESGO (3)</vt:lpstr>
      <vt:lpstr>VALORACION RIESGO (4)</vt:lpstr>
      <vt:lpstr>Hoja3</vt:lpstr>
      <vt:lpstr>CONTROLES Y EVALUACION</vt:lpstr>
      <vt:lpstr>SOLIDEZ DE LOS CONTROLES</vt:lpstr>
      <vt:lpstr>MAPA DE RIESGO ADMON</vt:lpstr>
      <vt:lpstr>DESCRIPCION!Títulos_a_imprimir</vt:lpstr>
      <vt:lpstr>'IDENTIFICACION(GyC)'!Títulos_a_imprimir</vt:lpstr>
    </vt:vector>
  </TitlesOfParts>
  <Company>Hewlett-Packard Company</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PLANEACION5</dc:creator>
  <cp:lastModifiedBy>Maria Paula</cp:lastModifiedBy>
  <cp:revision/>
  <dcterms:created xsi:type="dcterms:W3CDTF">2014-12-30T19:27:19Z</dcterms:created>
  <dcterms:modified xsi:type="dcterms:W3CDTF">2019-09-12T19:31:24Z</dcterms:modified>
</cp:coreProperties>
</file>