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embeddings/oleObject2.bin" ContentType="application/vnd.openxmlformats-officedocument.oleObject"/>
  <Override PartName="/xl/drawings/drawing13.xml" ContentType="application/vnd.openxmlformats-officedocument.drawing+xml"/>
  <Override PartName="/xl/embeddings/oleObject3.bin" ContentType="application/vnd.openxmlformats-officedocument.oleObject"/>
  <Override PartName="/xl/drawings/drawing14.xml" ContentType="application/vnd.openxmlformats-officedocument.drawing+xml"/>
  <Override PartName="/xl/embeddings/oleObject4.bin" ContentType="application/vnd.openxmlformats-officedocument.oleObject"/>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1" activeTab="17"/>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A12" i="1" l="1"/>
  <c r="L15" i="1" l="1"/>
  <c r="K15" i="1"/>
  <c r="E11" i="26"/>
  <c r="C11" i="26"/>
  <c r="B9" i="17" l="1"/>
  <c r="B9" i="18"/>
  <c r="B9" i="16"/>
  <c r="B22" i="3"/>
  <c r="B11" i="3"/>
  <c r="A22" i="3"/>
  <c r="A11" i="3"/>
  <c r="A34" i="25" l="1"/>
  <c r="A11" i="25"/>
  <c r="D16" i="1"/>
  <c r="D14" i="1"/>
  <c r="D13" i="1"/>
  <c r="D11" i="1"/>
  <c r="D10" i="1"/>
  <c r="B16" i="1"/>
  <c r="B13" i="1"/>
  <c r="B10" i="1"/>
  <c r="R15" i="8"/>
  <c r="S10" i="24" l="1"/>
  <c r="S11" i="24"/>
  <c r="S12" i="24"/>
  <c r="S13" i="24"/>
  <c r="S14" i="24"/>
  <c r="S15" i="24"/>
  <c r="S23" i="24"/>
  <c r="G13" i="26"/>
  <c r="G22" i="26"/>
  <c r="G21" i="26"/>
  <c r="G20" i="26"/>
  <c r="G19" i="26"/>
  <c r="G18" i="26"/>
  <c r="G17" i="26"/>
  <c r="G16" i="26"/>
  <c r="G15" i="26"/>
  <c r="G14" i="26"/>
  <c r="G106" i="3"/>
  <c r="K99" i="3" s="1"/>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23" i="21" s="1"/>
  <c r="D99" i="25" s="1"/>
  <c r="F80" i="25" s="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3" i="13"/>
  <c r="C13" i="13"/>
  <c r="E12" i="13"/>
  <c r="C12" i="13"/>
  <c r="E11" i="13"/>
  <c r="C11" i="13"/>
  <c r="S21" i="8"/>
  <c r="T21" i="8" s="1"/>
  <c r="R21" i="8"/>
  <c r="S20" i="8"/>
  <c r="T20" i="8" s="1"/>
  <c r="R20" i="8"/>
  <c r="S19" i="8"/>
  <c r="T19" i="8" s="1"/>
  <c r="R19" i="8"/>
  <c r="S18" i="8"/>
  <c r="T18" i="8" s="1"/>
  <c r="R18" i="8"/>
  <c r="S17" i="8"/>
  <c r="T17" i="8" s="1"/>
  <c r="R17" i="8"/>
  <c r="S16" i="8"/>
  <c r="T16" i="8" s="1"/>
  <c r="R16" i="8"/>
  <c r="S15" i="8"/>
  <c r="T15" i="8" s="1"/>
  <c r="S14" i="8"/>
  <c r="T14" i="8" s="1"/>
  <c r="R14" i="8"/>
  <c r="S13" i="8"/>
  <c r="T13" i="8" s="1"/>
  <c r="E16" i="1" s="1"/>
  <c r="R13" i="8"/>
  <c r="S12" i="8"/>
  <c r="T12" i="8" s="1"/>
  <c r="E13" i="1" s="1"/>
  <c r="R12" i="8"/>
  <c r="S11" i="8"/>
  <c r="T11" i="8" s="1"/>
  <c r="E10" i="1" s="1"/>
  <c r="R11" i="8"/>
  <c r="R23" i="24"/>
  <c r="R15" i="24"/>
  <c r="R14" i="24"/>
  <c r="R13" i="24"/>
  <c r="R12" i="24"/>
  <c r="R11" i="24"/>
  <c r="R10" i="24"/>
  <c r="J17" i="20"/>
  <c r="G62" i="3" l="1"/>
  <c r="H55" i="3" s="1"/>
  <c r="J55" i="3" s="1"/>
  <c r="K55" i="3" s="1"/>
  <c r="G29" i="3"/>
  <c r="H22" i="3" s="1"/>
  <c r="J22" i="3" s="1"/>
  <c r="K22" i="3" s="1"/>
  <c r="G40" i="3"/>
  <c r="H33" i="3" s="1"/>
  <c r="J33" i="3" s="1"/>
  <c r="K33" i="3" s="1"/>
  <c r="G51" i="3"/>
  <c r="H44" i="3" s="1"/>
  <c r="J44" i="3" s="1"/>
  <c r="K44" i="3" s="1"/>
  <c r="G73" i="3"/>
  <c r="H66" i="3" s="1"/>
  <c r="J66" i="3" s="1"/>
  <c r="K66" i="3" s="1"/>
  <c r="G84" i="3"/>
  <c r="H77" i="3" s="1"/>
  <c r="J77" i="3" s="1"/>
  <c r="K77" i="3" s="1"/>
  <c r="B100" i="21"/>
  <c r="D76" i="25" s="1"/>
  <c r="F57" i="25" s="1"/>
  <c r="B146" i="21"/>
  <c r="D122" i="25" s="1"/>
  <c r="F103" i="25" s="1"/>
  <c r="S24" i="24"/>
  <c r="S25" i="24" s="1"/>
  <c r="G18" i="3"/>
  <c r="H11" i="3" s="1"/>
  <c r="B77" i="21"/>
  <c r="D53" i="25" s="1"/>
  <c r="F34" i="25" s="1"/>
  <c r="B54" i="21"/>
  <c r="D30" i="25" s="1"/>
  <c r="F11" i="25" s="1"/>
  <c r="F16" i="1" s="1"/>
  <c r="J11" i="3" l="1"/>
  <c r="D11" i="26"/>
  <c r="K11" i="3" l="1"/>
  <c r="F11" i="26"/>
  <c r="G11" i="26" s="1"/>
  <c r="G23" i="26" s="1"/>
  <c r="H11" i="26" s="1"/>
</calcChain>
</file>

<file path=xl/sharedStrings.xml><?xml version="1.0" encoding="utf-8"?>
<sst xmlns="http://schemas.openxmlformats.org/spreadsheetml/2006/main" count="1135" uniqueCount="418">
  <si>
    <r>
      <t xml:space="preserve">PROCESO: </t>
    </r>
    <r>
      <rPr>
        <sz val="11"/>
        <color indexed="8"/>
        <rFont val="Arial"/>
        <family val="2"/>
      </rPr>
      <t>GESTION INTEGRAL DE CALIDAD</t>
    </r>
  </si>
  <si>
    <t>Codigo:FOR-13-PRO-GIC-02</t>
  </si>
  <si>
    <t>Versión:</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</si>
  <si>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</si>
  <si>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</si>
  <si>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</si>
  <si>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</si>
  <si>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</si>
  <si>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</si>
  <si>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</si>
  <si>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</si>
  <si>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</si>
  <si>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</si>
  <si>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</si>
  <si>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Constantes cambios normativos, diversidad jurídica.</t>
  </si>
  <si>
    <t>PERSONAL: Capacidad del personal, políticas de manejo del talento humano, idoneidad.</t>
  </si>
  <si>
    <t>Interacción con otros procesos</t>
  </si>
  <si>
    <t>SOCIALES: Orden Público</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</si>
  <si>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</si>
  <si>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</si>
  <si>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</si>
  <si>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OPERATIVOS / PROCESOS</t>
  </si>
  <si>
    <t>NORMATIVO: Cambios Normativos</t>
  </si>
  <si>
    <t>Desconocimiento de la actualización normativa</t>
  </si>
  <si>
    <t>TECNOLOGICO: Cambios tecnológicos</t>
  </si>
  <si>
    <t>Trafico de influencias.</t>
  </si>
  <si>
    <t>Comunicación entre los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</si>
  <si>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</si>
  <si>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</si>
  <si>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</si>
  <si>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</si>
  <si>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</si>
  <si>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</si>
  <si>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</si>
  <si>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</si>
  <si>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</si>
  <si>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</si>
  <si>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</si>
  <si>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</si>
  <si>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</si>
  <si>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</si>
  <si>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</si>
  <si>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</si>
  <si>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</si>
  <si>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</si>
  <si>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</si>
  <si>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</si>
  <si>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</si>
  <si>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</si>
  <si>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</si>
  <si>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</si>
  <si>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</si>
  <si>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</si>
  <si>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</si>
  <si>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</si>
  <si>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</si>
  <si>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</si>
  <si>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</si>
  <si>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</si>
  <si>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</si>
  <si>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</si>
  <si>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</si>
  <si>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</si>
  <si>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</si>
  <si>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</si>
  <si>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</si>
  <si>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</si>
  <si>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</si>
  <si>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</si>
  <si>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</si>
  <si>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</si>
  <si>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</si>
  <si>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</si>
  <si>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</si>
  <si>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</si>
  <si>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</si>
  <si>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</si>
  <si>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</si>
  <si>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</si>
  <si>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</si>
  <si>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</si>
  <si>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</si>
  <si>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</si>
  <si>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</si>
  <si>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D</t>
    </r>
    <r>
      <rPr>
        <b/>
        <sz val="9"/>
        <color theme="1"/>
        <rFont val="Arial"/>
        <family val="2"/>
      </rPr>
      <t>1</t>
    </r>
    <r>
      <rPr>
        <b/>
        <sz val="11"/>
        <color theme="1"/>
        <rFont val="Arial"/>
        <family val="2"/>
      </rPr>
      <t>,</t>
    </r>
    <r>
      <rPr>
        <b/>
        <sz val="9"/>
        <color theme="1"/>
        <rFont val="Arial"/>
        <family val="2"/>
      </rPr>
      <t>2</t>
    </r>
    <r>
      <rPr>
        <b/>
        <sz val="11"/>
        <color theme="1"/>
        <rFont val="Arial"/>
        <family val="2"/>
      </rPr>
      <t>O</t>
    </r>
    <r>
      <rPr>
        <b/>
        <sz val="9"/>
        <color theme="1"/>
        <rFont val="Arial"/>
        <family val="2"/>
      </rPr>
      <t>7</t>
    </r>
    <r>
      <rPr>
        <sz val="11"/>
        <color theme="1"/>
        <rFont val="Arial"/>
        <family val="2"/>
      </rPr>
      <t xml:space="preserve"> Solicitar mediante memorando la asignación de un Ingeniero de Sistemas y un abogado con especialización y experiencia en auditoría.</t>
    </r>
  </si>
  <si>
    <r>
      <t>F</t>
    </r>
    <r>
      <rPr>
        <b/>
        <sz val="9"/>
        <color theme="1"/>
        <rFont val="Arial"/>
        <family val="2"/>
      </rPr>
      <t>1</t>
    </r>
    <r>
      <rPr>
        <b/>
        <sz val="11"/>
        <color theme="1"/>
        <rFont val="Arial"/>
        <family val="2"/>
      </rPr>
      <t>O</t>
    </r>
    <r>
      <rPr>
        <b/>
        <sz val="9"/>
        <color theme="1"/>
        <rFont val="Arial"/>
        <family val="2"/>
      </rPr>
      <t>1,4</t>
    </r>
    <r>
      <rPr>
        <b/>
        <sz val="11"/>
        <color theme="1"/>
        <rFont val="Arial"/>
        <family val="2"/>
      </rPr>
      <t xml:space="preserve"> </t>
    </r>
    <r>
      <rPr>
        <sz val="11"/>
        <color theme="1"/>
        <rFont val="Arial"/>
        <family val="2"/>
      </rPr>
      <t>Socializar los informes de la Oficina en Comité de Coordinación, generando alertas tempranas para la toma de decisiones.</t>
    </r>
  </si>
  <si>
    <r>
      <rPr>
        <b/>
        <sz val="11"/>
        <color theme="1"/>
        <rFont val="Arial"/>
        <family val="2"/>
      </rPr>
      <t>D</t>
    </r>
    <r>
      <rPr>
        <b/>
        <sz val="9"/>
        <color theme="1"/>
        <rFont val="Arial"/>
        <family val="2"/>
      </rPr>
      <t>3</t>
    </r>
    <r>
      <rPr>
        <b/>
        <sz val="11"/>
        <color theme="1"/>
        <rFont val="Arial"/>
        <family val="2"/>
      </rPr>
      <t>O</t>
    </r>
    <r>
      <rPr>
        <b/>
        <sz val="9"/>
        <color theme="1"/>
        <rFont val="Arial"/>
        <family val="2"/>
      </rPr>
      <t>6</t>
    </r>
    <r>
      <rPr>
        <sz val="11"/>
        <color theme="1"/>
        <rFont val="Arial"/>
        <family val="2"/>
      </rPr>
      <t xml:space="preserve"> Elaborar el proyecto de aprendizaje y solicitar la capacitación grupal en las temáticas referentes a redacción de informes y ejecución de auditorías de gestión para que se incluya en la matriz del Plan Institucional de Capacitación.</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</si>
  <si>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</si>
  <si>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theme="1"/>
        <rFont val="Arial"/>
        <family val="2"/>
      </rPr>
      <t>D</t>
    </r>
    <r>
      <rPr>
        <b/>
        <sz val="9"/>
        <color theme="1"/>
        <rFont val="Arial"/>
        <family val="2"/>
      </rPr>
      <t>5</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evaluación de la gestión por dependencias y a la gestión de riesgos. </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</si>
  <si>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</si>
  <si>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r>
      <rPr>
        <b/>
        <sz val="11"/>
        <rFont val="Arial"/>
        <family val="2"/>
      </rPr>
      <t>D</t>
    </r>
    <r>
      <rPr>
        <b/>
        <sz val="9"/>
        <rFont val="Arial"/>
        <family val="2"/>
      </rPr>
      <t>6</t>
    </r>
    <r>
      <rPr>
        <b/>
        <sz val="11"/>
        <rFont val="Arial"/>
        <family val="2"/>
      </rPr>
      <t>O</t>
    </r>
    <r>
      <rPr>
        <b/>
        <sz val="9"/>
        <rFont val="Arial"/>
        <family val="2"/>
      </rPr>
      <t>2,3</t>
    </r>
    <r>
      <rPr>
        <b/>
        <sz val="11"/>
        <rFont val="Arial"/>
        <family val="2"/>
      </rPr>
      <t xml:space="preserve"> </t>
    </r>
    <r>
      <rPr>
        <sz val="11"/>
        <color theme="1"/>
        <rFont val="Arial"/>
        <family val="2"/>
      </rPr>
      <t>Diligenciar el formato de necesidades registrando la necesidad de equipos tecnológicos para el personal adscrito a la Oficina y requerir soporte técnico cuando se requiera.</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</si>
  <si>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Asesorar y acompañar al nivel directivo desde el Comité de Coordinación de Control Interno.</t>
    </r>
  </si>
  <si>
    <r>
      <rPr>
        <b/>
        <sz val="11"/>
        <color theme="1"/>
        <rFont val="Arial"/>
        <family val="2"/>
      </rPr>
      <t>D</t>
    </r>
    <r>
      <rPr>
        <b/>
        <sz val="9"/>
        <color theme="1"/>
        <rFont val="Arial"/>
        <family val="2"/>
      </rPr>
      <t>7</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documentación de los procesos. </t>
    </r>
  </si>
  <si>
    <r>
      <rPr>
        <b/>
        <sz val="11"/>
        <color theme="1"/>
        <rFont val="Arial"/>
        <family val="2"/>
      </rPr>
      <t>D</t>
    </r>
    <r>
      <rPr>
        <b/>
        <sz val="9"/>
        <color theme="1"/>
        <rFont val="Arial"/>
        <family val="2"/>
      </rPr>
      <t>8,9</t>
    </r>
    <r>
      <rPr>
        <b/>
        <sz val="11"/>
        <color theme="1"/>
        <rFont val="Arial"/>
        <family val="2"/>
      </rPr>
      <t>O</t>
    </r>
    <r>
      <rPr>
        <b/>
        <sz val="8"/>
        <color theme="1"/>
        <rFont val="Arial"/>
        <family val="2"/>
      </rPr>
      <t>4</t>
    </r>
    <r>
      <rPr>
        <sz val="11"/>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</si>
  <si>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</si>
  <si>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</si>
  <si>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</si>
  <si>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en comisión con conocimientos y experiencia que aporten al cumplimiento de las actividades propias de la Oficina de Control Interno.</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</si>
  <si>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</si>
  <si>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</si>
  <si>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</si>
  <si>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</si>
  <si>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</si>
  <si>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</si>
  <si>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</si>
  <si>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</si>
  <si>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</si>
  <si>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</si>
  <si>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</si>
  <si>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</si>
  <si>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</si>
  <si>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</si>
  <si>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</si>
  <si>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</si>
  <si>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</si>
  <si>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</si>
  <si>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</si>
  <si>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</si>
  <si>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</si>
  <si>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</si>
  <si>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</si>
  <si>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</si>
  <si>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</si>
  <si>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</si>
  <si>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</si>
  <si>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</si>
  <si>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</si>
  <si>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</si>
  <si>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</si>
  <si>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</si>
  <si>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</si>
  <si>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</si>
  <si>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</si>
  <si>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</si>
  <si>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</si>
  <si>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</si>
  <si>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</si>
  <si>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</si>
  <si>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</si>
  <si>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</si>
  <si>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</si>
  <si>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</si>
  <si>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</si>
  <si>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</si>
  <si>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</si>
  <si>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</si>
  <si>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</si>
  <si>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</si>
  <si>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</si>
  <si>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</si>
  <si>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</si>
  <si>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</si>
  <si>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</si>
  <si>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</si>
  <si>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</si>
  <si>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</si>
  <si>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</si>
  <si>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</si>
  <si>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</si>
  <si>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</si>
  <si>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</si>
  <si>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</si>
  <si>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</si>
  <si>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</si>
  <si>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</si>
  <si>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</si>
  <si>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</si>
  <si>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</si>
  <si>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</si>
  <si>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</si>
  <si>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</si>
  <si>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</si>
  <si>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</si>
  <si>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</si>
  <si>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</si>
  <si>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</si>
  <si>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</si>
  <si>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</si>
  <si>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</si>
  <si>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</si>
  <si>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</si>
  <si>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</si>
  <si>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</si>
  <si>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</si>
  <si>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</si>
  <si>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</si>
  <si>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</si>
  <si>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</si>
  <si>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</si>
  <si>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</si>
  <si>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</si>
  <si>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</si>
  <si>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</si>
  <si>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</si>
  <si>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</si>
  <si>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</si>
  <si>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</si>
  <si>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</si>
  <si>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</si>
  <si>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</si>
  <si>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</si>
  <si>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</si>
  <si>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</si>
  <si>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</si>
  <si>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</si>
  <si>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</si>
  <si>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</si>
  <si>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</si>
  <si>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</si>
  <si>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</si>
  <si>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</si>
  <si>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</si>
  <si>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</si>
  <si>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</si>
  <si>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</si>
  <si>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</si>
  <si>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</si>
  <si>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</si>
  <si>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</si>
  <si>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</si>
  <si>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</si>
  <si>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</si>
  <si>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</si>
  <si>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</si>
  <si>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</si>
  <si>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</si>
  <si>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</si>
  <si>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</si>
  <si>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</si>
  <si>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</si>
  <si>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</si>
  <si>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</si>
  <si>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</si>
  <si>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</si>
  <si>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</si>
  <si>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</si>
  <si>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</si>
  <si>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</si>
  <si>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</si>
  <si>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</si>
  <si>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</si>
  <si>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</si>
  <si>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</si>
  <si>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</si>
  <si>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</si>
  <si>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</si>
  <si>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</si>
  <si>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</si>
  <si>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</si>
  <si>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</si>
  <si>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</si>
  <si>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</si>
  <si>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</si>
  <si>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</si>
  <si>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</si>
  <si>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</si>
  <si>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</si>
  <si>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</si>
  <si>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</si>
  <si>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</si>
  <si>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</si>
  <si>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</si>
  <si>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</si>
  <si>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</si>
  <si>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CAUSA</t>
  </si>
  <si>
    <t>CALIFICACION DE LA EJECUCION DEL CONTROL</t>
  </si>
  <si>
    <t>SOLIDEZ INDIVIDUAL DEL CONTROL 
control Fuerte:100
Moderado:50
Débil:0</t>
  </si>
  <si>
    <t>SOLIDEZ DEL CONJUNTO DE CONTROLES</t>
  </si>
  <si>
    <t xml:space="preserve">PROMEDIO </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</si>
  <si>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</si>
  <si>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</si>
  <si>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</si>
  <si>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</si>
  <si>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</si>
  <si>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</si>
  <si>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</si>
  <si>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</si>
  <si>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</si>
  <si>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</si>
  <si>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</si>
  <si>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</si>
  <si>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</si>
  <si>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r>
      <t>D</t>
    </r>
    <r>
      <rPr>
        <b/>
        <sz val="9"/>
        <color theme="1"/>
        <rFont val="Arial"/>
        <family val="2"/>
      </rPr>
      <t>10</t>
    </r>
    <r>
      <rPr>
        <b/>
        <sz val="11"/>
        <color theme="1"/>
        <rFont val="Arial"/>
        <family val="2"/>
      </rPr>
      <t>O</t>
    </r>
    <r>
      <rPr>
        <b/>
        <sz val="9"/>
        <color theme="1"/>
        <rFont val="Arial"/>
        <family val="2"/>
      </rPr>
      <t xml:space="preserve">1 </t>
    </r>
    <r>
      <rPr>
        <sz val="11"/>
        <color theme="1"/>
        <rFont val="Arial"/>
        <family val="2"/>
      </rPr>
      <t>Presentar oportunamente en Comité de Coordinación de Control Interno los informes emitidos por la Oficina de Control Interno.</t>
    </r>
  </si>
  <si>
    <t>Sanciones al representante legal de la entidad</t>
  </si>
  <si>
    <t>Incumplimiento a metas del plan de desarrollo</t>
  </si>
  <si>
    <t>Pérdida de imagen y credibilidad</t>
  </si>
  <si>
    <r>
      <rPr>
        <b/>
        <sz val="11"/>
        <color theme="1"/>
        <rFont val="Arial"/>
        <family val="2"/>
      </rPr>
      <t>D</t>
    </r>
    <r>
      <rPr>
        <b/>
        <sz val="9"/>
        <color theme="1"/>
        <rFont val="Arial"/>
        <family val="2"/>
      </rPr>
      <t>4,11,12</t>
    </r>
    <r>
      <rPr>
        <b/>
        <sz val="11"/>
        <color theme="1"/>
        <rFont val="Arial"/>
        <family val="2"/>
      </rPr>
      <t>O</t>
    </r>
    <r>
      <rPr>
        <b/>
        <sz val="9"/>
        <color theme="1"/>
        <rFont val="Arial"/>
        <family val="2"/>
      </rPr>
      <t xml:space="preserve">9 </t>
    </r>
    <r>
      <rPr>
        <sz val="11"/>
        <color theme="1"/>
        <rFont val="Arial"/>
        <family val="2"/>
      </rPr>
      <t>Aplicar el Código del Auditor Interno y el Estatuto de Auditoría.</t>
    </r>
  </si>
  <si>
    <t>GESTIÓN</t>
  </si>
  <si>
    <t>CORRUPCIÓN</t>
  </si>
  <si>
    <t>ALTO</t>
  </si>
  <si>
    <t>Improbable</t>
  </si>
  <si>
    <t>REDUCIR</t>
  </si>
  <si>
    <t>DESCRIPCION DEL CONTROL  -  Plan Anual de Auditoría</t>
  </si>
  <si>
    <t>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</si>
  <si>
    <t>Cambios de las diferentes normas tecnicas de diseño y construccion.</t>
  </si>
  <si>
    <t>Diversidad de criterios en la aplicación de las normas</t>
  </si>
  <si>
    <t xml:space="preserve">Falta de divulgación constante,  de las actualizaciones de normas técnicas </t>
  </si>
  <si>
    <t>Ausencia de liderazgo en la conformación del equipo de trabajo</t>
  </si>
  <si>
    <t xml:space="preserve">Áreas con restricciones de seguridad, para el cumplimiento de las diferentes actividades   </t>
  </si>
  <si>
    <t>Aplicación de la norma de acuerdo a la interpretación que le da el encargado de turno de la difusión.</t>
  </si>
  <si>
    <t>Falta de politicas públicas claras y concretas, acordes  a los desarrollos de los procesos.</t>
  </si>
  <si>
    <t>AMBIENTALES</t>
  </si>
  <si>
    <t>LEGALES Y REGLAMENTARIOS</t>
  </si>
  <si>
    <t>Aptitud y Actitud del personal directivo para el desarrollo de las diferentes actividades.</t>
  </si>
  <si>
    <t xml:space="preserve"> Personal capacitado</t>
  </si>
  <si>
    <t>Poder de apoyo a las dependencias que conforman la Administración Central Municipal</t>
  </si>
  <si>
    <t xml:space="preserve"> Apoyo y atención oportuna a las solicitudes y necesidades de la comunidad</t>
  </si>
  <si>
    <t xml:space="preserve"> Existencia de planes parciales para el desarrollo de proyectos de infraestructura</t>
  </si>
  <si>
    <t xml:space="preserve"> Experiencia del personal adscrito a la secretaria.</t>
  </si>
  <si>
    <t xml:space="preserve"> desarrollo de la estrategia “MEJORA MANTEN TU CALLE y PINTALA CON el CORAZON ” CON la comunidad.</t>
  </si>
  <si>
    <t xml:space="preserve"> Manejo de recursos para el desarrollo de los proyectos.</t>
  </si>
  <si>
    <t>Personal idóneo para el manejo de los recursos</t>
  </si>
  <si>
    <t xml:space="preserve"> Idoneidad en el talento humano adscrito a la Secretaria de Infraestructura.</t>
  </si>
  <si>
    <t>Conocimiento por parte del personal de las competencias en general, funciones y obligaciones de la Secretaría.</t>
  </si>
  <si>
    <t>Ética y compromiso del personal adscrito a la secretaría.</t>
  </si>
  <si>
    <t>x</t>
  </si>
  <si>
    <t>N/A</t>
  </si>
  <si>
    <t xml:space="preserve"> Aportes de recursos nacionales e internacionales para las obras de infraestructura.</t>
  </si>
  <si>
    <t xml:space="preserve"> Mayor oportunidad en la consecución de recursos para cofinanciar los proyectos. </t>
  </si>
  <si>
    <t xml:space="preserve"> Interés del Gobierno Nacional en apoyar proyectos de obras de infraestructura.</t>
  </si>
  <si>
    <t>Apalancar proyectos para buscar un desarrollo sostenible para la ciudad de Ibagué</t>
  </si>
  <si>
    <t>Mejora la obtención de datos para una información actualizada y dinámica en el desarrollo de los proyectos</t>
  </si>
  <si>
    <t xml:space="preserve">Personal capacitado. </t>
  </si>
  <si>
    <t>Ubicación privilegiada para la inversión local y foránea en pro del desarrollo de la ciudad.</t>
  </si>
  <si>
    <t>Permitir el acceso a diferentes sectores de la ciudad, mejorando la conectividad entre la zona urbana y rural</t>
  </si>
  <si>
    <t>Carencia de recursos financieros que garanticen una adecuada planeación y desarrollo de los proyectos.</t>
  </si>
  <si>
    <t>2- La continúa fluctuación del dólar proveniente de los apoyos internaciones</t>
  </si>
  <si>
    <t xml:space="preserve"> Sentencias Judiciales anti técnicas.
- Estructuración inadecuada de los procesos de acuerdo a la normatividad de cada entidad a la cual se le solicita los proyectos.</t>
  </si>
  <si>
    <t xml:space="preserve">Que el proceso contractual, tenga retrazos para iniciar </t>
  </si>
  <si>
    <t>Gestion</t>
  </si>
  <si>
    <t>No se tengan  recursos suficientes para atender la necesidades de la población, originado por la la demora en la intervención</t>
  </si>
  <si>
    <t>Perdida  de  credibilidad de la entidad ante la comunidad</t>
  </si>
  <si>
    <t>Obras sin el cumplimiento de la meta fisica establecida</t>
  </si>
  <si>
    <t>profesionales sin la experticia para el manejo y elaboracion de proyectos</t>
  </si>
  <si>
    <t>Redes de servicios publicos obseletas y que no cumplen con las normas actuales</t>
  </si>
  <si>
    <t>recursos fisicos insuficientes para verificacion de los proyectos</t>
  </si>
  <si>
    <t>Ausencia de catastro actualizado de redes de servicios publicos</t>
  </si>
  <si>
    <t>Cuando se ejecutan las obras</t>
  </si>
  <si>
    <t>Obras que no es posible darles total cumplimiento</t>
  </si>
  <si>
    <t>Comunidades inconformes por la gestion</t>
  </si>
  <si>
    <t>Que las obras queden inconclusas y sin el servicio adecuado para las diferentes comunidades</t>
  </si>
  <si>
    <t>n/a</t>
  </si>
  <si>
    <t>Obras sin el debido control</t>
  </si>
  <si>
    <t>Profesionales sin la idoneidad y experiencia en el control y seguimiento</t>
  </si>
  <si>
    <t>Inobservancia a los líneamientos establecidos en el  Código de Ética en el desarrollo de las supervisiones</t>
  </si>
  <si>
    <t>Durante la ejecucion de las obras</t>
  </si>
  <si>
    <t>En cualquier etapa de los diferentes procesos</t>
  </si>
  <si>
    <t>Sanciones disciplinarias, fiscales  y penales</t>
  </si>
  <si>
    <t>Obras sin las debidas condiciones tecnicas y con Adiciones presupuestales</t>
  </si>
  <si>
    <t>Recursos insuficientes para atender la necesidades de la población, originado por  la demora en la intervención</t>
  </si>
  <si>
    <t>La combinacion de diferentes factores, como son demoras en la etapa precontratual originan mayor deterioro, cambios en la metafisica establecida inicialmente, lo que al final genera que se haga necesario una modificacion de recursos, pues los inicialmente proyectados., al momento de la ejecucion ya se han alterado.</t>
  </si>
  <si>
    <t>La combinanción de factores como: Presupuestos con falencias por falta de informacion geotecnica o por desconocimiento del estado de las diferentes redes de servicios  publicos, generan que los presupuestos establecidos no cumplan con el objeto pretendido</t>
  </si>
  <si>
    <t>Durante la ejecucion, de obras al no contar con un Supervisor idoneo, o que no respete lo establcido en el Codigo de Etica, generan, obras con mala calidad, o que requieren de adiciones presuúestales.</t>
  </si>
  <si>
    <t>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t>
  </si>
  <si>
    <t>La Secretaria de Infraestructura y Directores en Conjunto con La Secretaria Juridica y Oficina de Contratacion, trimestralmente y/o en el momento en que se genere, articulan las  modificaciones y/o actualizaciones, generando manuales o modelos standars,  asi como capacitando al comite estructurador y funcionarios involucrados en el proceso, con el fin de no incurrir en omisiones por desconocimiento de la ley. En el caso de que esta situacion no sea posible realizarla, se debera reestructurar el proceso. Esto se evidenciara, mediante actas y planillas de asistencia a capacitaciones.</t>
  </si>
  <si>
    <t>Fuerte</t>
  </si>
  <si>
    <t xml:space="preserve">La secretaria de Infraestructura, y la dirección de las empresas prestadoras de servicios público domiciliarios,celebraran comités semestrales y eventualmente  mensuales, con el objeto de programar las accionesa priorizar  de sectores que ameritan la inversión conjunta o dependiente </t>
  </si>
  <si>
    <t>La Secretaría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</si>
  <si>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</si>
  <si>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en Conjunto con las respectivas direcciones, al inicio de cada proyecto, designaran al personal idoneo  que tenga el conocimiento  para el manejo y control durante la ejecucion de los proyectos. Con el fin de mostrar el control realizado, se llevara en cada proyecto bitacoras, que registraran las acciones ejecutadas durante el proceso.  Las cuales estaran a cargo de la interventoria cuando ello se requiera. Adicional a lo anterior, se llevara comites de obra, que ayudaran a corregir acciones en el proyecto.  Como evidencia Se tendran Copias de bitacora, Actas de comite obra y las respectivos pagos parciales y finales.  En el caso de esto no presentarse, se notificara para iniciar acciones legales y disciplinarias correspondientes.</t>
  </si>
  <si>
    <t>La Secretaria de Infraestructura, los directores, e conjunto con la Secretaria Juridica y Oficina de Contratacion, trimestralmente, ofrece Capacitaciones  y concientizacion al personal supervisor en cuanto a los lineamientos del Codigo de etica, tambien mediante correos internos y memorandos, estar recordando los aspectos relevantes del Codigo.   Como evidencia, se registrara planillas de asistencia, asi como memorandos y correos electronicos. De esto no ser posible, se notificara personalmente, de los repctivos lineamientos, en cumplimiento de las funciones inherentes a cada cargo.</t>
  </si>
  <si>
    <t>La Secretaria de Infraestructura, en observancia, al plan municipal de Desarrollo, debera priorizar las inversiones y proyectos a realizar anualmente, asi como  trimestralmente, verificara, las condiciones y lineamientos, establecidos en cada proceso, con el fin de evitar anomalioas y direccionamientos indebidos tanto para sectores como beneficiar a personas.  El control a seguir es podra verificar en las respectivas fichas de seguimiento al plan de dsarrollo.</t>
  </si>
  <si>
    <t>Actividad de contingencia</t>
  </si>
  <si>
    <t>modificacion de equipo estructurador</t>
  </si>
  <si>
    <t>Coordinacion con las diferentes empresas de servicios publicos</t>
  </si>
  <si>
    <t>Socializacion y utilizacion de medios masivos para informar  a las diferentes comunidades</t>
  </si>
  <si>
    <t>Involucrar a los actores en el proceso, mediante actas de compromiso y con posibilidad de implementar  sanciones pecuniarias.</t>
  </si>
  <si>
    <t>Comité de alta Direccion en el cual designan un Equipo estructurador idoneo</t>
  </si>
  <si>
    <t>Capacitaciones informando la nueva normativa</t>
  </si>
  <si>
    <t>Actas y Resoluciones en las que se designa el comité</t>
  </si>
  <si>
    <t>Secretaria y Directores</t>
  </si>
  <si>
    <t>Cada inicio de un proceso</t>
  </si>
  <si>
    <t>Planillas de Asistencia</t>
  </si>
  <si>
    <t xml:space="preserve">Secretaria </t>
  </si>
  <si>
    <t>Trimestralmente</t>
  </si>
  <si>
    <t>Actas de Comité y Notificaciones a entidades de Servicios Publicos</t>
  </si>
  <si>
    <t>Semestral</t>
  </si>
  <si>
    <t>Actas de Socializacion y/o reórtes de medios masivos</t>
  </si>
  <si>
    <t>Al inicio de Cada proyecto</t>
  </si>
  <si>
    <t>mensual</t>
  </si>
  <si>
    <t>Secretaria y Supervisores</t>
  </si>
  <si>
    <t>Copia de Actas de comité de directores de la secretaria</t>
  </si>
  <si>
    <t>Actas de reunión de definición de compromisos</t>
  </si>
  <si>
    <t>Secretaria</t>
  </si>
  <si>
    <t>N° de Procesos iniciados V/S Comités Realizados</t>
  </si>
  <si>
    <t xml:space="preserve">% en devolución de contratación </t>
  </si>
  <si>
    <t>% de procesos que no se pueden ejecutar en el tiempo previsto</t>
  </si>
  <si>
    <t>Total de obras en ejecución V/S Total de obras suspendidas</t>
  </si>
  <si>
    <t>Total de obras en ejecución V/S Total de obras socializadas</t>
  </si>
  <si>
    <t>% de obras solucionadas vs % obras inconclusas</t>
  </si>
  <si>
    <t>Obras donde no se ejcutan las condiciones tecnicas con el objetivo de generar adiciones presupúestales</t>
  </si>
  <si>
    <t>cumplimiento a lo establecido en comites de obra</t>
  </si>
  <si>
    <t>Numero de supervisores e interventores de los contratos de la Secretaira, contra numero de interventores y contratistas con procesos de diferente tipos.</t>
  </si>
  <si>
    <t>Difusion continua de Codigo de etica y valores a los contratista y supervisores de la Secretaria</t>
  </si>
  <si>
    <t>Modificacion del personal a cargo de las supervisiones  y en el caso de interventorias externas Terminacion inmediata del Contrato, sin perjuicio de las consecuencias penales, fiscales y disciplinarias que esto conlleve.</t>
  </si>
  <si>
    <t>copia de  Actas de comité de obra</t>
  </si>
  <si>
    <t>Convocatoria, sea por memorandos o circular, Agenda, Acta y listado de asistencia</t>
  </si>
  <si>
    <t>Copia de los oficios o soporte de la accion a tomar en cumplimiento de la actividad de control.</t>
  </si>
  <si>
    <t>Trimestral</t>
  </si>
  <si>
    <t>Al momento de que se genere el inicio de un proceso</t>
  </si>
  <si>
    <t xml:space="preserve">Obras en ejecucion vs obras con inconvenientes registrado </t>
  </si>
  <si>
    <t xml:space="preserve"> % de Difusiones programadas contra porcentaje deobras Ejecutadas</t>
  </si>
  <si>
    <t>GESTION DE INFRAESTRUCTURA Y OBRAS PUBLICAS</t>
  </si>
  <si>
    <t>Alcaldia Municipal de Ibague.</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</si>
  <si>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</si>
  <si>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Versión: 03</t>
  </si>
  <si>
    <r>
      <t xml:space="preserve">PROCESO: </t>
    </r>
    <r>
      <rPr>
        <sz val="11"/>
        <color indexed="8"/>
        <rFont val="Arial"/>
        <family val="2"/>
      </rPr>
      <t>SISTEMA INTEGRADO DE GESTION</t>
    </r>
  </si>
  <si>
    <t>Codigo:FOR-13-PRO-SIG-03</t>
  </si>
  <si>
    <t>Versión:03</t>
  </si>
  <si>
    <r>
      <t xml:space="preserve">FORMATO: </t>
    </r>
    <r>
      <rPr>
        <sz val="11"/>
        <color indexed="8"/>
        <rFont val="Arial"/>
        <family val="2"/>
      </rPr>
      <t xml:space="preserve">MAPA DE RIESGOS </t>
    </r>
  </si>
  <si>
    <t>Fecha: 2019/04/25</t>
  </si>
  <si>
    <t>PROCESO: SISTEMA INTEGRADO DE GESTION</t>
  </si>
  <si>
    <t>FORMATO: MAPA DE RIESGOS</t>
  </si>
  <si>
    <t>Codigo:                        FOR-13-PRO-SIG-03</t>
  </si>
  <si>
    <t>Fecha:2019/04/25</t>
  </si>
  <si>
    <t xml:space="preserve">PROCESO: SISTEMA INTEGRADO DE GESTION </t>
  </si>
  <si>
    <t xml:space="preserve">FORMATO: MAPA DE RIESGOS </t>
  </si>
  <si>
    <t>FORMATO: MAPA  DE RIESGOS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</si>
</sst>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color rgb="FF00B050"/>
      <name val="Arial"/>
      <family val="2"/>
    </font>
    <font>
      <sz val="11"/>
      <name val="Calibri"/>
      <family val="2"/>
      <scheme val="minor"/>
    </font>
    <font>
      <sz val="11"/>
      <color theme="0"/>
      <name val="Arial"/>
      <family val="2"/>
    </font>
    <font>
      <sz val="10"/>
      <color theme="1"/>
      <name val="Arial Unicode MS"/>
      <family val="2"/>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576">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1"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7"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0" fillId="7" borderId="0" xfId="0" applyFill="1"/>
    <xf numFmtId="0" fontId="0" fillId="16" borderId="0" xfId="0" applyFill="1"/>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1"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27" fillId="0" borderId="0" xfId="0" applyFont="1"/>
    <xf numFmtId="0" fontId="6" fillId="0" borderId="1" xfId="0" applyFont="1" applyBorder="1" applyAlignment="1">
      <alignment wrapText="1"/>
    </xf>
    <xf numFmtId="0" fontId="4" fillId="0" borderId="1" xfId="0" applyFont="1" applyBorder="1" applyAlignment="1">
      <alignment horizontal="center" vertical="top" wrapText="1"/>
    </xf>
    <xf numFmtId="0" fontId="0" fillId="5" borderId="61" xfId="0" applyFill="1" applyBorder="1" applyAlignment="1">
      <alignment horizontal="center" vertical="center" wrapText="1"/>
    </xf>
    <xf numFmtId="0" fontId="0" fillId="0" borderId="0" xfId="0" applyBorder="1" applyAlignment="1">
      <alignment horizontal="center" vertical="center" wrapText="1"/>
    </xf>
    <xf numFmtId="0" fontId="5" fillId="13" borderId="60" xfId="0" applyFont="1" applyFill="1" applyBorder="1" applyAlignment="1">
      <alignment horizontal="center" vertical="center"/>
    </xf>
    <xf numFmtId="0" fontId="4" fillId="0" borderId="0" xfId="0" applyFont="1" applyBorder="1"/>
    <xf numFmtId="0" fontId="5" fillId="13" borderId="57"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vertical="top" wrapText="1"/>
    </xf>
    <xf numFmtId="0" fontId="28" fillId="3" borderId="1" xfId="0" applyFont="1" applyFill="1" applyBorder="1" applyAlignment="1">
      <alignment horizontal="justify" vertical="top"/>
    </xf>
    <xf numFmtId="0" fontId="28" fillId="0" borderId="1" xfId="0" applyFont="1" applyBorder="1" applyAlignment="1">
      <alignment vertical="center" wrapText="1"/>
    </xf>
    <xf numFmtId="0" fontId="27" fillId="17" borderId="1" xfId="0" applyFont="1" applyFill="1" applyBorder="1" applyAlignment="1">
      <alignment vertical="top" wrapText="1"/>
    </xf>
    <xf numFmtId="0" fontId="27" fillId="17" borderId="1" xfId="0" applyFont="1" applyFill="1" applyBorder="1" applyAlignment="1">
      <alignment horizontal="justify" vertical="top"/>
    </xf>
    <xf numFmtId="0" fontId="27" fillId="17" borderId="1" xfId="0" applyFont="1" applyFill="1" applyBorder="1" applyAlignment="1">
      <alignment horizontal="left" vertical="center" wrapText="1"/>
    </xf>
    <xf numFmtId="0" fontId="27" fillId="18" borderId="1" xfId="0" applyFont="1" applyFill="1" applyBorder="1" applyAlignment="1">
      <alignment horizontal="left" vertical="center" wrapText="1"/>
    </xf>
    <xf numFmtId="0" fontId="29" fillId="0" borderId="1" xfId="0" applyFont="1" applyBorder="1" applyAlignment="1" applyProtection="1">
      <alignment horizontal="center" vertical="center"/>
      <protection locked="0"/>
    </xf>
    <xf numFmtId="0" fontId="30" fillId="3" borderId="28"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justify" vertical="center" wrapText="1"/>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justify" vertical="center" wrapText="1"/>
    </xf>
    <xf numFmtId="0" fontId="6" fillId="0" borderId="1" xfId="0" applyFont="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31" fillId="0" borderId="1" xfId="0" applyFont="1" applyBorder="1" applyAlignment="1">
      <alignment horizontal="center" vertical="center" wrapText="1"/>
    </xf>
    <xf numFmtId="0" fontId="14" fillId="5" borderId="25"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59" xfId="0" applyFont="1" applyFill="1" applyBorder="1" applyAlignment="1" applyProtection="1">
      <alignment horizontal="left" vertical="center" wrapText="1"/>
      <protection locked="0"/>
    </xf>
    <xf numFmtId="0" fontId="8" fillId="12" borderId="55" xfId="0" applyFont="1" applyFill="1" applyBorder="1" applyAlignment="1" applyProtection="1">
      <alignment horizontal="left" vertical="center" wrapText="1"/>
      <protection locked="0"/>
    </xf>
    <xf numFmtId="0" fontId="8" fillId="12" borderId="61"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8"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 xfId="0" applyFont="1" applyBorder="1" applyAlignment="1">
      <alignment horizontal="left" vertical="center" wrapText="1"/>
    </xf>
    <xf numFmtId="0" fontId="23" fillId="0" borderId="59"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59" xfId="0" applyFont="1" applyFill="1" applyBorder="1" applyAlignment="1">
      <alignment horizontal="center"/>
    </xf>
    <xf numFmtId="0" fontId="19" fillId="14" borderId="55" xfId="0" applyFont="1" applyFill="1" applyBorder="1" applyAlignment="1">
      <alignment horizontal="center"/>
    </xf>
    <xf numFmtId="0" fontId="19" fillId="14" borderId="61" xfId="0" applyFont="1" applyFill="1" applyBorder="1" applyAlignment="1">
      <alignment horizontal="center"/>
    </xf>
    <xf numFmtId="0" fontId="4" fillId="0" borderId="1" xfId="0" applyFont="1" applyBorder="1" applyAlignment="1">
      <alignment horizontal="center" vertical="center"/>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5" xfId="0" applyFont="1" applyBorder="1" applyAlignment="1">
      <alignment horizontal="center" vertical="center" wrapText="1"/>
    </xf>
    <xf numFmtId="0" fontId="23"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59" xfId="0" applyFont="1" applyFill="1" applyBorder="1" applyAlignment="1">
      <alignment horizontal="center" vertical="center" wrapText="1"/>
    </xf>
    <xf numFmtId="0" fontId="19" fillId="12" borderId="55" xfId="0" applyFont="1" applyFill="1" applyBorder="1" applyAlignment="1">
      <alignment horizontal="center" vertical="center"/>
    </xf>
    <xf numFmtId="0" fontId="19" fillId="12" borderId="61" xfId="0" applyFont="1" applyFill="1" applyBorder="1" applyAlignment="1">
      <alignment horizontal="center" vertical="center"/>
    </xf>
    <xf numFmtId="0" fontId="5" fillId="0" borderId="5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1" xfId="0" applyFont="1" applyBorder="1" applyAlignment="1">
      <alignment horizontal="center" vertical="center" wrapText="1"/>
    </xf>
    <xf numFmtId="0" fontId="4"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4" fillId="0" borderId="59" xfId="0" applyFont="1" applyBorder="1" applyAlignment="1">
      <alignment horizontal="center" vertical="center" wrapText="1"/>
    </xf>
    <xf numFmtId="0" fontId="5" fillId="7" borderId="59" xfId="0" applyFont="1" applyFill="1" applyBorder="1" applyAlignment="1">
      <alignment horizontal="center" vertical="center" wrapText="1"/>
    </xf>
    <xf numFmtId="0" fontId="4" fillId="7" borderId="61" xfId="0" applyFont="1" applyFill="1" applyBorder="1" applyAlignment="1">
      <alignment horizontal="center" vertical="center"/>
    </xf>
    <xf numFmtId="0" fontId="24" fillId="0" borderId="1" xfId="0" applyFont="1" applyBorder="1" applyAlignment="1">
      <alignment horizontal="center" vertical="center"/>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59" xfId="0" applyFont="1" applyFill="1" applyBorder="1" applyAlignment="1">
      <alignment horizontal="center" vertical="top" wrapText="1"/>
    </xf>
    <xf numFmtId="0" fontId="19" fillId="12" borderId="55" xfId="0" applyFont="1" applyFill="1" applyBorder="1" applyAlignment="1">
      <alignment horizontal="center" vertical="top"/>
    </xf>
    <xf numFmtId="0" fontId="19" fillId="12" borderId="61" xfId="0" applyFont="1" applyFill="1" applyBorder="1" applyAlignment="1">
      <alignment horizontal="center" vertical="top"/>
    </xf>
    <xf numFmtId="0" fontId="23" fillId="7" borderId="59" xfId="0" applyFont="1" applyFill="1" applyBorder="1" applyAlignment="1">
      <alignment horizontal="center" vertical="center" wrapText="1"/>
    </xf>
    <xf numFmtId="0" fontId="23" fillId="7" borderId="61" xfId="0" applyFont="1" applyFill="1" applyBorder="1" applyAlignment="1">
      <alignment horizontal="center" vertical="center" wrapText="1"/>
    </xf>
    <xf numFmtId="0" fontId="4" fillId="7" borderId="61" xfId="0" applyFont="1" applyFill="1" applyBorder="1" applyAlignment="1">
      <alignment horizontal="center" vertical="center" wrapText="1"/>
    </xf>
    <xf numFmtId="0" fontId="4" fillId="0" borderId="1" xfId="0" applyFont="1" applyBorder="1" applyAlignment="1">
      <alignment horizontal="center"/>
    </xf>
    <xf numFmtId="0" fontId="24" fillId="7" borderId="59" xfId="0" applyFont="1" applyFill="1" applyBorder="1" applyAlignment="1">
      <alignment horizontal="center" vertical="center" wrapText="1"/>
    </xf>
    <xf numFmtId="0" fontId="7" fillId="5" borderId="58" xfId="0" applyFont="1" applyFill="1" applyBorder="1" applyAlignment="1">
      <alignment horizontal="center" vertical="center"/>
    </xf>
    <xf numFmtId="0" fontId="4" fillId="0" borderId="7" xfId="0" applyFont="1" applyBorder="1" applyAlignment="1">
      <alignment horizontal="left" vertical="center" wrapText="1"/>
    </xf>
    <xf numFmtId="0" fontId="18" fillId="0" borderId="1"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2"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3" xfId="0" applyFont="1" applyFill="1" applyBorder="1" applyAlignment="1">
      <alignment horizontal="left" vertical="center" wrapText="1"/>
    </xf>
    <xf numFmtId="0" fontId="0" fillId="0" borderId="3" xfId="0" applyBorder="1" applyAlignment="1">
      <alignment horizontal="center" vertical="center" wrapText="1"/>
    </xf>
    <xf numFmtId="0" fontId="8" fillId="0" borderId="10" xfId="0" applyFont="1" applyBorder="1" applyAlignment="1">
      <alignment vertical="center" wrapText="1"/>
    </xf>
    <xf numFmtId="0" fontId="8" fillId="0" borderId="28" xfId="0" applyFont="1" applyBorder="1" applyAlignment="1">
      <alignment vertical="center" wrapText="1"/>
    </xf>
    <xf numFmtId="0" fontId="7" fillId="5" borderId="1" xfId="0" applyFont="1" applyFill="1" applyBorder="1" applyAlignment="1">
      <alignment horizontal="center" vertical="center"/>
    </xf>
    <xf numFmtId="0" fontId="8" fillId="0" borderId="59" xfId="0" applyFont="1" applyBorder="1" applyAlignment="1">
      <alignment horizontal="center" vertical="center" wrapText="1"/>
    </xf>
    <xf numFmtId="0" fontId="8" fillId="0" borderId="61" xfId="0" applyFont="1" applyBorder="1" applyAlignment="1">
      <alignment horizontal="center" vertical="center" wrapText="1"/>
    </xf>
    <xf numFmtId="0" fontId="7" fillId="6" borderId="1" xfId="0" applyFont="1"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0"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59"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61"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0" fillId="14" borderId="1" xfId="0" applyFont="1" applyFill="1" applyBorder="1" applyAlignment="1">
      <alignment horizontal="center" vertical="center"/>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59" xfId="0" applyFont="1" applyFill="1" applyBorder="1" applyAlignment="1">
      <alignment horizontal="center"/>
    </xf>
    <xf numFmtId="0" fontId="20" fillId="14" borderId="61" xfId="0" applyFont="1" applyFill="1" applyBorder="1" applyAlignment="1">
      <alignment horizontal="center"/>
    </xf>
    <xf numFmtId="0" fontId="6" fillId="0" borderId="1" xfId="0" applyFont="1" applyBorder="1" applyAlignment="1">
      <alignment horizontal="left"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59" xfId="0" applyBorder="1" applyAlignment="1">
      <alignment horizontal="center"/>
    </xf>
    <xf numFmtId="0" fontId="0" fillId="0" borderId="55" xfId="0" applyBorder="1" applyAlignment="1">
      <alignment horizontal="center"/>
    </xf>
    <xf numFmtId="0" fontId="0" fillId="0" borderId="61" xfId="0" applyBorder="1" applyAlignment="1">
      <alignment horizontal="center"/>
    </xf>
    <xf numFmtId="0" fontId="0" fillId="0" borderId="1" xfId="0"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7"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0" xfId="0" applyFill="1" applyBorder="1" applyAlignment="1">
      <alignment horizontal="center" vertical="center" wrapText="1"/>
    </xf>
    <xf numFmtId="0" fontId="0" fillId="10" borderId="51"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0" xfId="0" applyFill="1" applyBorder="1" applyAlignment="1">
      <alignment horizontal="center" vertical="center" wrapText="1"/>
    </xf>
    <xf numFmtId="0" fontId="0" fillId="9" borderId="51"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31" xfId="0"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4" fillId="3" borderId="1" xfId="0" applyFont="1" applyFill="1" applyBorder="1" applyAlignment="1">
      <alignment horizontal="center" vertical="center" wrapText="1"/>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5" fillId="13" borderId="64"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14" fillId="1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4"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4" fillId="12" borderId="16" xfId="0" applyFont="1" applyFill="1" applyBorder="1" applyAlignment="1">
      <alignment horizontal="center" vertical="center" wrapText="1"/>
    </xf>
    <xf numFmtId="0" fontId="4" fillId="12" borderId="59"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0" fillId="0" borderId="30" xfId="0" applyBorder="1" applyAlignment="1">
      <alignment horizontal="center"/>
    </xf>
    <xf numFmtId="0" fontId="15" fillId="0" borderId="18"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12" fillId="0" borderId="6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6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7" fillId="0" borderId="25" xfId="0" applyFont="1" applyBorder="1" applyAlignment="1">
      <alignment vertical="center" wrapText="1"/>
    </xf>
    <xf numFmtId="0" fontId="20" fillId="0" borderId="20" xfId="0" applyFont="1" applyBorder="1" applyAlignment="1">
      <alignment vertical="center" wrapText="1"/>
    </xf>
    <xf numFmtId="0" fontId="20" fillId="0" borderId="45" xfId="0" applyFont="1" applyBorder="1" applyAlignment="1">
      <alignment vertical="center" wrapText="1"/>
    </xf>
    <xf numFmtId="0" fontId="14" fillId="0" borderId="30" xfId="0" applyFont="1" applyBorder="1" applyAlignment="1">
      <alignment vertical="center" wrapText="1"/>
    </xf>
    <xf numFmtId="0" fontId="0" fillId="0" borderId="27" xfId="0" applyBorder="1" applyAlignment="1">
      <alignment vertical="center" wrapText="1"/>
    </xf>
    <xf numFmtId="0" fontId="4" fillId="0" borderId="7" xfId="0" applyFont="1" applyFill="1" applyBorder="1" applyAlignment="1">
      <alignment vertical="center" wrapText="1"/>
    </xf>
    <xf numFmtId="0" fontId="3" fillId="0" borderId="9" xfId="0" applyFont="1" applyFill="1" applyBorder="1" applyAlignment="1">
      <alignment horizontal="center" vertical="center" wrapText="1"/>
    </xf>
    <xf numFmtId="0" fontId="1" fillId="0" borderId="0" xfId="0" applyFont="1" applyBorder="1" applyAlignment="1">
      <alignment vertical="center" wrapText="1"/>
    </xf>
    <xf numFmtId="0" fontId="4"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0" fillId="0" borderId="52" xfId="0" applyBorder="1" applyAlignment="1">
      <alignment horizontal="center"/>
    </xf>
    <xf numFmtId="0" fontId="15" fillId="0" borderId="21" xfId="0" applyFont="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0" fillId="0" borderId="53" xfId="0" applyBorder="1" applyAlignment="1">
      <alignment horizontal="center"/>
    </xf>
    <xf numFmtId="0" fontId="15" fillId="0" borderId="24"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54" xfId="0" applyBorder="1" applyAlignment="1">
      <alignment horizontal="center"/>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67" xfId="0" applyFont="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0" fillId="0" borderId="67" xfId="0" applyBorder="1" applyAlignment="1">
      <alignment horizontal="center"/>
    </xf>
    <xf numFmtId="0" fontId="1" fillId="0" borderId="70" xfId="0" applyFont="1" applyBorder="1" applyAlignment="1">
      <alignment horizontal="center" vertical="center" wrapText="1"/>
    </xf>
    <xf numFmtId="0" fontId="0" fillId="0" borderId="70" xfId="0" applyBorder="1" applyAlignment="1">
      <alignment horizontal="center"/>
    </xf>
    <xf numFmtId="0" fontId="1" fillId="0" borderId="71"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0" borderId="71" xfId="0" applyBorder="1" applyAlignment="1">
      <alignment horizontal="center"/>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26"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4" fillId="0" borderId="5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4" xfId="0" applyFont="1" applyBorder="1" applyAlignment="1">
      <alignment horizontal="center" vertical="center" wrapText="1"/>
    </xf>
    <xf numFmtId="0" fontId="13" fillId="0" borderId="46" xfId="0" applyFont="1" applyBorder="1" applyAlignment="1">
      <alignment horizontal="center"/>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12" xfId="0" applyFont="1" applyBorder="1" applyAlignment="1">
      <alignment horizontal="center"/>
    </xf>
    <xf numFmtId="0" fontId="12" fillId="0" borderId="1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7" xfId="0" applyFont="1" applyBorder="1" applyAlignment="1">
      <alignment horizontal="center" vertical="center" wrapText="1"/>
    </xf>
    <xf numFmtId="0" fontId="13" fillId="0" borderId="29"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3"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147163</xdr:colOff>
      <xdr:row>0</xdr:row>
      <xdr:rowOff>83820</xdr:rowOff>
    </xdr:from>
    <xdr:to>
      <xdr:col>0</xdr:col>
      <xdr:colOff>1706882</xdr:colOff>
      <xdr:row>3</xdr:row>
      <xdr:rowOff>119539</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147163" y="83820"/>
          <a:ext cx="1559719" cy="607219"/>
        </a:xfrm>
        <a:prstGeom prst="rect">
          <a:avLst/>
        </a:prstGeom>
        <a:noFill/>
        <a:ln w="9525">
          <a:noFill/>
          <a:miter lim="800000"/>
          <a:headEnd/>
          <a:tailEnd/>
        </a:ln>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5"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185429</xdr:colOff>
      <xdr:row>0</xdr:row>
      <xdr:rowOff>55418</xdr:rowOff>
    </xdr:from>
    <xdr:to>
      <xdr:col>5</xdr:col>
      <xdr:colOff>847783</xdr:colOff>
      <xdr:row>3</xdr:row>
      <xdr:rowOff>179242</xdr:rowOff>
    </xdr:to>
    <xdr:pic>
      <xdr:nvPicPr>
        <xdr:cNvPr id="3" name="2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1949" y="55418"/>
          <a:ext cx="662354" cy="794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237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5"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6"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7" name="6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1292"/>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395187</xdr:colOff>
      <xdr:row>0</xdr:row>
      <xdr:rowOff>87549</xdr:rowOff>
    </xdr:from>
    <xdr:to>
      <xdr:col>7</xdr:col>
      <xdr:colOff>1085750</xdr:colOff>
      <xdr:row>3</xdr:row>
      <xdr:rowOff>58974</xdr:rowOff>
    </xdr:to>
    <xdr:pic>
      <xdr:nvPicPr>
        <xdr:cNvPr id="3" name="2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38307" y="87549"/>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5819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253999</xdr:colOff>
      <xdr:row>0</xdr:row>
      <xdr:rowOff>41586</xdr:rowOff>
    </xdr:from>
    <xdr:to>
      <xdr:col>12</xdr:col>
      <xdr:colOff>765109</xdr:colOff>
      <xdr:row>3</xdr:row>
      <xdr:rowOff>127311</xdr:rowOff>
    </xdr:to>
    <xdr:pic>
      <xdr:nvPicPr>
        <xdr:cNvPr id="3"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38779" y="41586"/>
          <a:ext cx="51111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1312333</xdr:colOff>
      <xdr:row>3</xdr:row>
      <xdr:rowOff>99219</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137707" cy="60626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260395</xdr:colOff>
      <xdr:row>0</xdr:row>
      <xdr:rowOff>67862</xdr:rowOff>
    </xdr:from>
    <xdr:to>
      <xdr:col>9</xdr:col>
      <xdr:colOff>784270</xdr:colOff>
      <xdr:row>3</xdr:row>
      <xdr:rowOff>153587</xdr:rowOff>
    </xdr:to>
    <xdr:pic>
      <xdr:nvPicPr>
        <xdr:cNvPr id="3" name="2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5395"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363682</xdr:colOff>
      <xdr:row>0</xdr:row>
      <xdr:rowOff>84859</xdr:rowOff>
    </xdr:from>
    <xdr:to>
      <xdr:col>2</xdr:col>
      <xdr:colOff>1923401</xdr:colOff>
      <xdr:row>3</xdr:row>
      <xdr:rowOff>120578</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1247602" y="84859"/>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9.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0.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1.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14.xml"/><Relationship Id="rId4" Type="http://schemas.openxmlformats.org/officeDocument/2006/relationships/image" Target="../media/image4.emf"/></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workbookViewId="0">
      <selection activeCell="G8" sqref="G8"/>
    </sheetView>
  </sheetViews>
  <sheetFormatPr baseColWidth="10" defaultColWidth="11.44140625" defaultRowHeight="13.8" x14ac:dyDescent="0.25"/>
  <cols>
    <col min="1" max="1" width="27.5546875" style="1" customWidth="1"/>
    <col min="2" max="2" width="25.109375" style="1" customWidth="1"/>
    <col min="3" max="3" width="28.44140625" style="1" customWidth="1"/>
    <col min="4" max="4" width="26.44140625" style="1" customWidth="1"/>
    <col min="5" max="5" width="33.6640625" style="1" customWidth="1"/>
    <col min="6" max="6" width="28.33203125" style="1" customWidth="1"/>
    <col min="7" max="16384" width="11.44140625" style="1"/>
  </cols>
  <sheetData>
    <row r="1" spans="1:10" ht="15" customHeight="1" x14ac:dyDescent="0.25">
      <c r="A1" s="221"/>
      <c r="B1" s="231" t="s">
        <v>406</v>
      </c>
      <c r="C1" s="231"/>
      <c r="D1" s="231"/>
      <c r="E1" s="519" t="s">
        <v>407</v>
      </c>
      <c r="F1" s="520"/>
      <c r="G1" s="521"/>
      <c r="J1" s="220"/>
    </row>
    <row r="2" spans="1:10" ht="15" customHeight="1" x14ac:dyDescent="0.25">
      <c r="A2" s="222"/>
      <c r="B2" s="232"/>
      <c r="C2" s="232"/>
      <c r="D2" s="232"/>
      <c r="E2" s="522" t="s">
        <v>408</v>
      </c>
      <c r="F2" s="523"/>
      <c r="G2" s="521"/>
      <c r="J2" s="220"/>
    </row>
    <row r="3" spans="1:10" ht="15" customHeight="1" x14ac:dyDescent="0.25">
      <c r="A3" s="222"/>
      <c r="B3" s="232" t="s">
        <v>409</v>
      </c>
      <c r="C3" s="232"/>
      <c r="D3" s="232"/>
      <c r="E3" s="522" t="s">
        <v>410</v>
      </c>
      <c r="F3" s="523"/>
      <c r="G3" s="521"/>
      <c r="J3" s="220"/>
    </row>
    <row r="4" spans="1:10" ht="15.75" customHeight="1" thickBot="1" x14ac:dyDescent="0.3">
      <c r="A4" s="223"/>
      <c r="B4" s="233"/>
      <c r="C4" s="233"/>
      <c r="D4" s="233"/>
      <c r="E4" s="524" t="s">
        <v>4</v>
      </c>
      <c r="F4" s="525"/>
      <c r="G4" s="521"/>
      <c r="J4" s="220"/>
    </row>
    <row r="5" spans="1:10" ht="14.4" thickBot="1" x14ac:dyDescent="0.3"/>
    <row r="6" spans="1:10" ht="15.6" x14ac:dyDescent="0.25">
      <c r="A6" s="228" t="s">
        <v>5</v>
      </c>
      <c r="B6" s="229"/>
      <c r="C6" s="229"/>
      <c r="D6" s="229"/>
      <c r="E6" s="229"/>
      <c r="F6" s="230"/>
    </row>
    <row r="7" spans="1:10" ht="27" customHeight="1" x14ac:dyDescent="0.25">
      <c r="A7" s="22" t="s">
        <v>6</v>
      </c>
      <c r="B7" s="224" t="s">
        <v>402</v>
      </c>
      <c r="C7" s="224"/>
      <c r="D7" s="224"/>
      <c r="E7" s="224"/>
      <c r="F7" s="225"/>
    </row>
    <row r="8" spans="1:10" ht="71.25" customHeight="1" x14ac:dyDescent="0.25">
      <c r="A8" s="21" t="s">
        <v>8</v>
      </c>
      <c r="B8" s="226" t="s">
        <v>293</v>
      </c>
      <c r="C8" s="226"/>
      <c r="D8" s="226"/>
      <c r="E8" s="226"/>
      <c r="F8" s="227"/>
    </row>
    <row r="9" spans="1:10" ht="22.5" customHeight="1" x14ac:dyDescent="0.25">
      <c r="A9" s="50" t="s">
        <v>10</v>
      </c>
      <c r="B9" s="29" t="s">
        <v>11</v>
      </c>
      <c r="C9" s="29" t="s">
        <v>12</v>
      </c>
      <c r="D9" s="29" t="s">
        <v>11</v>
      </c>
      <c r="E9" s="29" t="s">
        <v>13</v>
      </c>
      <c r="F9" s="30" t="s">
        <v>11</v>
      </c>
    </row>
    <row r="10" spans="1:10" ht="67.5" customHeight="1" x14ac:dyDescent="0.25">
      <c r="A10" s="234" t="s">
        <v>302</v>
      </c>
      <c r="B10" s="183" t="s">
        <v>14</v>
      </c>
      <c r="C10" s="216" t="s">
        <v>15</v>
      </c>
      <c r="D10" s="182" t="s">
        <v>295</v>
      </c>
      <c r="E10" s="219" t="s">
        <v>16</v>
      </c>
      <c r="F10" s="182" t="s">
        <v>299</v>
      </c>
    </row>
    <row r="11" spans="1:10" ht="61.5" customHeight="1" x14ac:dyDescent="0.25">
      <c r="A11" s="235"/>
      <c r="B11" s="184" t="s">
        <v>294</v>
      </c>
      <c r="C11" s="217"/>
      <c r="D11" s="182" t="s">
        <v>297</v>
      </c>
      <c r="E11" s="219"/>
      <c r="F11" s="155"/>
    </row>
    <row r="12" spans="1:10" ht="129.75" customHeight="1" x14ac:dyDescent="0.25">
      <c r="A12" s="185" t="s">
        <v>17</v>
      </c>
      <c r="B12" s="182" t="s">
        <v>298</v>
      </c>
      <c r="C12" s="218"/>
      <c r="D12" s="181"/>
      <c r="E12" s="219"/>
      <c r="F12" s="147" t="s">
        <v>18</v>
      </c>
    </row>
    <row r="13" spans="1:10" ht="65.25" customHeight="1" x14ac:dyDescent="0.25">
      <c r="A13" s="216" t="s">
        <v>19</v>
      </c>
      <c r="B13" s="148" t="s">
        <v>20</v>
      </c>
      <c r="C13" s="219" t="s">
        <v>21</v>
      </c>
      <c r="D13" s="182" t="s">
        <v>300</v>
      </c>
      <c r="E13" s="58" t="s">
        <v>22</v>
      </c>
      <c r="F13" s="58" t="s">
        <v>23</v>
      </c>
    </row>
    <row r="14" spans="1:10" ht="56.25" customHeight="1" x14ac:dyDescent="0.25">
      <c r="A14" s="218"/>
      <c r="B14" s="148"/>
      <c r="C14" s="219"/>
      <c r="D14" s="181"/>
      <c r="E14" s="58"/>
      <c r="F14" s="58"/>
    </row>
    <row r="15" spans="1:10" ht="84" customHeight="1" x14ac:dyDescent="0.25">
      <c r="A15" s="219" t="s">
        <v>24</v>
      </c>
      <c r="B15" s="148"/>
      <c r="C15" s="219"/>
      <c r="D15" s="182" t="s">
        <v>296</v>
      </c>
      <c r="E15" s="58" t="s">
        <v>26</v>
      </c>
      <c r="F15" s="58"/>
    </row>
    <row r="16" spans="1:10" ht="80.25" customHeight="1" x14ac:dyDescent="0.25">
      <c r="A16" s="219"/>
      <c r="B16" s="148"/>
      <c r="C16" s="219"/>
      <c r="D16" s="166"/>
      <c r="E16" s="58"/>
      <c r="F16" s="58"/>
    </row>
    <row r="17" spans="1:6" ht="63" customHeight="1" x14ac:dyDescent="0.25">
      <c r="A17" s="150" t="s">
        <v>301</v>
      </c>
      <c r="B17" s="150"/>
      <c r="C17" s="219"/>
      <c r="D17" s="166"/>
      <c r="E17" s="149"/>
      <c r="F17" s="149"/>
    </row>
    <row r="18" spans="1:6" ht="48.75" customHeight="1" x14ac:dyDescent="0.25">
      <c r="A18" s="149"/>
      <c r="B18" s="151"/>
      <c r="C18" s="219"/>
      <c r="D18" s="166"/>
      <c r="E18" s="149"/>
      <c r="F18" s="149"/>
    </row>
    <row r="19" spans="1:6" ht="52.5" customHeight="1" x14ac:dyDescent="0.25">
      <c r="C19" s="219"/>
      <c r="D19" s="166"/>
    </row>
    <row r="20" spans="1:6" x14ac:dyDescent="0.25">
      <c r="C20" s="219"/>
      <c r="D20" s="167"/>
    </row>
    <row r="21" spans="1:6" x14ac:dyDescent="0.25">
      <c r="D21" s="168"/>
    </row>
  </sheetData>
  <mergeCells count="14">
    <mergeCell ref="C10:C12"/>
    <mergeCell ref="A13:A14"/>
    <mergeCell ref="A15:A16"/>
    <mergeCell ref="C13:C20"/>
    <mergeCell ref="J1:J4"/>
    <mergeCell ref="F1:F4"/>
    <mergeCell ref="A1:A4"/>
    <mergeCell ref="B7:F7"/>
    <mergeCell ref="B8:F8"/>
    <mergeCell ref="A6:F6"/>
    <mergeCell ref="B1:D2"/>
    <mergeCell ref="B3:D4"/>
    <mergeCell ref="E10:E12"/>
    <mergeCell ref="A10:A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workbookViewId="0">
      <selection sqref="A1:F4"/>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thickBot="1" x14ac:dyDescent="0.35">
      <c r="A1" s="537"/>
      <c r="B1" s="379" t="s">
        <v>406</v>
      </c>
      <c r="C1" s="527"/>
      <c r="D1" s="538" t="s">
        <v>413</v>
      </c>
      <c r="E1" s="539"/>
      <c r="F1" s="540"/>
    </row>
    <row r="2" spans="1:6" ht="15.75" customHeight="1" thickBot="1" x14ac:dyDescent="0.35">
      <c r="A2" s="541"/>
      <c r="B2" s="383"/>
      <c r="C2" s="531"/>
      <c r="D2" s="538" t="s">
        <v>405</v>
      </c>
      <c r="E2" s="539"/>
      <c r="F2" s="542"/>
    </row>
    <row r="3" spans="1:6" ht="15" customHeight="1" thickBot="1" x14ac:dyDescent="0.35">
      <c r="A3" s="541"/>
      <c r="B3" s="379" t="s">
        <v>409</v>
      </c>
      <c r="C3" s="527"/>
      <c r="D3" s="538" t="s">
        <v>414</v>
      </c>
      <c r="E3" s="539"/>
      <c r="F3" s="542"/>
    </row>
    <row r="4" spans="1:6" ht="15.75" customHeight="1" thickBot="1" x14ac:dyDescent="0.35">
      <c r="A4" s="543"/>
      <c r="B4" s="383"/>
      <c r="C4" s="531"/>
      <c r="D4" s="544" t="s">
        <v>4</v>
      </c>
      <c r="E4" s="545"/>
      <c r="F4" s="546"/>
    </row>
    <row r="6" spans="1:6" ht="33" customHeight="1" x14ac:dyDescent="0.3">
      <c r="A6" s="109" t="s">
        <v>6</v>
      </c>
      <c r="B6" s="364"/>
      <c r="C6" s="365"/>
      <c r="D6" s="365"/>
      <c r="E6" s="365"/>
      <c r="F6" s="365"/>
    </row>
    <row r="7" spans="1:6" ht="33" customHeight="1" x14ac:dyDescent="0.3">
      <c r="A7" s="110" t="s">
        <v>8</v>
      </c>
      <c r="B7" s="364"/>
      <c r="C7" s="365"/>
      <c r="D7" s="365"/>
      <c r="E7" s="365"/>
      <c r="F7" s="365"/>
    </row>
    <row r="8" spans="1:6" x14ac:dyDescent="0.3">
      <c r="A8" s="393"/>
      <c r="B8" s="393"/>
      <c r="C8" s="393"/>
      <c r="D8" s="393"/>
      <c r="E8" s="393"/>
      <c r="F8" s="393"/>
    </row>
    <row r="9" spans="1:6" ht="34.5" customHeight="1" x14ac:dyDescent="0.3">
      <c r="A9" s="392" t="s">
        <v>128</v>
      </c>
      <c r="B9" s="392" t="s">
        <v>129</v>
      </c>
      <c r="C9" s="392"/>
      <c r="D9" s="402" t="s">
        <v>130</v>
      </c>
      <c r="E9" s="402"/>
      <c r="F9" s="402" t="s">
        <v>131</v>
      </c>
    </row>
    <row r="10" spans="1:6" ht="21" customHeight="1" x14ac:dyDescent="0.3">
      <c r="A10" s="392"/>
      <c r="B10" s="392"/>
      <c r="C10" s="392"/>
      <c r="D10" s="113" t="s">
        <v>132</v>
      </c>
      <c r="E10" s="113" t="s">
        <v>133</v>
      </c>
      <c r="F10" s="402"/>
    </row>
    <row r="11" spans="1:6" ht="26.25" customHeight="1" x14ac:dyDescent="0.3">
      <c r="A11" s="394" t="str">
        <f>+(PROBABILIDAD!A13)</f>
        <v>Obras sin las debidas condiciones tecnicas y con Adiciones presupuestales</v>
      </c>
      <c r="B11" s="401" t="s">
        <v>134</v>
      </c>
      <c r="C11" s="401"/>
      <c r="D11" s="192" t="s">
        <v>172</v>
      </c>
      <c r="E11" s="160"/>
      <c r="F11" s="395" t="str">
        <f>IF(D26="X","CATASTROFICO",IF(AND(D30&gt;0,D30&lt;=5),"MODERADO",IF(AND(D30&gt;=6,D30&lt;=11),"MAYOR",IF(AND(D30&gt;=12,D30&lt;=19),"CATASTROFICO"," "))))</f>
        <v>CATASTROFICO</v>
      </c>
    </row>
    <row r="12" spans="1:6" ht="26.25" customHeight="1" x14ac:dyDescent="0.3">
      <c r="A12" s="394"/>
      <c r="B12" s="401" t="s">
        <v>135</v>
      </c>
      <c r="C12" s="401"/>
      <c r="D12" s="160" t="s">
        <v>172</v>
      </c>
      <c r="E12" s="160"/>
      <c r="F12" s="396"/>
    </row>
    <row r="13" spans="1:6" ht="26.25" customHeight="1" x14ac:dyDescent="0.3">
      <c r="A13" s="394"/>
      <c r="B13" s="401" t="s">
        <v>136</v>
      </c>
      <c r="C13" s="401"/>
      <c r="D13" s="160" t="s">
        <v>172</v>
      </c>
      <c r="E13" s="160"/>
      <c r="F13" s="396"/>
    </row>
    <row r="14" spans="1:6" ht="26.25" customHeight="1" x14ac:dyDescent="0.3">
      <c r="A14" s="394"/>
      <c r="B14" s="401" t="s">
        <v>137</v>
      </c>
      <c r="C14" s="401"/>
      <c r="D14" s="160" t="s">
        <v>172</v>
      </c>
      <c r="E14" s="160"/>
      <c r="F14" s="396"/>
    </row>
    <row r="15" spans="1:6" ht="26.25" customHeight="1" x14ac:dyDescent="0.3">
      <c r="A15" s="394"/>
      <c r="B15" s="401" t="s">
        <v>138</v>
      </c>
      <c r="C15" s="401"/>
      <c r="D15" s="160" t="s">
        <v>172</v>
      </c>
      <c r="E15" s="160"/>
      <c r="F15" s="396"/>
    </row>
    <row r="16" spans="1:6" ht="26.25" customHeight="1" x14ac:dyDescent="0.3">
      <c r="A16" s="394"/>
      <c r="B16" s="401" t="s">
        <v>139</v>
      </c>
      <c r="C16" s="401"/>
      <c r="D16" s="160" t="s">
        <v>172</v>
      </c>
      <c r="E16" s="160"/>
      <c r="F16" s="396"/>
    </row>
    <row r="17" spans="1:6" ht="26.25" customHeight="1" x14ac:dyDescent="0.3">
      <c r="A17" s="394"/>
      <c r="B17" s="401" t="s">
        <v>140</v>
      </c>
      <c r="C17" s="401"/>
      <c r="D17" s="160"/>
      <c r="E17" s="160" t="s">
        <v>172</v>
      </c>
      <c r="F17" s="396"/>
    </row>
    <row r="18" spans="1:6" ht="33" customHeight="1" x14ac:dyDescent="0.3">
      <c r="A18" s="394"/>
      <c r="B18" s="401" t="s">
        <v>141</v>
      </c>
      <c r="C18" s="401"/>
      <c r="D18" s="160" t="s">
        <v>172</v>
      </c>
      <c r="E18" s="160"/>
      <c r="F18" s="396"/>
    </row>
    <row r="19" spans="1:6" ht="26.25" customHeight="1" x14ac:dyDescent="0.3">
      <c r="A19" s="394"/>
      <c r="B19" s="401" t="s">
        <v>142</v>
      </c>
      <c r="C19" s="401"/>
      <c r="D19" s="160"/>
      <c r="E19" s="160" t="s">
        <v>172</v>
      </c>
      <c r="F19" s="396"/>
    </row>
    <row r="20" spans="1:6" ht="26.25" customHeight="1" x14ac:dyDescent="0.3">
      <c r="A20" s="394"/>
      <c r="B20" s="401" t="s">
        <v>143</v>
      </c>
      <c r="C20" s="401"/>
      <c r="D20" s="160" t="s">
        <v>172</v>
      </c>
      <c r="E20" s="160"/>
      <c r="F20" s="396"/>
    </row>
    <row r="21" spans="1:6" ht="26.25" customHeight="1" x14ac:dyDescent="0.3">
      <c r="A21" s="394"/>
      <c r="B21" s="401" t="s">
        <v>144</v>
      </c>
      <c r="C21" s="401"/>
      <c r="D21" s="160" t="s">
        <v>172</v>
      </c>
      <c r="E21" s="160"/>
      <c r="F21" s="396"/>
    </row>
    <row r="22" spans="1:6" ht="26.25" customHeight="1" x14ac:dyDescent="0.3">
      <c r="A22" s="394"/>
      <c r="B22" s="401" t="s">
        <v>145</v>
      </c>
      <c r="C22" s="401"/>
      <c r="D22" s="160" t="s">
        <v>172</v>
      </c>
      <c r="E22" s="160"/>
      <c r="F22" s="396"/>
    </row>
    <row r="23" spans="1:6" ht="26.25" customHeight="1" x14ac:dyDescent="0.3">
      <c r="A23" s="394"/>
      <c r="B23" s="401" t="s">
        <v>146</v>
      </c>
      <c r="C23" s="401"/>
      <c r="D23" s="160" t="s">
        <v>172</v>
      </c>
      <c r="E23" s="160"/>
      <c r="F23" s="396"/>
    </row>
    <row r="24" spans="1:6" ht="26.25" customHeight="1" x14ac:dyDescent="0.3">
      <c r="A24" s="394"/>
      <c r="B24" s="401" t="s">
        <v>147</v>
      </c>
      <c r="C24" s="401"/>
      <c r="D24" s="160" t="s">
        <v>172</v>
      </c>
      <c r="E24" s="160"/>
      <c r="F24" s="396"/>
    </row>
    <row r="25" spans="1:6" ht="26.25" customHeight="1" x14ac:dyDescent="0.3">
      <c r="A25" s="394"/>
      <c r="B25" s="401" t="s">
        <v>148</v>
      </c>
      <c r="C25" s="401"/>
      <c r="D25" s="160" t="s">
        <v>172</v>
      </c>
      <c r="E25" s="160"/>
      <c r="F25" s="396"/>
    </row>
    <row r="26" spans="1:6" ht="26.25" customHeight="1" x14ac:dyDescent="0.3">
      <c r="A26" s="394"/>
      <c r="B26" s="401" t="s">
        <v>149</v>
      </c>
      <c r="C26" s="401"/>
      <c r="D26" s="160"/>
      <c r="E26" s="160" t="s">
        <v>172</v>
      </c>
      <c r="F26" s="396"/>
    </row>
    <row r="27" spans="1:6" ht="26.25" customHeight="1" x14ac:dyDescent="0.3">
      <c r="A27" s="394"/>
      <c r="B27" s="401" t="s">
        <v>150</v>
      </c>
      <c r="C27" s="401"/>
      <c r="D27" s="160"/>
      <c r="E27" s="160" t="s">
        <v>172</v>
      </c>
      <c r="F27" s="396"/>
    </row>
    <row r="28" spans="1:6" ht="26.25" customHeight="1" x14ac:dyDescent="0.3">
      <c r="A28" s="394"/>
      <c r="B28" s="401" t="s">
        <v>151</v>
      </c>
      <c r="C28" s="401"/>
      <c r="D28" s="160"/>
      <c r="E28" s="160" t="s">
        <v>172</v>
      </c>
      <c r="F28" s="396"/>
    </row>
    <row r="29" spans="1:6" ht="26.25" customHeight="1" x14ac:dyDescent="0.3">
      <c r="A29" s="394"/>
      <c r="B29" s="401" t="s">
        <v>152</v>
      </c>
      <c r="C29" s="401"/>
      <c r="D29" s="160"/>
      <c r="E29" s="160" t="s">
        <v>172</v>
      </c>
      <c r="F29" s="396"/>
    </row>
    <row r="30" spans="1:6" ht="15.6" x14ac:dyDescent="0.3">
      <c r="A30" s="394"/>
      <c r="B30" s="398" t="s">
        <v>74</v>
      </c>
      <c r="C30" s="399"/>
      <c r="D30" s="116">
        <f>+Hoja3!B54</f>
        <v>13</v>
      </c>
      <c r="E30" s="115"/>
      <c r="F30" s="397"/>
    </row>
    <row r="31" spans="1:6" ht="15.75" customHeight="1" x14ac:dyDescent="0.3">
      <c r="A31" s="403"/>
      <c r="B31" s="404"/>
      <c r="C31" s="404"/>
      <c r="D31" s="404"/>
      <c r="E31" s="404"/>
      <c r="F31" s="405"/>
    </row>
    <row r="32" spans="1:6" ht="34.5" customHeight="1" x14ac:dyDescent="0.3">
      <c r="A32" s="392" t="s">
        <v>128</v>
      </c>
      <c r="B32" s="392" t="s">
        <v>129</v>
      </c>
      <c r="C32" s="392"/>
      <c r="D32" s="402" t="s">
        <v>130</v>
      </c>
      <c r="E32" s="402"/>
      <c r="F32" s="402" t="s">
        <v>131</v>
      </c>
    </row>
    <row r="33" spans="1:6" ht="21" customHeight="1" x14ac:dyDescent="0.3">
      <c r="A33" s="392"/>
      <c r="B33" s="392"/>
      <c r="C33" s="392"/>
      <c r="D33" s="113" t="s">
        <v>132</v>
      </c>
      <c r="E33" s="113" t="s">
        <v>133</v>
      </c>
      <c r="F33" s="402"/>
    </row>
    <row r="34" spans="1:6" ht="26.25" customHeight="1" x14ac:dyDescent="0.3">
      <c r="A34" s="394">
        <f>+(PROBABILIDAD!A14)</f>
        <v>0</v>
      </c>
      <c r="B34" s="401" t="s">
        <v>134</v>
      </c>
      <c r="C34" s="401"/>
      <c r="D34" s="160" t="s">
        <v>172</v>
      </c>
      <c r="E34" s="160"/>
      <c r="F34" s="306" t="str">
        <f>IF(D49="X","CATASTROFICO",IF(AND(D53&gt;0,D53&lt;=5),"MODERADO",IF(AND(D53&gt;=6,D53&lt;=11),"MAYOR",IF(AND(D53&gt;=12,D53&lt;=19),"CATASTROFICO"," "))))</f>
        <v>CATASTROFICO</v>
      </c>
    </row>
    <row r="35" spans="1:6" ht="26.25" customHeight="1" x14ac:dyDescent="0.3">
      <c r="A35" s="394"/>
      <c r="B35" s="401" t="s">
        <v>135</v>
      </c>
      <c r="C35" s="401"/>
      <c r="D35" s="160" t="s">
        <v>172</v>
      </c>
      <c r="E35" s="160"/>
      <c r="F35" s="306"/>
    </row>
    <row r="36" spans="1:6" ht="26.25" customHeight="1" x14ac:dyDescent="0.3">
      <c r="A36" s="394"/>
      <c r="B36" s="401" t="s">
        <v>136</v>
      </c>
      <c r="C36" s="401"/>
      <c r="D36" s="160" t="s">
        <v>172</v>
      </c>
      <c r="E36" s="160"/>
      <c r="F36" s="306"/>
    </row>
    <row r="37" spans="1:6" ht="26.25" customHeight="1" x14ac:dyDescent="0.3">
      <c r="A37" s="394"/>
      <c r="B37" s="401" t="s">
        <v>137</v>
      </c>
      <c r="C37" s="401"/>
      <c r="D37" s="160"/>
      <c r="E37" s="160" t="s">
        <v>172</v>
      </c>
      <c r="F37" s="306"/>
    </row>
    <row r="38" spans="1:6" ht="26.25" customHeight="1" x14ac:dyDescent="0.3">
      <c r="A38" s="394"/>
      <c r="B38" s="401" t="s">
        <v>138</v>
      </c>
      <c r="C38" s="401"/>
      <c r="D38" s="160" t="s">
        <v>172</v>
      </c>
      <c r="E38" s="160"/>
      <c r="F38" s="306"/>
    </row>
    <row r="39" spans="1:6" ht="26.25" customHeight="1" x14ac:dyDescent="0.3">
      <c r="A39" s="394"/>
      <c r="B39" s="401" t="s">
        <v>139</v>
      </c>
      <c r="C39" s="401"/>
      <c r="D39" s="160"/>
      <c r="E39" s="160" t="s">
        <v>172</v>
      </c>
      <c r="F39" s="306"/>
    </row>
    <row r="40" spans="1:6" ht="26.25" customHeight="1" x14ac:dyDescent="0.3">
      <c r="A40" s="394"/>
      <c r="B40" s="401" t="s">
        <v>140</v>
      </c>
      <c r="C40" s="401"/>
      <c r="D40" s="160" t="s">
        <v>172</v>
      </c>
      <c r="E40" s="160"/>
      <c r="F40" s="306"/>
    </row>
    <row r="41" spans="1:6" ht="33" customHeight="1" x14ac:dyDescent="0.3">
      <c r="A41" s="394"/>
      <c r="B41" s="401" t="s">
        <v>141</v>
      </c>
      <c r="C41" s="401"/>
      <c r="D41" s="160" t="s">
        <v>172</v>
      </c>
      <c r="E41" s="160"/>
      <c r="F41" s="306"/>
    </row>
    <row r="42" spans="1:6" ht="26.25" customHeight="1" x14ac:dyDescent="0.3">
      <c r="A42" s="394"/>
      <c r="B42" s="401" t="s">
        <v>142</v>
      </c>
      <c r="C42" s="401"/>
      <c r="D42" s="160" t="s">
        <v>172</v>
      </c>
      <c r="E42" s="160"/>
      <c r="F42" s="306"/>
    </row>
    <row r="43" spans="1:6" ht="26.25" customHeight="1" x14ac:dyDescent="0.3">
      <c r="A43" s="394"/>
      <c r="B43" s="401" t="s">
        <v>143</v>
      </c>
      <c r="C43" s="401"/>
      <c r="D43" s="160" t="s">
        <v>172</v>
      </c>
      <c r="E43" s="160"/>
      <c r="F43" s="306"/>
    </row>
    <row r="44" spans="1:6" ht="26.25" customHeight="1" x14ac:dyDescent="0.3">
      <c r="A44" s="394"/>
      <c r="B44" s="401" t="s">
        <v>144</v>
      </c>
      <c r="C44" s="401"/>
      <c r="D44" s="160" t="s">
        <v>172</v>
      </c>
      <c r="E44" s="160"/>
      <c r="F44" s="306"/>
    </row>
    <row r="45" spans="1:6" ht="26.25" customHeight="1" x14ac:dyDescent="0.3">
      <c r="A45" s="394"/>
      <c r="B45" s="401" t="s">
        <v>145</v>
      </c>
      <c r="C45" s="401"/>
      <c r="D45" s="170" t="s">
        <v>172</v>
      </c>
      <c r="E45" s="170"/>
      <c r="F45" s="306"/>
    </row>
    <row r="46" spans="1:6" ht="26.25" customHeight="1" x14ac:dyDescent="0.3">
      <c r="A46" s="394"/>
      <c r="B46" s="401" t="s">
        <v>146</v>
      </c>
      <c r="C46" s="401"/>
      <c r="D46" s="170" t="s">
        <v>172</v>
      </c>
      <c r="E46" s="170"/>
      <c r="F46" s="306"/>
    </row>
    <row r="47" spans="1:6" ht="26.25" customHeight="1" x14ac:dyDescent="0.3">
      <c r="A47" s="394"/>
      <c r="B47" s="401" t="s">
        <v>147</v>
      </c>
      <c r="C47" s="401"/>
      <c r="D47" s="170" t="s">
        <v>172</v>
      </c>
      <c r="E47" s="170"/>
      <c r="F47" s="306"/>
    </row>
    <row r="48" spans="1:6" ht="26.25" customHeight="1" x14ac:dyDescent="0.3">
      <c r="A48" s="394"/>
      <c r="B48" s="401" t="s">
        <v>148</v>
      </c>
      <c r="C48" s="401"/>
      <c r="D48" s="170"/>
      <c r="E48" s="170" t="s">
        <v>172</v>
      </c>
      <c r="F48" s="306"/>
    </row>
    <row r="49" spans="1:6" ht="26.25" customHeight="1" x14ac:dyDescent="0.3">
      <c r="A49" s="394"/>
      <c r="B49" s="401" t="s">
        <v>149</v>
      </c>
      <c r="C49" s="401"/>
      <c r="D49" s="170"/>
      <c r="E49" s="170" t="s">
        <v>172</v>
      </c>
      <c r="F49" s="306"/>
    </row>
    <row r="50" spans="1:6" ht="26.25" customHeight="1" x14ac:dyDescent="0.3">
      <c r="A50" s="394"/>
      <c r="B50" s="401" t="s">
        <v>150</v>
      </c>
      <c r="C50" s="401"/>
      <c r="D50" s="170"/>
      <c r="E50" s="170" t="s">
        <v>172</v>
      </c>
      <c r="F50" s="306"/>
    </row>
    <row r="51" spans="1:6" ht="26.25" customHeight="1" x14ac:dyDescent="0.3">
      <c r="A51" s="394"/>
      <c r="B51" s="401" t="s">
        <v>151</v>
      </c>
      <c r="C51" s="401"/>
      <c r="D51" s="170"/>
      <c r="E51" s="170" t="s">
        <v>172</v>
      </c>
      <c r="F51" s="306"/>
    </row>
    <row r="52" spans="1:6" ht="26.25" customHeight="1" x14ac:dyDescent="0.3">
      <c r="A52" s="394"/>
      <c r="B52" s="401" t="s">
        <v>152</v>
      </c>
      <c r="C52" s="401"/>
      <c r="D52" s="170"/>
      <c r="E52" s="170" t="s">
        <v>172</v>
      </c>
      <c r="F52" s="306"/>
    </row>
    <row r="53" spans="1:6" ht="15.6" x14ac:dyDescent="0.3">
      <c r="A53" s="394"/>
      <c r="B53" s="398" t="s">
        <v>74</v>
      </c>
      <c r="C53" s="399"/>
      <c r="D53" s="116">
        <f>+Hoja3!B77</f>
        <v>12</v>
      </c>
      <c r="E53" s="115"/>
      <c r="F53" s="306"/>
    </row>
    <row r="55" spans="1:6" ht="34.5" customHeight="1" x14ac:dyDescent="0.3">
      <c r="A55" s="392" t="s">
        <v>128</v>
      </c>
      <c r="B55" s="392" t="s">
        <v>129</v>
      </c>
      <c r="C55" s="392"/>
      <c r="D55" s="402" t="s">
        <v>130</v>
      </c>
      <c r="E55" s="402"/>
      <c r="F55" s="402" t="s">
        <v>131</v>
      </c>
    </row>
    <row r="56" spans="1:6" ht="21" customHeight="1" x14ac:dyDescent="0.3">
      <c r="A56" s="392"/>
      <c r="B56" s="392"/>
      <c r="C56" s="392"/>
      <c r="D56" s="113" t="s">
        <v>132</v>
      </c>
      <c r="E56" s="113" t="s">
        <v>133</v>
      </c>
      <c r="F56" s="402"/>
    </row>
    <row r="57" spans="1:6" ht="26.25" customHeight="1" x14ac:dyDescent="0.3">
      <c r="A57" s="406"/>
      <c r="B57" s="401" t="s">
        <v>134</v>
      </c>
      <c r="C57" s="401"/>
      <c r="D57" s="114"/>
      <c r="E57" s="114"/>
      <c r="F57" s="306" t="str">
        <f>IF(D72="X","CATASTROFICO",IF(AND(D76&gt;0,D76&lt;=5),"MODERADO",IF(AND(D76&gt;=6,D76&lt;=11),"MAYOR",IF(AND(D76&gt;=12,D76&lt;=19),"CATASTROFICO"," "))))</f>
        <v xml:space="preserve"> </v>
      </c>
    </row>
    <row r="58" spans="1:6" ht="26.25" customHeight="1" x14ac:dyDescent="0.3">
      <c r="A58" s="406"/>
      <c r="B58" s="401" t="s">
        <v>135</v>
      </c>
      <c r="C58" s="401"/>
      <c r="D58" s="114"/>
      <c r="E58" s="114"/>
      <c r="F58" s="306"/>
    </row>
    <row r="59" spans="1:6" ht="26.25" customHeight="1" x14ac:dyDescent="0.3">
      <c r="A59" s="406"/>
      <c r="B59" s="401" t="s">
        <v>136</v>
      </c>
      <c r="C59" s="401"/>
      <c r="D59" s="114"/>
      <c r="E59" s="114"/>
      <c r="F59" s="306"/>
    </row>
    <row r="60" spans="1:6" ht="26.25" customHeight="1" x14ac:dyDescent="0.3">
      <c r="A60" s="406"/>
      <c r="B60" s="401" t="s">
        <v>137</v>
      </c>
      <c r="C60" s="401"/>
      <c r="D60" s="114"/>
      <c r="E60" s="114"/>
      <c r="F60" s="306"/>
    </row>
    <row r="61" spans="1:6" ht="26.25" customHeight="1" x14ac:dyDescent="0.3">
      <c r="A61" s="406"/>
      <c r="B61" s="401" t="s">
        <v>138</v>
      </c>
      <c r="C61" s="401"/>
      <c r="D61" s="114"/>
      <c r="E61" s="114"/>
      <c r="F61" s="306"/>
    </row>
    <row r="62" spans="1:6" ht="26.25" customHeight="1" x14ac:dyDescent="0.3">
      <c r="A62" s="406"/>
      <c r="B62" s="401" t="s">
        <v>139</v>
      </c>
      <c r="C62" s="401"/>
      <c r="D62" s="114"/>
      <c r="E62" s="114"/>
      <c r="F62" s="306"/>
    </row>
    <row r="63" spans="1:6" ht="26.25" customHeight="1" x14ac:dyDescent="0.3">
      <c r="A63" s="406"/>
      <c r="B63" s="401" t="s">
        <v>140</v>
      </c>
      <c r="C63" s="401"/>
      <c r="D63" s="114"/>
      <c r="E63" s="114"/>
      <c r="F63" s="306"/>
    </row>
    <row r="64" spans="1:6" ht="26.25" customHeight="1" x14ac:dyDescent="0.3">
      <c r="A64" s="406"/>
      <c r="B64" s="401" t="s">
        <v>141</v>
      </c>
      <c r="C64" s="401"/>
      <c r="D64" s="114"/>
      <c r="E64" s="114"/>
      <c r="F64" s="306"/>
    </row>
    <row r="65" spans="1:6" ht="26.25" customHeight="1" x14ac:dyDescent="0.3">
      <c r="A65" s="406"/>
      <c r="B65" s="401" t="s">
        <v>142</v>
      </c>
      <c r="C65" s="401"/>
      <c r="D65" s="114"/>
      <c r="E65" s="114"/>
      <c r="F65" s="306"/>
    </row>
    <row r="66" spans="1:6" ht="26.25" customHeight="1" x14ac:dyDescent="0.3">
      <c r="A66" s="406"/>
      <c r="B66" s="401" t="s">
        <v>143</v>
      </c>
      <c r="C66" s="401"/>
      <c r="D66" s="114"/>
      <c r="E66" s="114"/>
      <c r="F66" s="306"/>
    </row>
    <row r="67" spans="1:6" ht="26.25" customHeight="1" x14ac:dyDescent="0.3">
      <c r="A67" s="406"/>
      <c r="B67" s="401" t="s">
        <v>144</v>
      </c>
      <c r="C67" s="401"/>
      <c r="D67" s="114"/>
      <c r="E67" s="114"/>
      <c r="F67" s="306"/>
    </row>
    <row r="68" spans="1:6" ht="26.25" customHeight="1" x14ac:dyDescent="0.3">
      <c r="A68" s="406"/>
      <c r="B68" s="401" t="s">
        <v>145</v>
      </c>
      <c r="C68" s="401"/>
      <c r="D68" s="114"/>
      <c r="E68" s="114"/>
      <c r="F68" s="306"/>
    </row>
    <row r="69" spans="1:6" ht="26.25" customHeight="1" x14ac:dyDescent="0.3">
      <c r="A69" s="406"/>
      <c r="B69" s="401" t="s">
        <v>146</v>
      </c>
      <c r="C69" s="401"/>
      <c r="D69" s="114"/>
      <c r="E69" s="114"/>
      <c r="F69" s="306"/>
    </row>
    <row r="70" spans="1:6" ht="26.25" customHeight="1" x14ac:dyDescent="0.3">
      <c r="A70" s="406"/>
      <c r="B70" s="401" t="s">
        <v>147</v>
      </c>
      <c r="C70" s="401"/>
      <c r="D70" s="114"/>
      <c r="E70" s="114"/>
      <c r="F70" s="306"/>
    </row>
    <row r="71" spans="1:6" ht="26.25" customHeight="1" x14ac:dyDescent="0.3">
      <c r="A71" s="406"/>
      <c r="B71" s="401" t="s">
        <v>148</v>
      </c>
      <c r="C71" s="401"/>
      <c r="D71" s="114"/>
      <c r="E71" s="114"/>
      <c r="F71" s="306"/>
    </row>
    <row r="72" spans="1:6" ht="26.25" customHeight="1" x14ac:dyDescent="0.3">
      <c r="A72" s="406"/>
      <c r="B72" s="401" t="s">
        <v>149</v>
      </c>
      <c r="C72" s="401"/>
      <c r="D72" s="114"/>
      <c r="E72" s="114"/>
      <c r="F72" s="306"/>
    </row>
    <row r="73" spans="1:6" ht="26.25" customHeight="1" x14ac:dyDescent="0.3">
      <c r="A73" s="406"/>
      <c r="B73" s="401" t="s">
        <v>150</v>
      </c>
      <c r="C73" s="401"/>
      <c r="D73" s="114"/>
      <c r="E73" s="114"/>
      <c r="F73" s="306"/>
    </row>
    <row r="74" spans="1:6" ht="26.25" customHeight="1" x14ac:dyDescent="0.3">
      <c r="A74" s="406"/>
      <c r="B74" s="401" t="s">
        <v>151</v>
      </c>
      <c r="C74" s="401"/>
      <c r="D74" s="114"/>
      <c r="E74" s="114"/>
      <c r="F74" s="306"/>
    </row>
    <row r="75" spans="1:6" ht="26.25" customHeight="1" x14ac:dyDescent="0.3">
      <c r="A75" s="406"/>
      <c r="B75" s="401" t="s">
        <v>152</v>
      </c>
      <c r="C75" s="401"/>
      <c r="D75" s="114"/>
      <c r="E75" s="114"/>
      <c r="F75" s="306"/>
    </row>
    <row r="76" spans="1:6" ht="15.6" x14ac:dyDescent="0.3">
      <c r="A76" s="406"/>
      <c r="B76" s="398" t="s">
        <v>74</v>
      </c>
      <c r="C76" s="399"/>
      <c r="D76" s="116">
        <f>+Hoja3!B100</f>
        <v>0</v>
      </c>
      <c r="E76" s="115"/>
      <c r="F76" s="306"/>
    </row>
    <row r="78" spans="1:6" ht="34.5" customHeight="1" x14ac:dyDescent="0.3">
      <c r="A78" s="392" t="s">
        <v>128</v>
      </c>
      <c r="B78" s="392" t="s">
        <v>129</v>
      </c>
      <c r="C78" s="392"/>
      <c r="D78" s="402" t="s">
        <v>130</v>
      </c>
      <c r="E78" s="402"/>
      <c r="F78" s="402" t="s">
        <v>131</v>
      </c>
    </row>
    <row r="79" spans="1:6" ht="21" customHeight="1" x14ac:dyDescent="0.3">
      <c r="A79" s="392"/>
      <c r="B79" s="392"/>
      <c r="C79" s="392"/>
      <c r="D79" s="113" t="s">
        <v>132</v>
      </c>
      <c r="E79" s="113" t="s">
        <v>133</v>
      </c>
      <c r="F79" s="402"/>
    </row>
    <row r="80" spans="1:6" ht="26.25" customHeight="1" x14ac:dyDescent="0.3">
      <c r="A80" s="406"/>
      <c r="B80" s="401" t="s">
        <v>134</v>
      </c>
      <c r="C80" s="401"/>
      <c r="D80" s="114"/>
      <c r="E80" s="114"/>
      <c r="F80" s="306" t="str">
        <f>IF(D95="X","CATASTROFICO",IF(AND(D99&gt;0,D99&lt;=5),"MODERADO",IF(AND(D99&gt;=6,D99&lt;=11),"MAYOR",IF(AND(D99&gt;=12,D99&lt;=19),"CATASTROFICO"," "))))</f>
        <v xml:space="preserve"> </v>
      </c>
    </row>
    <row r="81" spans="1:6" ht="26.25" customHeight="1" x14ac:dyDescent="0.3">
      <c r="A81" s="406"/>
      <c r="B81" s="401" t="s">
        <v>135</v>
      </c>
      <c r="C81" s="401"/>
      <c r="D81" s="114"/>
      <c r="E81" s="114"/>
      <c r="F81" s="306"/>
    </row>
    <row r="82" spans="1:6" ht="26.25" customHeight="1" x14ac:dyDescent="0.3">
      <c r="A82" s="406"/>
      <c r="B82" s="401" t="s">
        <v>136</v>
      </c>
      <c r="C82" s="401"/>
      <c r="D82" s="114"/>
      <c r="E82" s="114"/>
      <c r="F82" s="306"/>
    </row>
    <row r="83" spans="1:6" ht="26.25" customHeight="1" x14ac:dyDescent="0.3">
      <c r="A83" s="406"/>
      <c r="B83" s="401" t="s">
        <v>137</v>
      </c>
      <c r="C83" s="401"/>
      <c r="D83" s="114"/>
      <c r="E83" s="114"/>
      <c r="F83" s="306"/>
    </row>
    <row r="84" spans="1:6" ht="26.25" customHeight="1" x14ac:dyDescent="0.3">
      <c r="A84" s="406"/>
      <c r="B84" s="401" t="s">
        <v>138</v>
      </c>
      <c r="C84" s="401"/>
      <c r="D84" s="114"/>
      <c r="E84" s="114"/>
      <c r="F84" s="306"/>
    </row>
    <row r="85" spans="1:6" ht="26.25" customHeight="1" x14ac:dyDescent="0.3">
      <c r="A85" s="406"/>
      <c r="B85" s="401" t="s">
        <v>139</v>
      </c>
      <c r="C85" s="401"/>
      <c r="D85" s="114"/>
      <c r="E85" s="114"/>
      <c r="F85" s="306"/>
    </row>
    <row r="86" spans="1:6" ht="26.25" customHeight="1" x14ac:dyDescent="0.3">
      <c r="A86" s="406"/>
      <c r="B86" s="401" t="s">
        <v>140</v>
      </c>
      <c r="C86" s="401"/>
      <c r="D86" s="114"/>
      <c r="E86" s="114"/>
      <c r="F86" s="306"/>
    </row>
    <row r="87" spans="1:6" ht="26.25" customHeight="1" x14ac:dyDescent="0.3">
      <c r="A87" s="406"/>
      <c r="B87" s="401" t="s">
        <v>141</v>
      </c>
      <c r="C87" s="401"/>
      <c r="D87" s="114"/>
      <c r="E87" s="114"/>
      <c r="F87" s="306"/>
    </row>
    <row r="88" spans="1:6" ht="26.25" customHeight="1" x14ac:dyDescent="0.3">
      <c r="A88" s="406"/>
      <c r="B88" s="401" t="s">
        <v>142</v>
      </c>
      <c r="C88" s="401"/>
      <c r="D88" s="114"/>
      <c r="E88" s="114"/>
      <c r="F88" s="306"/>
    </row>
    <row r="89" spans="1:6" ht="26.25" customHeight="1" x14ac:dyDescent="0.3">
      <c r="A89" s="406"/>
      <c r="B89" s="401" t="s">
        <v>143</v>
      </c>
      <c r="C89" s="401"/>
      <c r="D89" s="114"/>
      <c r="E89" s="114"/>
      <c r="F89" s="306"/>
    </row>
    <row r="90" spans="1:6" ht="26.25" customHeight="1" x14ac:dyDescent="0.3">
      <c r="A90" s="406"/>
      <c r="B90" s="401" t="s">
        <v>144</v>
      </c>
      <c r="C90" s="401"/>
      <c r="D90" s="114"/>
      <c r="E90" s="114"/>
      <c r="F90" s="306"/>
    </row>
    <row r="91" spans="1:6" ht="26.25" customHeight="1" x14ac:dyDescent="0.3">
      <c r="A91" s="406"/>
      <c r="B91" s="401" t="s">
        <v>145</v>
      </c>
      <c r="C91" s="401"/>
      <c r="D91" s="114"/>
      <c r="E91" s="114"/>
      <c r="F91" s="306"/>
    </row>
    <row r="92" spans="1:6" ht="26.25" customHeight="1" x14ac:dyDescent="0.3">
      <c r="A92" s="406"/>
      <c r="B92" s="401" t="s">
        <v>146</v>
      </c>
      <c r="C92" s="401"/>
      <c r="D92" s="114"/>
      <c r="E92" s="114"/>
      <c r="F92" s="306"/>
    </row>
    <row r="93" spans="1:6" ht="26.25" customHeight="1" x14ac:dyDescent="0.3">
      <c r="A93" s="406"/>
      <c r="B93" s="401" t="s">
        <v>147</v>
      </c>
      <c r="C93" s="401"/>
      <c r="D93" s="114"/>
      <c r="E93" s="114"/>
      <c r="F93" s="306"/>
    </row>
    <row r="94" spans="1:6" ht="26.25" customHeight="1" x14ac:dyDescent="0.3">
      <c r="A94" s="406"/>
      <c r="B94" s="401" t="s">
        <v>148</v>
      </c>
      <c r="C94" s="401"/>
      <c r="D94" s="114"/>
      <c r="E94" s="114"/>
      <c r="F94" s="306"/>
    </row>
    <row r="95" spans="1:6" ht="26.25" customHeight="1" x14ac:dyDescent="0.3">
      <c r="A95" s="406"/>
      <c r="B95" s="401" t="s">
        <v>149</v>
      </c>
      <c r="C95" s="401"/>
      <c r="D95" s="114"/>
      <c r="E95" s="114"/>
      <c r="F95" s="306"/>
    </row>
    <row r="96" spans="1:6" ht="26.25" customHeight="1" x14ac:dyDescent="0.3">
      <c r="A96" s="406"/>
      <c r="B96" s="401" t="s">
        <v>150</v>
      </c>
      <c r="C96" s="401"/>
      <c r="D96" s="114"/>
      <c r="E96" s="114"/>
      <c r="F96" s="306"/>
    </row>
    <row r="97" spans="1:6" ht="26.25" customHeight="1" x14ac:dyDescent="0.3">
      <c r="A97" s="406"/>
      <c r="B97" s="401" t="s">
        <v>151</v>
      </c>
      <c r="C97" s="401"/>
      <c r="D97" s="114"/>
      <c r="E97" s="114"/>
      <c r="F97" s="306"/>
    </row>
    <row r="98" spans="1:6" ht="26.25" customHeight="1" x14ac:dyDescent="0.3">
      <c r="A98" s="406"/>
      <c r="B98" s="401" t="s">
        <v>152</v>
      </c>
      <c r="C98" s="401"/>
      <c r="D98" s="114"/>
      <c r="E98" s="114"/>
      <c r="F98" s="306"/>
    </row>
    <row r="99" spans="1:6" ht="15.6" x14ac:dyDescent="0.3">
      <c r="A99" s="406"/>
      <c r="B99" s="398" t="s">
        <v>74</v>
      </c>
      <c r="C99" s="399"/>
      <c r="D99" s="116">
        <f>+Hoja3!B123</f>
        <v>0</v>
      </c>
      <c r="E99" s="115"/>
      <c r="F99" s="306"/>
    </row>
    <row r="101" spans="1:6" ht="34.5" customHeight="1" x14ac:dyDescent="0.3">
      <c r="A101" s="392" t="s">
        <v>128</v>
      </c>
      <c r="B101" s="392" t="s">
        <v>129</v>
      </c>
      <c r="C101" s="392"/>
      <c r="D101" s="402" t="s">
        <v>130</v>
      </c>
      <c r="E101" s="402"/>
      <c r="F101" s="402" t="s">
        <v>131</v>
      </c>
    </row>
    <row r="102" spans="1:6" ht="21" customHeight="1" x14ac:dyDescent="0.3">
      <c r="A102" s="392"/>
      <c r="B102" s="392"/>
      <c r="C102" s="392"/>
      <c r="D102" s="113" t="s">
        <v>132</v>
      </c>
      <c r="E102" s="113" t="s">
        <v>133</v>
      </c>
      <c r="F102" s="402"/>
    </row>
    <row r="103" spans="1:6" ht="26.25" customHeight="1" x14ac:dyDescent="0.3">
      <c r="A103" s="406"/>
      <c r="B103" s="401" t="s">
        <v>134</v>
      </c>
      <c r="C103" s="401"/>
      <c r="D103" s="114"/>
      <c r="E103" s="114"/>
      <c r="F103" s="306" t="str">
        <f>IF(D118="X","CATASTROFICO",IF(AND(D122&gt;0,D122&lt;=5),"MODERADO",IF(AND(D122&gt;=6,D122&lt;=11),"MAYOR",IF(AND(D122&gt;=12,D122&lt;=19),"CATASTROFICO"," "))))</f>
        <v xml:space="preserve"> </v>
      </c>
    </row>
    <row r="104" spans="1:6" ht="26.25" customHeight="1" x14ac:dyDescent="0.3">
      <c r="A104" s="406"/>
      <c r="B104" s="401" t="s">
        <v>135</v>
      </c>
      <c r="C104" s="401"/>
      <c r="D104" s="114"/>
      <c r="E104" s="114"/>
      <c r="F104" s="306"/>
    </row>
    <row r="105" spans="1:6" ht="26.25" customHeight="1" x14ac:dyDescent="0.3">
      <c r="A105" s="406"/>
      <c r="B105" s="401" t="s">
        <v>136</v>
      </c>
      <c r="C105" s="401"/>
      <c r="D105" s="114"/>
      <c r="E105" s="114"/>
      <c r="F105" s="306"/>
    </row>
    <row r="106" spans="1:6" ht="26.25" customHeight="1" x14ac:dyDescent="0.3">
      <c r="A106" s="406"/>
      <c r="B106" s="401" t="s">
        <v>137</v>
      </c>
      <c r="C106" s="401"/>
      <c r="D106" s="114"/>
      <c r="E106" s="114"/>
      <c r="F106" s="306"/>
    </row>
    <row r="107" spans="1:6" ht="26.25" customHeight="1" x14ac:dyDescent="0.3">
      <c r="A107" s="406"/>
      <c r="B107" s="401" t="s">
        <v>138</v>
      </c>
      <c r="C107" s="401"/>
      <c r="D107" s="114"/>
      <c r="E107" s="114"/>
      <c r="F107" s="306"/>
    </row>
    <row r="108" spans="1:6" ht="26.25" customHeight="1" x14ac:dyDescent="0.3">
      <c r="A108" s="406"/>
      <c r="B108" s="401" t="s">
        <v>139</v>
      </c>
      <c r="C108" s="401"/>
      <c r="D108" s="114"/>
      <c r="E108" s="114"/>
      <c r="F108" s="306"/>
    </row>
    <row r="109" spans="1:6" ht="26.25" customHeight="1" x14ac:dyDescent="0.3">
      <c r="A109" s="406"/>
      <c r="B109" s="401" t="s">
        <v>140</v>
      </c>
      <c r="C109" s="401"/>
      <c r="D109" s="114"/>
      <c r="E109" s="114"/>
      <c r="F109" s="306"/>
    </row>
    <row r="110" spans="1:6" ht="26.25" customHeight="1" x14ac:dyDescent="0.3">
      <c r="A110" s="406"/>
      <c r="B110" s="401" t="s">
        <v>141</v>
      </c>
      <c r="C110" s="401"/>
      <c r="D110" s="114"/>
      <c r="E110" s="114"/>
      <c r="F110" s="306"/>
    </row>
    <row r="111" spans="1:6" ht="26.25" customHeight="1" x14ac:dyDescent="0.3">
      <c r="A111" s="406"/>
      <c r="B111" s="401" t="s">
        <v>142</v>
      </c>
      <c r="C111" s="401"/>
      <c r="D111" s="114"/>
      <c r="E111" s="114"/>
      <c r="F111" s="306"/>
    </row>
    <row r="112" spans="1:6" ht="26.25" customHeight="1" x14ac:dyDescent="0.3">
      <c r="A112" s="406"/>
      <c r="B112" s="401" t="s">
        <v>143</v>
      </c>
      <c r="C112" s="401"/>
      <c r="D112" s="114"/>
      <c r="E112" s="114"/>
      <c r="F112" s="306"/>
    </row>
    <row r="113" spans="1:6" ht="26.25" customHeight="1" x14ac:dyDescent="0.3">
      <c r="A113" s="406"/>
      <c r="B113" s="401" t="s">
        <v>144</v>
      </c>
      <c r="C113" s="401"/>
      <c r="D113" s="114"/>
      <c r="E113" s="114"/>
      <c r="F113" s="306"/>
    </row>
    <row r="114" spans="1:6" ht="26.25" customHeight="1" x14ac:dyDescent="0.3">
      <c r="A114" s="406"/>
      <c r="B114" s="401" t="s">
        <v>145</v>
      </c>
      <c r="C114" s="401"/>
      <c r="D114" s="114"/>
      <c r="E114" s="114"/>
      <c r="F114" s="306"/>
    </row>
    <row r="115" spans="1:6" ht="26.25" customHeight="1" x14ac:dyDescent="0.3">
      <c r="A115" s="406"/>
      <c r="B115" s="401" t="s">
        <v>146</v>
      </c>
      <c r="C115" s="401"/>
      <c r="D115" s="114"/>
      <c r="E115" s="114"/>
      <c r="F115" s="306"/>
    </row>
    <row r="116" spans="1:6" ht="26.25" customHeight="1" x14ac:dyDescent="0.3">
      <c r="A116" s="406"/>
      <c r="B116" s="401" t="s">
        <v>147</v>
      </c>
      <c r="C116" s="401"/>
      <c r="D116" s="114"/>
      <c r="E116" s="114"/>
      <c r="F116" s="306"/>
    </row>
    <row r="117" spans="1:6" ht="26.25" customHeight="1" x14ac:dyDescent="0.3">
      <c r="A117" s="406"/>
      <c r="B117" s="401" t="s">
        <v>148</v>
      </c>
      <c r="C117" s="401"/>
      <c r="D117" s="114"/>
      <c r="E117" s="114"/>
      <c r="F117" s="306"/>
    </row>
    <row r="118" spans="1:6" ht="26.25" customHeight="1" x14ac:dyDescent="0.3">
      <c r="A118" s="406"/>
      <c r="B118" s="401" t="s">
        <v>149</v>
      </c>
      <c r="C118" s="401"/>
      <c r="D118" s="114"/>
      <c r="E118" s="114"/>
      <c r="F118" s="306"/>
    </row>
    <row r="119" spans="1:6" ht="26.25" customHeight="1" x14ac:dyDescent="0.3">
      <c r="A119" s="406"/>
      <c r="B119" s="401" t="s">
        <v>150</v>
      </c>
      <c r="C119" s="401"/>
      <c r="D119" s="114"/>
      <c r="E119" s="114"/>
      <c r="F119" s="306"/>
    </row>
    <row r="120" spans="1:6" ht="26.25" customHeight="1" x14ac:dyDescent="0.3">
      <c r="A120" s="406"/>
      <c r="B120" s="401" t="s">
        <v>151</v>
      </c>
      <c r="C120" s="401"/>
      <c r="D120" s="114"/>
      <c r="E120" s="114"/>
      <c r="F120" s="306"/>
    </row>
    <row r="121" spans="1:6" ht="26.25" customHeight="1" x14ac:dyDescent="0.3">
      <c r="A121" s="406"/>
      <c r="B121" s="401" t="s">
        <v>152</v>
      </c>
      <c r="C121" s="401"/>
      <c r="D121" s="114"/>
      <c r="E121" s="114"/>
      <c r="F121" s="306"/>
    </row>
    <row r="122" spans="1:6" ht="15.6" x14ac:dyDescent="0.3">
      <c r="A122" s="406"/>
      <c r="B122" s="398" t="s">
        <v>74</v>
      </c>
      <c r="C122" s="399"/>
      <c r="D122" s="116">
        <f>+Hoja3!B146</f>
        <v>0</v>
      </c>
      <c r="E122" s="115"/>
      <c r="F122" s="306"/>
    </row>
  </sheetData>
  <mergeCells count="142">
    <mergeCell ref="B1:C2"/>
    <mergeCell ref="D1:E1"/>
    <mergeCell ref="D2:E2"/>
    <mergeCell ref="B3:C4"/>
    <mergeCell ref="D3:E3"/>
    <mergeCell ref="D4:E4"/>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6:F6"/>
    <mergeCell ref="B7:F7"/>
    <mergeCell ref="A8:F8"/>
    <mergeCell ref="A11:A30"/>
    <mergeCell ref="F11:F30"/>
    <mergeCell ref="B30:C30"/>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0"/>
      <c r="B1" s="240"/>
      <c r="C1" s="232" t="s">
        <v>406</v>
      </c>
      <c r="D1" s="232"/>
      <c r="E1" s="232"/>
      <c r="F1" s="232"/>
      <c r="G1" s="547" t="s">
        <v>407</v>
      </c>
      <c r="H1" s="547"/>
      <c r="I1" s="547"/>
      <c r="J1" s="548"/>
      <c r="K1" s="548"/>
    </row>
    <row r="2" spans="1:11" ht="15" customHeight="1" x14ac:dyDescent="0.3">
      <c r="A2" s="240"/>
      <c r="B2" s="240"/>
      <c r="C2" s="232"/>
      <c r="D2" s="232"/>
      <c r="E2" s="232"/>
      <c r="F2" s="232"/>
      <c r="G2" s="547" t="s">
        <v>408</v>
      </c>
      <c r="H2" s="547"/>
      <c r="I2" s="547"/>
      <c r="J2" s="548"/>
      <c r="K2" s="548"/>
    </row>
    <row r="3" spans="1:11" ht="34.5" customHeight="1" x14ac:dyDescent="0.3">
      <c r="A3" s="240"/>
      <c r="B3" s="240"/>
      <c r="C3" s="232" t="s">
        <v>409</v>
      </c>
      <c r="D3" s="232"/>
      <c r="E3" s="232"/>
      <c r="F3" s="232"/>
      <c r="G3" s="547" t="s">
        <v>410</v>
      </c>
      <c r="H3" s="547"/>
      <c r="I3" s="547"/>
      <c r="J3" s="548"/>
      <c r="K3" s="548"/>
    </row>
    <row r="4" spans="1:11" ht="15.75" customHeight="1" x14ac:dyDescent="0.3">
      <c r="A4" s="240"/>
      <c r="B4" s="240"/>
      <c r="C4" s="232"/>
      <c r="D4" s="232"/>
      <c r="E4" s="232"/>
      <c r="F4" s="232"/>
      <c r="G4" s="547" t="s">
        <v>4</v>
      </c>
      <c r="H4" s="547"/>
      <c r="I4" s="547"/>
      <c r="J4" s="548"/>
      <c r="K4" s="548"/>
    </row>
    <row r="5" spans="1:11" ht="15" thickBot="1" x14ac:dyDescent="0.35"/>
    <row r="6" spans="1:11" ht="26.25" customHeight="1" x14ac:dyDescent="0.3">
      <c r="A6" s="411" t="s">
        <v>153</v>
      </c>
      <c r="B6" s="412"/>
      <c r="C6" s="412"/>
      <c r="D6" s="412"/>
      <c r="E6" s="412"/>
      <c r="F6" s="412"/>
      <c r="G6" s="412"/>
      <c r="H6" s="412"/>
      <c r="I6" s="412"/>
      <c r="J6" s="412"/>
      <c r="K6" s="413"/>
    </row>
    <row r="7" spans="1:11" ht="24" customHeight="1" x14ac:dyDescent="0.3">
      <c r="A7" s="22" t="s">
        <v>6</v>
      </c>
      <c r="B7" s="414"/>
      <c r="C7" s="414"/>
      <c r="D7" s="414"/>
      <c r="E7" s="414"/>
      <c r="F7" s="414"/>
      <c r="G7" s="414"/>
      <c r="H7" s="414"/>
      <c r="I7" s="414"/>
      <c r="J7" s="414"/>
      <c r="K7" s="415"/>
    </row>
    <row r="8" spans="1:11" ht="35.25" customHeight="1" x14ac:dyDescent="0.3">
      <c r="A8" s="21" t="s">
        <v>8</v>
      </c>
      <c r="B8" s="416"/>
      <c r="C8" s="416"/>
      <c r="D8" s="416"/>
      <c r="E8" s="416"/>
      <c r="F8" s="416"/>
      <c r="G8" s="416"/>
      <c r="H8" s="416"/>
      <c r="I8" s="416"/>
      <c r="J8" s="416"/>
      <c r="K8" s="417"/>
    </row>
    <row r="9" spans="1:11" ht="29.25" customHeight="1" thickBot="1" x14ac:dyDescent="0.35">
      <c r="A9" s="31" t="s">
        <v>154</v>
      </c>
      <c r="B9" s="418" t="str">
        <f>+' IMPACTO RIESGOS GESTION'!A11</f>
        <v>Recursos insuficientes para atender la necesidades de la población, originado por  la demora en la intervención</v>
      </c>
      <c r="C9" s="419"/>
      <c r="D9" s="419"/>
      <c r="E9" s="419"/>
      <c r="F9" s="419"/>
      <c r="G9" s="419"/>
      <c r="H9" s="419"/>
      <c r="I9" s="419"/>
      <c r="J9" s="419"/>
      <c r="K9" s="420"/>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21" t="s">
        <v>155</v>
      </c>
      <c r="K11" s="422"/>
    </row>
    <row r="12" spans="1:11" ht="15" thickBot="1" x14ac:dyDescent="0.35">
      <c r="A12" s="40"/>
      <c r="B12" s="42"/>
      <c r="C12" s="41"/>
      <c r="D12" s="41"/>
      <c r="E12" s="41"/>
      <c r="F12" s="41"/>
      <c r="G12" s="41"/>
      <c r="H12" s="41"/>
      <c r="I12" s="41"/>
      <c r="J12" s="43"/>
      <c r="K12" s="44"/>
    </row>
    <row r="13" spans="1:11" ht="30" customHeight="1" thickBot="1" x14ac:dyDescent="0.35">
      <c r="A13" s="407" t="s">
        <v>156</v>
      </c>
      <c r="B13" s="27">
        <v>5</v>
      </c>
      <c r="C13" s="408"/>
      <c r="D13" s="409"/>
      <c r="E13" s="410"/>
      <c r="F13" s="410"/>
      <c r="G13" s="410"/>
      <c r="H13" s="41"/>
      <c r="I13" s="41"/>
      <c r="J13" s="33"/>
      <c r="K13" s="47" t="s">
        <v>157</v>
      </c>
    </row>
    <row r="14" spans="1:11" ht="30" customHeight="1" thickBot="1" x14ac:dyDescent="0.35">
      <c r="A14" s="407"/>
      <c r="B14" s="28" t="s">
        <v>158</v>
      </c>
      <c r="C14" s="408"/>
      <c r="D14" s="409"/>
      <c r="E14" s="410"/>
      <c r="F14" s="410"/>
      <c r="G14" s="410"/>
      <c r="H14" s="41"/>
      <c r="I14" s="41"/>
      <c r="J14" s="43"/>
      <c r="K14" s="47"/>
    </row>
    <row r="15" spans="1:11" ht="30" customHeight="1" thickBot="1" x14ac:dyDescent="0.35">
      <c r="A15" s="407"/>
      <c r="B15" s="27">
        <v>4</v>
      </c>
      <c r="C15" s="423"/>
      <c r="D15" s="409"/>
      <c r="E15" s="409"/>
      <c r="F15" s="424"/>
      <c r="G15" s="410"/>
      <c r="H15" s="41"/>
      <c r="I15" s="41"/>
      <c r="J15" s="34"/>
      <c r="K15" s="47" t="s">
        <v>159</v>
      </c>
    </row>
    <row r="16" spans="1:11" ht="30" customHeight="1" thickBot="1" x14ac:dyDescent="0.35">
      <c r="A16" s="407"/>
      <c r="B16" s="28" t="s">
        <v>160</v>
      </c>
      <c r="C16" s="423"/>
      <c r="D16" s="409"/>
      <c r="E16" s="409"/>
      <c r="F16" s="425"/>
      <c r="G16" s="410"/>
      <c r="H16" s="41"/>
      <c r="I16" s="41"/>
      <c r="J16" s="32"/>
      <c r="K16" s="47"/>
    </row>
    <row r="17" spans="1:11" ht="30" customHeight="1" thickBot="1" x14ac:dyDescent="0.35">
      <c r="A17" s="407"/>
      <c r="B17" s="27">
        <v>3</v>
      </c>
      <c r="C17" s="427"/>
      <c r="D17" s="428"/>
      <c r="E17" s="429" t="s">
        <v>315</v>
      </c>
      <c r="F17" s="424"/>
      <c r="G17" s="410"/>
      <c r="H17" s="41"/>
      <c r="I17" s="41"/>
      <c r="J17" s="35"/>
      <c r="K17" s="47" t="s">
        <v>161</v>
      </c>
    </row>
    <row r="18" spans="1:11" ht="30" customHeight="1" thickBot="1" x14ac:dyDescent="0.35">
      <c r="A18" s="407"/>
      <c r="B18" s="28" t="s">
        <v>162</v>
      </c>
      <c r="C18" s="427"/>
      <c r="D18" s="428"/>
      <c r="E18" s="430"/>
      <c r="F18" s="425"/>
      <c r="G18" s="410"/>
      <c r="H18" s="41"/>
      <c r="I18" s="41"/>
      <c r="J18" s="32"/>
      <c r="K18" s="47"/>
    </row>
    <row r="19" spans="1:11" ht="30" customHeight="1" thickBot="1" x14ac:dyDescent="0.35">
      <c r="A19" s="407"/>
      <c r="B19" s="27">
        <v>2</v>
      </c>
      <c r="C19" s="427"/>
      <c r="D19" s="431"/>
      <c r="E19" s="432"/>
      <c r="F19" s="434"/>
      <c r="G19" s="410"/>
      <c r="H19" s="41"/>
      <c r="I19" s="41"/>
      <c r="J19" s="36"/>
      <c r="K19" s="47" t="s">
        <v>163</v>
      </c>
    </row>
    <row r="20" spans="1:11" ht="30" customHeight="1" thickBot="1" x14ac:dyDescent="0.35">
      <c r="A20" s="407"/>
      <c r="B20" s="28" t="s">
        <v>290</v>
      </c>
      <c r="C20" s="427"/>
      <c r="D20" s="431"/>
      <c r="E20" s="433"/>
      <c r="F20" s="435"/>
      <c r="G20" s="410"/>
      <c r="H20" s="41"/>
      <c r="I20" s="41"/>
      <c r="J20" s="41"/>
      <c r="K20" s="42"/>
    </row>
    <row r="21" spans="1:11" ht="30" customHeight="1" thickBot="1" x14ac:dyDescent="0.35">
      <c r="A21" s="407"/>
      <c r="B21" s="27">
        <v>1</v>
      </c>
      <c r="C21" s="427"/>
      <c r="D21" s="431"/>
      <c r="E21" s="428"/>
      <c r="F21" s="409"/>
      <c r="G21" s="409"/>
      <c r="H21" s="41"/>
      <c r="I21" s="41"/>
      <c r="J21" s="41"/>
      <c r="K21" s="42"/>
    </row>
    <row r="22" spans="1:11" ht="30" customHeight="1" thickBot="1" x14ac:dyDescent="0.35">
      <c r="A22" s="407"/>
      <c r="B22" s="28" t="s">
        <v>164</v>
      </c>
      <c r="C22" s="436"/>
      <c r="D22" s="437"/>
      <c r="E22" s="438"/>
      <c r="F22" s="439"/>
      <c r="G22" s="43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165</v>
      </c>
      <c r="D24" s="26" t="s">
        <v>166</v>
      </c>
      <c r="E24" s="26" t="s">
        <v>167</v>
      </c>
      <c r="F24" s="26" t="s">
        <v>168</v>
      </c>
      <c r="G24" s="26" t="s">
        <v>169</v>
      </c>
      <c r="H24" s="41"/>
      <c r="I24" s="41"/>
      <c r="J24" s="41"/>
      <c r="K24" s="42"/>
    </row>
    <row r="25" spans="1:11" x14ac:dyDescent="0.3">
      <c r="A25" s="40"/>
      <c r="B25" s="41"/>
      <c r="C25" s="426" t="s">
        <v>170</v>
      </c>
      <c r="D25" s="426"/>
      <c r="E25" s="426"/>
      <c r="F25" s="426"/>
      <c r="G25" s="426"/>
      <c r="H25" s="41"/>
      <c r="I25" s="41"/>
      <c r="J25" s="41"/>
      <c r="K25" s="42"/>
    </row>
    <row r="26" spans="1:11" x14ac:dyDescent="0.3">
      <c r="A26" s="40"/>
      <c r="B26" s="41"/>
      <c r="C26" s="426"/>
      <c r="D26" s="426"/>
      <c r="E26" s="426"/>
      <c r="F26" s="426"/>
      <c r="G26" s="426"/>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0</xdr:colOff>
                <xdr:row>0</xdr:row>
                <xdr:rowOff>99060</xdr:rowOff>
              </from>
              <to>
                <xdr:col>1</xdr:col>
                <xdr:colOff>960120</xdr:colOff>
                <xdr:row>3</xdr:row>
                <xdr:rowOff>99060</xdr:rowOff>
              </to>
            </anchor>
          </objectPr>
        </oleObject>
      </mc:Choice>
      <mc:Fallback>
        <oleObject shapeId="11265"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0"/>
      <c r="B1" s="240"/>
      <c r="C1" s="232" t="s">
        <v>406</v>
      </c>
      <c r="D1" s="232"/>
      <c r="E1" s="232"/>
      <c r="F1" s="232"/>
      <c r="G1" s="547" t="s">
        <v>407</v>
      </c>
      <c r="H1" s="547"/>
      <c r="I1" s="547"/>
      <c r="J1" s="548"/>
      <c r="K1" s="548"/>
    </row>
    <row r="2" spans="1:11" ht="15" customHeight="1" x14ac:dyDescent="0.3">
      <c r="A2" s="240"/>
      <c r="B2" s="240"/>
      <c r="C2" s="232"/>
      <c r="D2" s="232"/>
      <c r="E2" s="232"/>
      <c r="F2" s="232"/>
      <c r="G2" s="547" t="s">
        <v>408</v>
      </c>
      <c r="H2" s="547"/>
      <c r="I2" s="547"/>
      <c r="J2" s="548"/>
      <c r="K2" s="548"/>
    </row>
    <row r="3" spans="1:11" ht="34.5" customHeight="1" x14ac:dyDescent="0.3">
      <c r="A3" s="240"/>
      <c r="B3" s="240"/>
      <c r="C3" s="232" t="s">
        <v>409</v>
      </c>
      <c r="D3" s="232"/>
      <c r="E3" s="232"/>
      <c r="F3" s="232"/>
      <c r="G3" s="547" t="s">
        <v>410</v>
      </c>
      <c r="H3" s="547"/>
      <c r="I3" s="547"/>
      <c r="J3" s="548"/>
      <c r="K3" s="548"/>
    </row>
    <row r="4" spans="1:11" ht="15.75" customHeight="1" x14ac:dyDescent="0.3">
      <c r="A4" s="240"/>
      <c r="B4" s="240"/>
      <c r="C4" s="232"/>
      <c r="D4" s="232"/>
      <c r="E4" s="232"/>
      <c r="F4" s="232"/>
      <c r="G4" s="547" t="s">
        <v>4</v>
      </c>
      <c r="H4" s="547"/>
      <c r="I4" s="547"/>
      <c r="J4" s="548"/>
      <c r="K4" s="548"/>
    </row>
    <row r="5" spans="1:11" ht="15" thickBot="1" x14ac:dyDescent="0.35"/>
    <row r="6" spans="1:11" ht="26.25" customHeight="1" x14ac:dyDescent="0.3">
      <c r="A6" s="411" t="s">
        <v>153</v>
      </c>
      <c r="B6" s="412"/>
      <c r="C6" s="412"/>
      <c r="D6" s="412"/>
      <c r="E6" s="412"/>
      <c r="F6" s="412"/>
      <c r="G6" s="412"/>
      <c r="H6" s="412"/>
      <c r="I6" s="412"/>
      <c r="J6" s="412"/>
      <c r="K6" s="413"/>
    </row>
    <row r="7" spans="1:11" ht="24" customHeight="1" x14ac:dyDescent="0.3">
      <c r="A7" s="22" t="s">
        <v>6</v>
      </c>
      <c r="B7" s="414"/>
      <c r="C7" s="414"/>
      <c r="D7" s="414"/>
      <c r="E7" s="414"/>
      <c r="F7" s="414"/>
      <c r="G7" s="414"/>
      <c r="H7" s="414"/>
      <c r="I7" s="414"/>
      <c r="J7" s="414"/>
      <c r="K7" s="415"/>
    </row>
    <row r="8" spans="1:11" ht="35.25" customHeight="1" x14ac:dyDescent="0.3">
      <c r="A8" s="21" t="s">
        <v>8</v>
      </c>
      <c r="B8" s="416"/>
      <c r="C8" s="416"/>
      <c r="D8" s="416"/>
      <c r="E8" s="416"/>
      <c r="F8" s="416"/>
      <c r="G8" s="416"/>
      <c r="H8" s="416"/>
      <c r="I8" s="416"/>
      <c r="J8" s="416"/>
      <c r="K8" s="417"/>
    </row>
    <row r="9" spans="1:11" ht="29.25" customHeight="1" thickBot="1" x14ac:dyDescent="0.35">
      <c r="A9" s="31" t="s">
        <v>154</v>
      </c>
      <c r="B9" s="418" t="str">
        <f>+' IMPACTO RIESGOS GESTION'!A12</f>
        <v>Que las obras queden inconclusas y sin el servicio adecuado para las diferentes comunidades</v>
      </c>
      <c r="C9" s="419"/>
      <c r="D9" s="419"/>
      <c r="E9" s="419"/>
      <c r="F9" s="419"/>
      <c r="G9" s="419"/>
      <c r="H9" s="419"/>
      <c r="I9" s="419"/>
      <c r="J9" s="419"/>
      <c r="K9" s="420"/>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21" t="s">
        <v>155</v>
      </c>
      <c r="K11" s="422"/>
    </row>
    <row r="12" spans="1:11" ht="15" thickBot="1" x14ac:dyDescent="0.35">
      <c r="A12" s="40"/>
      <c r="B12" s="42"/>
      <c r="C12" s="41"/>
      <c r="D12" s="41"/>
      <c r="E12" s="41"/>
      <c r="F12" s="41"/>
      <c r="G12" s="41"/>
      <c r="H12" s="41"/>
      <c r="I12" s="41"/>
      <c r="J12" s="43"/>
      <c r="K12" s="44"/>
    </row>
    <row r="13" spans="1:11" ht="30" customHeight="1" thickBot="1" x14ac:dyDescent="0.35">
      <c r="A13" s="407" t="s">
        <v>156</v>
      </c>
      <c r="B13" s="27">
        <v>5</v>
      </c>
      <c r="C13" s="408"/>
      <c r="D13" s="409"/>
      <c r="E13" s="410"/>
      <c r="F13" s="410"/>
      <c r="G13" s="410"/>
      <c r="H13" s="41"/>
      <c r="I13" s="41"/>
      <c r="J13" s="33"/>
      <c r="K13" s="47" t="s">
        <v>157</v>
      </c>
    </row>
    <row r="14" spans="1:11" ht="30" customHeight="1" thickBot="1" x14ac:dyDescent="0.35">
      <c r="A14" s="407"/>
      <c r="B14" s="28" t="s">
        <v>158</v>
      </c>
      <c r="C14" s="408"/>
      <c r="D14" s="409"/>
      <c r="E14" s="410"/>
      <c r="F14" s="410"/>
      <c r="G14" s="410"/>
      <c r="H14" s="41"/>
      <c r="I14" s="41"/>
      <c r="J14" s="43"/>
      <c r="K14" s="47"/>
    </row>
    <row r="15" spans="1:11" ht="30" customHeight="1" thickBot="1" x14ac:dyDescent="0.35">
      <c r="A15" s="407"/>
      <c r="B15" s="27">
        <v>4</v>
      </c>
      <c r="C15" s="423"/>
      <c r="D15" s="409"/>
      <c r="E15" s="409"/>
      <c r="F15" s="424"/>
      <c r="G15" s="410"/>
      <c r="H15" s="41"/>
      <c r="I15" s="41"/>
      <c r="J15" s="34"/>
      <c r="K15" s="47" t="s">
        <v>159</v>
      </c>
    </row>
    <row r="16" spans="1:11" ht="30" customHeight="1" thickBot="1" x14ac:dyDescent="0.35">
      <c r="A16" s="407"/>
      <c r="B16" s="28" t="s">
        <v>160</v>
      </c>
      <c r="C16" s="423"/>
      <c r="D16" s="409"/>
      <c r="E16" s="409"/>
      <c r="F16" s="425"/>
      <c r="G16" s="410"/>
      <c r="H16" s="41"/>
      <c r="I16" s="41"/>
      <c r="J16" s="32"/>
      <c r="K16" s="47"/>
    </row>
    <row r="17" spans="1:11" ht="30" customHeight="1" thickBot="1" x14ac:dyDescent="0.35">
      <c r="A17" s="407"/>
      <c r="B17" s="27">
        <v>3</v>
      </c>
      <c r="C17" s="427"/>
      <c r="D17" s="428" t="s">
        <v>315</v>
      </c>
      <c r="E17" s="429"/>
      <c r="F17" s="424"/>
      <c r="G17" s="410"/>
      <c r="H17" s="41"/>
      <c r="I17" s="41"/>
      <c r="J17" s="35"/>
      <c r="K17" s="47" t="s">
        <v>161</v>
      </c>
    </row>
    <row r="18" spans="1:11" ht="30" customHeight="1" thickBot="1" x14ac:dyDescent="0.35">
      <c r="A18" s="407"/>
      <c r="B18" s="28" t="s">
        <v>162</v>
      </c>
      <c r="C18" s="427"/>
      <c r="D18" s="428"/>
      <c r="E18" s="430"/>
      <c r="F18" s="425"/>
      <c r="G18" s="410"/>
      <c r="H18" s="41"/>
      <c r="I18" s="41"/>
      <c r="J18" s="32"/>
      <c r="K18" s="47"/>
    </row>
    <row r="19" spans="1:11" ht="30" customHeight="1" thickBot="1" x14ac:dyDescent="0.35">
      <c r="A19" s="407"/>
      <c r="B19" s="27">
        <v>2</v>
      </c>
      <c r="C19" s="427"/>
      <c r="D19" s="431"/>
      <c r="E19" s="432"/>
      <c r="F19" s="434"/>
      <c r="G19" s="410"/>
      <c r="H19" s="41"/>
      <c r="I19" s="41"/>
      <c r="J19" s="36"/>
      <c r="K19" s="47" t="s">
        <v>163</v>
      </c>
    </row>
    <row r="20" spans="1:11" ht="30" customHeight="1" thickBot="1" x14ac:dyDescent="0.35">
      <c r="A20" s="407"/>
      <c r="B20" s="28" t="s">
        <v>290</v>
      </c>
      <c r="C20" s="427"/>
      <c r="D20" s="431"/>
      <c r="E20" s="433"/>
      <c r="F20" s="435"/>
      <c r="G20" s="410"/>
      <c r="H20" s="41"/>
      <c r="I20" s="41"/>
      <c r="J20" s="41"/>
      <c r="K20" s="42"/>
    </row>
    <row r="21" spans="1:11" ht="30" customHeight="1" thickBot="1" x14ac:dyDescent="0.35">
      <c r="A21" s="407"/>
      <c r="B21" s="27">
        <v>1</v>
      </c>
      <c r="C21" s="427"/>
      <c r="D21" s="431"/>
      <c r="E21" s="428"/>
      <c r="F21" s="409"/>
      <c r="G21" s="409"/>
      <c r="H21" s="41"/>
      <c r="I21" s="41"/>
      <c r="J21" s="41"/>
      <c r="K21" s="42"/>
    </row>
    <row r="22" spans="1:11" ht="30" customHeight="1" thickBot="1" x14ac:dyDescent="0.35">
      <c r="A22" s="407"/>
      <c r="B22" s="28" t="s">
        <v>164</v>
      </c>
      <c r="C22" s="436"/>
      <c r="D22" s="437"/>
      <c r="E22" s="438"/>
      <c r="F22" s="439"/>
      <c r="G22" s="43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165</v>
      </c>
      <c r="D24" s="26" t="s">
        <v>166</v>
      </c>
      <c r="E24" s="26" t="s">
        <v>167</v>
      </c>
      <c r="F24" s="26" t="s">
        <v>168</v>
      </c>
      <c r="G24" s="26" t="s">
        <v>169</v>
      </c>
      <c r="H24" s="41"/>
      <c r="I24" s="41"/>
      <c r="J24" s="41"/>
      <c r="K24" s="42"/>
    </row>
    <row r="25" spans="1:11" x14ac:dyDescent="0.3">
      <c r="A25" s="40"/>
      <c r="B25" s="41"/>
      <c r="C25" s="426" t="s">
        <v>170</v>
      </c>
      <c r="D25" s="426"/>
      <c r="E25" s="426"/>
      <c r="F25" s="426"/>
      <c r="G25" s="426"/>
      <c r="H25" s="41"/>
      <c r="I25" s="41"/>
      <c r="J25" s="41"/>
      <c r="K25" s="42"/>
    </row>
    <row r="26" spans="1:11" x14ac:dyDescent="0.3">
      <c r="A26" s="40"/>
      <c r="B26" s="41"/>
      <c r="C26" s="426"/>
      <c r="D26" s="426"/>
      <c r="E26" s="426"/>
      <c r="F26" s="426"/>
      <c r="G26" s="426"/>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2289" r:id="rId4">
          <objectPr defaultSize="0" autoPict="0" r:id="rId5">
            <anchor moveWithCells="1" sizeWithCells="1">
              <from>
                <xdr:col>0</xdr:col>
                <xdr:colOff>0</xdr:colOff>
                <xdr:row>0</xdr:row>
                <xdr:rowOff>99060</xdr:rowOff>
              </from>
              <to>
                <xdr:col>1</xdr:col>
                <xdr:colOff>960120</xdr:colOff>
                <xdr:row>3</xdr:row>
                <xdr:rowOff>99060</xdr:rowOff>
              </to>
            </anchor>
          </objectPr>
        </oleObject>
      </mc:Choice>
      <mc:Fallback>
        <oleObject shapeId="12289"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0"/>
      <c r="B1" s="240"/>
      <c r="C1" s="232" t="s">
        <v>406</v>
      </c>
      <c r="D1" s="232"/>
      <c r="E1" s="232"/>
      <c r="F1" s="232"/>
      <c r="G1" s="547" t="s">
        <v>407</v>
      </c>
      <c r="H1" s="547"/>
      <c r="I1" s="547"/>
      <c r="J1" s="548"/>
      <c r="K1" s="548"/>
    </row>
    <row r="2" spans="1:11" ht="15" customHeight="1" x14ac:dyDescent="0.3">
      <c r="A2" s="240"/>
      <c r="B2" s="240"/>
      <c r="C2" s="232"/>
      <c r="D2" s="232"/>
      <c r="E2" s="232"/>
      <c r="F2" s="232"/>
      <c r="G2" s="547" t="s">
        <v>408</v>
      </c>
      <c r="H2" s="547"/>
      <c r="I2" s="547"/>
      <c r="J2" s="548"/>
      <c r="K2" s="548"/>
    </row>
    <row r="3" spans="1:11" ht="34.5" customHeight="1" x14ac:dyDescent="0.3">
      <c r="A3" s="240"/>
      <c r="B3" s="240"/>
      <c r="C3" s="232" t="s">
        <v>409</v>
      </c>
      <c r="D3" s="232"/>
      <c r="E3" s="232"/>
      <c r="F3" s="232"/>
      <c r="G3" s="547" t="s">
        <v>410</v>
      </c>
      <c r="H3" s="547"/>
      <c r="I3" s="547"/>
      <c r="J3" s="548"/>
      <c r="K3" s="548"/>
    </row>
    <row r="4" spans="1:11" ht="15.75" customHeight="1" x14ac:dyDescent="0.3">
      <c r="A4" s="240"/>
      <c r="B4" s="240"/>
      <c r="C4" s="232"/>
      <c r="D4" s="232"/>
      <c r="E4" s="232"/>
      <c r="F4" s="232"/>
      <c r="G4" s="547" t="s">
        <v>4</v>
      </c>
      <c r="H4" s="547"/>
      <c r="I4" s="547"/>
      <c r="J4" s="548"/>
      <c r="K4" s="548"/>
    </row>
    <row r="5" spans="1:11" ht="15" thickBot="1" x14ac:dyDescent="0.35"/>
    <row r="6" spans="1:11" ht="26.25" customHeight="1" x14ac:dyDescent="0.3">
      <c r="A6" s="411" t="s">
        <v>153</v>
      </c>
      <c r="B6" s="412"/>
      <c r="C6" s="412"/>
      <c r="D6" s="412"/>
      <c r="E6" s="412"/>
      <c r="F6" s="412"/>
      <c r="G6" s="412"/>
      <c r="H6" s="412"/>
      <c r="I6" s="412"/>
      <c r="J6" s="412"/>
      <c r="K6" s="413"/>
    </row>
    <row r="7" spans="1:11" ht="24" customHeight="1" x14ac:dyDescent="0.3">
      <c r="A7" s="22" t="s">
        <v>6</v>
      </c>
      <c r="B7" s="414"/>
      <c r="C7" s="414"/>
      <c r="D7" s="414"/>
      <c r="E7" s="414"/>
      <c r="F7" s="414"/>
      <c r="G7" s="414"/>
      <c r="H7" s="414"/>
      <c r="I7" s="414"/>
      <c r="J7" s="414"/>
      <c r="K7" s="415"/>
    </row>
    <row r="8" spans="1:11" ht="35.25" customHeight="1" x14ac:dyDescent="0.3">
      <c r="A8" s="21" t="s">
        <v>8</v>
      </c>
      <c r="B8" s="416"/>
      <c r="C8" s="416"/>
      <c r="D8" s="416"/>
      <c r="E8" s="416"/>
      <c r="F8" s="416"/>
      <c r="G8" s="416"/>
      <c r="H8" s="416"/>
      <c r="I8" s="416"/>
      <c r="J8" s="416"/>
      <c r="K8" s="417"/>
    </row>
    <row r="9" spans="1:11" ht="29.25" customHeight="1" thickBot="1" x14ac:dyDescent="0.35">
      <c r="A9" s="31" t="s">
        <v>154</v>
      </c>
      <c r="B9" s="418" t="str">
        <f>+PROBABILIDAD!A13</f>
        <v>Obras sin las debidas condiciones tecnicas y con Adiciones presupuestales</v>
      </c>
      <c r="C9" s="419"/>
      <c r="D9" s="419"/>
      <c r="E9" s="419"/>
      <c r="F9" s="419"/>
      <c r="G9" s="419"/>
      <c r="H9" s="419"/>
      <c r="I9" s="419"/>
      <c r="J9" s="419"/>
      <c r="K9" s="420"/>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21" t="s">
        <v>155</v>
      </c>
      <c r="K11" s="422"/>
    </row>
    <row r="12" spans="1:11" ht="15" thickBot="1" x14ac:dyDescent="0.35">
      <c r="A12" s="40"/>
      <c r="B12" s="42"/>
      <c r="C12" s="41"/>
      <c r="D12" s="41"/>
      <c r="E12" s="41"/>
      <c r="F12" s="41"/>
      <c r="G12" s="41"/>
      <c r="H12" s="41"/>
      <c r="I12" s="41"/>
      <c r="J12" s="43"/>
      <c r="K12" s="44"/>
    </row>
    <row r="13" spans="1:11" ht="30" customHeight="1" thickBot="1" x14ac:dyDescent="0.35">
      <c r="A13" s="407" t="s">
        <v>156</v>
      </c>
      <c r="B13" s="27">
        <v>5</v>
      </c>
      <c r="C13" s="408"/>
      <c r="D13" s="409"/>
      <c r="E13" s="410"/>
      <c r="F13" s="410"/>
      <c r="G13" s="410"/>
      <c r="H13" s="41"/>
      <c r="I13" s="41"/>
      <c r="J13" s="33"/>
      <c r="K13" s="47" t="s">
        <v>157</v>
      </c>
    </row>
    <row r="14" spans="1:11" ht="30" customHeight="1" thickBot="1" x14ac:dyDescent="0.35">
      <c r="A14" s="407"/>
      <c r="B14" s="28" t="s">
        <v>158</v>
      </c>
      <c r="C14" s="408"/>
      <c r="D14" s="409"/>
      <c r="E14" s="410"/>
      <c r="F14" s="410"/>
      <c r="G14" s="410"/>
      <c r="H14" s="41"/>
      <c r="I14" s="41"/>
      <c r="J14" s="43"/>
      <c r="K14" s="47"/>
    </row>
    <row r="15" spans="1:11" ht="30" customHeight="1" thickBot="1" x14ac:dyDescent="0.35">
      <c r="A15" s="407"/>
      <c r="B15" s="27">
        <v>4</v>
      </c>
      <c r="C15" s="423"/>
      <c r="D15" s="409"/>
      <c r="E15" s="409"/>
      <c r="F15" s="424"/>
      <c r="G15" s="410"/>
      <c r="H15" s="41"/>
      <c r="I15" s="41"/>
      <c r="J15" s="34"/>
      <c r="K15" s="47" t="s">
        <v>159</v>
      </c>
    </row>
    <row r="16" spans="1:11" ht="30" customHeight="1" thickBot="1" x14ac:dyDescent="0.35">
      <c r="A16" s="407"/>
      <c r="B16" s="28" t="s">
        <v>160</v>
      </c>
      <c r="C16" s="423"/>
      <c r="D16" s="409"/>
      <c r="E16" s="409"/>
      <c r="F16" s="425"/>
      <c r="G16" s="410"/>
      <c r="H16" s="41"/>
      <c r="I16" s="41"/>
      <c r="J16" s="32"/>
      <c r="K16" s="47"/>
    </row>
    <row r="17" spans="1:11" ht="30" customHeight="1" thickBot="1" x14ac:dyDescent="0.35">
      <c r="A17" s="407"/>
      <c r="B17" s="27">
        <v>3</v>
      </c>
      <c r="C17" s="427"/>
      <c r="D17" s="428"/>
      <c r="E17" s="429"/>
      <c r="F17" s="424"/>
      <c r="G17" s="410" t="s">
        <v>315</v>
      </c>
      <c r="H17" s="41"/>
      <c r="I17" s="41"/>
      <c r="J17" s="35"/>
      <c r="K17" s="47" t="s">
        <v>161</v>
      </c>
    </row>
    <row r="18" spans="1:11" ht="30" customHeight="1" thickBot="1" x14ac:dyDescent="0.35">
      <c r="A18" s="407"/>
      <c r="B18" s="28" t="s">
        <v>162</v>
      </c>
      <c r="C18" s="427"/>
      <c r="D18" s="428"/>
      <c r="E18" s="430"/>
      <c r="F18" s="425"/>
      <c r="G18" s="410"/>
      <c r="H18" s="41"/>
      <c r="I18" s="41"/>
      <c r="J18" s="32"/>
      <c r="K18" s="47"/>
    </row>
    <row r="19" spans="1:11" ht="30" customHeight="1" thickBot="1" x14ac:dyDescent="0.35">
      <c r="A19" s="407"/>
      <c r="B19" s="27">
        <v>2</v>
      </c>
      <c r="C19" s="427"/>
      <c r="D19" s="431"/>
      <c r="E19" s="432"/>
      <c r="F19" s="434"/>
      <c r="G19" s="410"/>
      <c r="H19" s="41"/>
      <c r="I19" s="41"/>
      <c r="J19" s="36"/>
      <c r="K19" s="47" t="s">
        <v>163</v>
      </c>
    </row>
    <row r="20" spans="1:11" ht="30" customHeight="1" thickBot="1" x14ac:dyDescent="0.35">
      <c r="A20" s="407"/>
      <c r="B20" s="28" t="s">
        <v>290</v>
      </c>
      <c r="C20" s="427"/>
      <c r="D20" s="431"/>
      <c r="E20" s="433"/>
      <c r="F20" s="435"/>
      <c r="G20" s="410"/>
      <c r="H20" s="41"/>
      <c r="I20" s="41"/>
      <c r="J20" s="41"/>
      <c r="K20" s="42"/>
    </row>
    <row r="21" spans="1:11" ht="30" customHeight="1" thickBot="1" x14ac:dyDescent="0.35">
      <c r="A21" s="407"/>
      <c r="B21" s="27">
        <v>1</v>
      </c>
      <c r="C21" s="427"/>
      <c r="D21" s="431"/>
      <c r="E21" s="428"/>
      <c r="F21" s="409"/>
      <c r="G21" s="409"/>
      <c r="H21" s="41"/>
      <c r="I21" s="41"/>
      <c r="J21" s="41"/>
      <c r="K21" s="42"/>
    </row>
    <row r="22" spans="1:11" ht="30" customHeight="1" thickBot="1" x14ac:dyDescent="0.35">
      <c r="A22" s="407"/>
      <c r="B22" s="28" t="s">
        <v>164</v>
      </c>
      <c r="C22" s="436"/>
      <c r="D22" s="437"/>
      <c r="E22" s="438"/>
      <c r="F22" s="439"/>
      <c r="G22" s="43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165</v>
      </c>
      <c r="D24" s="26" t="s">
        <v>166</v>
      </c>
      <c r="E24" s="26" t="s">
        <v>167</v>
      </c>
      <c r="F24" s="26" t="s">
        <v>168</v>
      </c>
      <c r="G24" s="26" t="s">
        <v>169</v>
      </c>
      <c r="H24" s="41"/>
      <c r="I24" s="41"/>
      <c r="J24" s="41"/>
      <c r="K24" s="42"/>
    </row>
    <row r="25" spans="1:11" x14ac:dyDescent="0.3">
      <c r="A25" s="40"/>
      <c r="B25" s="41"/>
      <c r="C25" s="426" t="s">
        <v>170</v>
      </c>
      <c r="D25" s="426"/>
      <c r="E25" s="426"/>
      <c r="F25" s="426"/>
      <c r="G25" s="426"/>
      <c r="H25" s="41"/>
      <c r="I25" s="41"/>
      <c r="J25" s="41"/>
      <c r="K25" s="42"/>
    </row>
    <row r="26" spans="1:11" x14ac:dyDescent="0.3">
      <c r="A26" s="40"/>
      <c r="B26" s="41"/>
      <c r="C26" s="426"/>
      <c r="D26" s="426"/>
      <c r="E26" s="426"/>
      <c r="F26" s="426"/>
      <c r="G26" s="426"/>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3313" r:id="rId4">
          <objectPr defaultSize="0" autoPict="0" r:id="rId5">
            <anchor moveWithCells="1" sizeWithCells="1">
              <from>
                <xdr:col>0</xdr:col>
                <xdr:colOff>0</xdr:colOff>
                <xdr:row>0</xdr:row>
                <xdr:rowOff>99060</xdr:rowOff>
              </from>
              <to>
                <xdr:col>1</xdr:col>
                <xdr:colOff>960120</xdr:colOff>
                <xdr:row>3</xdr:row>
                <xdr:rowOff>99060</xdr:rowOff>
              </to>
            </anchor>
          </objectPr>
        </oleObject>
      </mc:Choice>
      <mc:Fallback>
        <oleObject shapeId="13313"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0"/>
      <c r="B1" s="240"/>
      <c r="C1" s="232" t="s">
        <v>406</v>
      </c>
      <c r="D1" s="232"/>
      <c r="E1" s="232"/>
      <c r="F1" s="232"/>
      <c r="G1" s="547" t="s">
        <v>407</v>
      </c>
      <c r="H1" s="547"/>
      <c r="I1" s="547"/>
      <c r="J1" s="548"/>
      <c r="K1" s="548"/>
    </row>
    <row r="2" spans="1:11" ht="15" customHeight="1" x14ac:dyDescent="0.3">
      <c r="A2" s="240"/>
      <c r="B2" s="240"/>
      <c r="C2" s="232"/>
      <c r="D2" s="232"/>
      <c r="E2" s="232"/>
      <c r="F2" s="232"/>
      <c r="G2" s="547" t="s">
        <v>408</v>
      </c>
      <c r="H2" s="547"/>
      <c r="I2" s="547"/>
      <c r="J2" s="548"/>
      <c r="K2" s="548"/>
    </row>
    <row r="3" spans="1:11" ht="34.5" customHeight="1" x14ac:dyDescent="0.3">
      <c r="A3" s="240"/>
      <c r="B3" s="240"/>
      <c r="C3" s="232" t="s">
        <v>409</v>
      </c>
      <c r="D3" s="232"/>
      <c r="E3" s="232"/>
      <c r="F3" s="232"/>
      <c r="G3" s="547" t="s">
        <v>410</v>
      </c>
      <c r="H3" s="547"/>
      <c r="I3" s="547"/>
      <c r="J3" s="548"/>
      <c r="K3" s="548"/>
    </row>
    <row r="4" spans="1:11" ht="15.75" customHeight="1" x14ac:dyDescent="0.3">
      <c r="A4" s="240"/>
      <c r="B4" s="240"/>
      <c r="C4" s="232"/>
      <c r="D4" s="232"/>
      <c r="E4" s="232"/>
      <c r="F4" s="232"/>
      <c r="G4" s="547" t="s">
        <v>4</v>
      </c>
      <c r="H4" s="547"/>
      <c r="I4" s="547"/>
      <c r="J4" s="548"/>
      <c r="K4" s="548"/>
    </row>
    <row r="5" spans="1:11" ht="15" thickBot="1" x14ac:dyDescent="0.35"/>
    <row r="6" spans="1:11" ht="26.25" customHeight="1" x14ac:dyDescent="0.3">
      <c r="A6" s="411" t="s">
        <v>153</v>
      </c>
      <c r="B6" s="412"/>
      <c r="C6" s="412"/>
      <c r="D6" s="412"/>
      <c r="E6" s="412"/>
      <c r="F6" s="412"/>
      <c r="G6" s="412"/>
      <c r="H6" s="412"/>
      <c r="I6" s="412"/>
      <c r="J6" s="412"/>
      <c r="K6" s="413"/>
    </row>
    <row r="7" spans="1:11" ht="24" customHeight="1" x14ac:dyDescent="0.3">
      <c r="A7" s="22" t="s">
        <v>6</v>
      </c>
      <c r="B7" s="414"/>
      <c r="C7" s="414"/>
      <c r="D7" s="414"/>
      <c r="E7" s="414"/>
      <c r="F7" s="414"/>
      <c r="G7" s="414"/>
      <c r="H7" s="414"/>
      <c r="I7" s="414"/>
      <c r="J7" s="414"/>
      <c r="K7" s="415"/>
    </row>
    <row r="8" spans="1:11" ht="35.25" customHeight="1" x14ac:dyDescent="0.3">
      <c r="A8" s="21" t="s">
        <v>8</v>
      </c>
      <c r="B8" s="416"/>
      <c r="C8" s="416"/>
      <c r="D8" s="416"/>
      <c r="E8" s="416"/>
      <c r="F8" s="416"/>
      <c r="G8" s="416"/>
      <c r="H8" s="416"/>
      <c r="I8" s="416"/>
      <c r="J8" s="416"/>
      <c r="K8" s="417"/>
    </row>
    <row r="9" spans="1:11" ht="29.25" customHeight="1" thickBot="1" x14ac:dyDescent="0.35">
      <c r="A9" s="31" t="s">
        <v>154</v>
      </c>
      <c r="B9" s="418"/>
      <c r="C9" s="419"/>
      <c r="D9" s="419"/>
      <c r="E9" s="419"/>
      <c r="F9" s="419"/>
      <c r="G9" s="419"/>
      <c r="H9" s="419"/>
      <c r="I9" s="419"/>
      <c r="J9" s="419"/>
      <c r="K9" s="420"/>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21" t="s">
        <v>155</v>
      </c>
      <c r="K11" s="422"/>
    </row>
    <row r="12" spans="1:11" ht="15" thickBot="1" x14ac:dyDescent="0.35">
      <c r="A12" s="40"/>
      <c r="B12" s="42"/>
      <c r="C12" s="41"/>
      <c r="D12" s="41"/>
      <c r="E12" s="41"/>
      <c r="F12" s="41"/>
      <c r="G12" s="41"/>
      <c r="H12" s="41"/>
      <c r="I12" s="41"/>
      <c r="J12" s="43"/>
      <c r="K12" s="44"/>
    </row>
    <row r="13" spans="1:11" ht="30" customHeight="1" thickBot="1" x14ac:dyDescent="0.35">
      <c r="A13" s="407" t="s">
        <v>156</v>
      </c>
      <c r="B13" s="27">
        <v>5</v>
      </c>
      <c r="C13" s="408"/>
      <c r="D13" s="409"/>
      <c r="E13" s="410"/>
      <c r="F13" s="410"/>
      <c r="G13" s="410"/>
      <c r="H13" s="41"/>
      <c r="I13" s="41"/>
      <c r="J13" s="33"/>
      <c r="K13" s="47" t="s">
        <v>157</v>
      </c>
    </row>
    <row r="14" spans="1:11" ht="30" customHeight="1" thickBot="1" x14ac:dyDescent="0.35">
      <c r="A14" s="407"/>
      <c r="B14" s="28" t="s">
        <v>158</v>
      </c>
      <c r="C14" s="408"/>
      <c r="D14" s="409"/>
      <c r="E14" s="410"/>
      <c r="F14" s="410"/>
      <c r="G14" s="410"/>
      <c r="H14" s="41"/>
      <c r="I14" s="41"/>
      <c r="J14" s="43"/>
      <c r="K14" s="47"/>
    </row>
    <row r="15" spans="1:11" ht="30" customHeight="1" thickBot="1" x14ac:dyDescent="0.35">
      <c r="A15" s="407"/>
      <c r="B15" s="27">
        <v>4</v>
      </c>
      <c r="C15" s="423"/>
      <c r="D15" s="409"/>
      <c r="E15" s="409"/>
      <c r="F15" s="424"/>
      <c r="G15" s="410"/>
      <c r="H15" s="41"/>
      <c r="I15" s="41"/>
      <c r="J15" s="34"/>
      <c r="K15" s="47" t="s">
        <v>159</v>
      </c>
    </row>
    <row r="16" spans="1:11" ht="30" customHeight="1" thickBot="1" x14ac:dyDescent="0.35">
      <c r="A16" s="407"/>
      <c r="B16" s="28" t="s">
        <v>160</v>
      </c>
      <c r="C16" s="423"/>
      <c r="D16" s="409"/>
      <c r="E16" s="409"/>
      <c r="F16" s="425"/>
      <c r="G16" s="410"/>
      <c r="H16" s="41"/>
      <c r="I16" s="41"/>
      <c r="J16" s="32"/>
      <c r="K16" s="47"/>
    </row>
    <row r="17" spans="1:11" ht="30" customHeight="1" thickBot="1" x14ac:dyDescent="0.35">
      <c r="A17" s="407"/>
      <c r="B17" s="27">
        <v>3</v>
      </c>
      <c r="C17" s="427"/>
      <c r="D17" s="428"/>
      <c r="E17" s="429"/>
      <c r="F17" s="424"/>
      <c r="G17" s="410"/>
      <c r="H17" s="41"/>
      <c r="I17" s="41"/>
      <c r="J17" s="35"/>
      <c r="K17" s="47" t="s">
        <v>161</v>
      </c>
    </row>
    <row r="18" spans="1:11" ht="30" customHeight="1" thickBot="1" x14ac:dyDescent="0.35">
      <c r="A18" s="407"/>
      <c r="B18" s="28" t="s">
        <v>162</v>
      </c>
      <c r="C18" s="427"/>
      <c r="D18" s="428"/>
      <c r="E18" s="430"/>
      <c r="F18" s="425"/>
      <c r="G18" s="410"/>
      <c r="H18" s="41"/>
      <c r="I18" s="41"/>
      <c r="J18" s="32"/>
      <c r="K18" s="47"/>
    </row>
    <row r="19" spans="1:11" ht="30" customHeight="1" thickBot="1" x14ac:dyDescent="0.35">
      <c r="A19" s="407"/>
      <c r="B19" s="27">
        <v>2</v>
      </c>
      <c r="C19" s="427"/>
      <c r="D19" s="431"/>
      <c r="E19" s="432"/>
      <c r="F19" s="434"/>
      <c r="G19" s="440" t="s">
        <v>172</v>
      </c>
      <c r="H19" s="41"/>
      <c r="I19" s="41"/>
      <c r="J19" s="36"/>
      <c r="K19" s="47" t="s">
        <v>163</v>
      </c>
    </row>
    <row r="20" spans="1:11" ht="30" customHeight="1" thickBot="1" x14ac:dyDescent="0.35">
      <c r="A20" s="407"/>
      <c r="B20" s="28" t="s">
        <v>290</v>
      </c>
      <c r="C20" s="427"/>
      <c r="D20" s="431"/>
      <c r="E20" s="433"/>
      <c r="F20" s="435"/>
      <c r="G20" s="440"/>
      <c r="H20" s="41"/>
      <c r="I20" s="41"/>
      <c r="J20" s="41"/>
      <c r="K20" s="42"/>
    </row>
    <row r="21" spans="1:11" ht="30" customHeight="1" thickBot="1" x14ac:dyDescent="0.35">
      <c r="A21" s="407"/>
      <c r="B21" s="27">
        <v>1</v>
      </c>
      <c r="C21" s="427"/>
      <c r="D21" s="431"/>
      <c r="E21" s="428"/>
      <c r="F21" s="409"/>
      <c r="G21" s="409"/>
      <c r="H21" s="41"/>
      <c r="I21" s="41"/>
      <c r="J21" s="41"/>
      <c r="K21" s="42"/>
    </row>
    <row r="22" spans="1:11" ht="30" customHeight="1" thickBot="1" x14ac:dyDescent="0.35">
      <c r="A22" s="407"/>
      <c r="B22" s="28" t="s">
        <v>164</v>
      </c>
      <c r="C22" s="436"/>
      <c r="D22" s="437"/>
      <c r="E22" s="438"/>
      <c r="F22" s="439"/>
      <c r="G22" s="43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165</v>
      </c>
      <c r="D24" s="26" t="s">
        <v>166</v>
      </c>
      <c r="E24" s="26" t="s">
        <v>167</v>
      </c>
      <c r="F24" s="26" t="s">
        <v>168</v>
      </c>
      <c r="G24" s="26" t="s">
        <v>169</v>
      </c>
      <c r="H24" s="41"/>
      <c r="I24" s="41"/>
      <c r="J24" s="41"/>
      <c r="K24" s="42"/>
    </row>
    <row r="25" spans="1:11" x14ac:dyDescent="0.3">
      <c r="A25" s="40"/>
      <c r="B25" s="41"/>
      <c r="C25" s="426" t="s">
        <v>170</v>
      </c>
      <c r="D25" s="426"/>
      <c r="E25" s="426"/>
      <c r="F25" s="426"/>
      <c r="G25" s="426"/>
      <c r="H25" s="41"/>
      <c r="I25" s="41"/>
      <c r="J25" s="41"/>
      <c r="K25" s="42"/>
    </row>
    <row r="26" spans="1:11" x14ac:dyDescent="0.3">
      <c r="A26" s="40"/>
      <c r="B26" s="41"/>
      <c r="C26" s="426"/>
      <c r="D26" s="426"/>
      <c r="E26" s="426"/>
      <c r="F26" s="426"/>
      <c r="G26" s="426"/>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legacyDrawing r:id="rId2"/>
  <oleObjects>
    <mc:AlternateContent xmlns:mc="http://schemas.openxmlformats.org/markup-compatibility/2006">
      <mc:Choice Requires="x14">
        <oleObject shapeId="14337" r:id="rId3">
          <objectPr defaultSize="0" autoPict="0" r:id="rId4">
            <anchor moveWithCells="1" sizeWithCells="1">
              <from>
                <xdr:col>0</xdr:col>
                <xdr:colOff>0</xdr:colOff>
                <xdr:row>0</xdr:row>
                <xdr:rowOff>99060</xdr:rowOff>
              </from>
              <to>
                <xdr:col>1</xdr:col>
                <xdr:colOff>960120</xdr:colOff>
                <xdr:row>3</xdr:row>
                <xdr:rowOff>99060</xdr:rowOff>
              </to>
            </anchor>
          </objectPr>
        </oleObject>
      </mc:Choice>
      <mc:Fallback>
        <oleObject shapeId="14337" r:id="rId3"/>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5" customWidth="1"/>
  </cols>
  <sheetData>
    <row r="1" spans="1:1" x14ac:dyDescent="0.3">
      <c r="A1" s="73" t="s">
        <v>171</v>
      </c>
    </row>
    <row r="2" spans="1:1" x14ac:dyDescent="0.3">
      <c r="A2" s="8"/>
    </row>
    <row r="3" spans="1:1" x14ac:dyDescent="0.3">
      <c r="A3" s="8" t="s">
        <v>172</v>
      </c>
    </row>
    <row r="4" spans="1:1" x14ac:dyDescent="0.3">
      <c r="A4" s="8" t="s">
        <v>173</v>
      </c>
    </row>
    <row r="6" spans="1:1" x14ac:dyDescent="0.3">
      <c r="A6" s="73" t="s">
        <v>174</v>
      </c>
    </row>
    <row r="7" spans="1:1" x14ac:dyDescent="0.3">
      <c r="A7" t="s">
        <v>113</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9" spans="1:3" x14ac:dyDescent="0.3">
      <c r="A19" s="73" t="s">
        <v>170</v>
      </c>
    </row>
    <row r="20" spans="1:3" x14ac:dyDescent="0.3">
      <c r="A20" t="s">
        <v>127</v>
      </c>
    </row>
    <row r="21" spans="1:3" x14ac:dyDescent="0.3">
      <c r="A21" t="s">
        <v>184</v>
      </c>
    </row>
    <row r="22" spans="1:3" x14ac:dyDescent="0.3">
      <c r="A22" t="s">
        <v>185</v>
      </c>
    </row>
    <row r="23" spans="1:3" x14ac:dyDescent="0.3">
      <c r="A23" t="s">
        <v>186</v>
      </c>
    </row>
    <row r="24" spans="1:3" x14ac:dyDescent="0.3">
      <c r="A24" t="s">
        <v>187</v>
      </c>
    </row>
    <row r="25" spans="1:3" x14ac:dyDescent="0.3">
      <c r="A25" t="s">
        <v>188</v>
      </c>
    </row>
    <row r="28" spans="1:3" ht="141" customHeight="1" x14ac:dyDescent="0.3">
      <c r="A28" s="106" t="s">
        <v>189</v>
      </c>
      <c r="B28" s="108" t="s">
        <v>190</v>
      </c>
      <c r="C28" s="108" t="s">
        <v>191</v>
      </c>
    </row>
    <row r="29" spans="1:3" ht="144" customHeight="1" x14ac:dyDescent="0.3">
      <c r="A29" t="s">
        <v>192</v>
      </c>
      <c r="B29" s="77" t="s">
        <v>193</v>
      </c>
      <c r="C29" s="107" t="s">
        <v>194</v>
      </c>
    </row>
    <row r="30" spans="1:3" ht="115.2" x14ac:dyDescent="0.3">
      <c r="A30" s="100" t="s">
        <v>195</v>
      </c>
      <c r="B30" s="72" t="s">
        <v>196</v>
      </c>
      <c r="C30" s="107" t="s">
        <v>197</v>
      </c>
    </row>
    <row r="31" spans="1:3" ht="96.6" x14ac:dyDescent="0.3">
      <c r="A31" t="s">
        <v>198</v>
      </c>
      <c r="B31" s="72" t="s">
        <v>199</v>
      </c>
      <c r="C31" s="107" t="s">
        <v>200</v>
      </c>
    </row>
    <row r="32" spans="1:3" ht="96.6" x14ac:dyDescent="0.3">
      <c r="A32" t="s">
        <v>201</v>
      </c>
      <c r="B32" s="72" t="s">
        <v>202</v>
      </c>
      <c r="C32" s="107" t="s">
        <v>203</v>
      </c>
    </row>
    <row r="34" spans="1:3" x14ac:dyDescent="0.3">
      <c r="A34" t="s">
        <v>204</v>
      </c>
      <c r="C34" s="112" t="s">
        <v>205</v>
      </c>
    </row>
    <row r="35" spans="1:3" x14ac:dyDescent="0.3">
      <c r="A35">
        <v>1</v>
      </c>
      <c r="B35">
        <f>IF(' IMPACTO RIESGOS CORRUPCION'!D11="X",1,0)</f>
        <v>1</v>
      </c>
    </row>
    <row r="36" spans="1:3" x14ac:dyDescent="0.3">
      <c r="A36">
        <v>2</v>
      </c>
      <c r="B36">
        <f>IF(' IMPACTO RIESGOS CORRUPCION'!D12="X",1,0)</f>
        <v>1</v>
      </c>
      <c r="C36" s="55" t="s">
        <v>172</v>
      </c>
    </row>
    <row r="37" spans="1:3" x14ac:dyDescent="0.3">
      <c r="A37">
        <v>3</v>
      </c>
      <c r="B37">
        <f>IF(' IMPACTO RIESGOS CORRUPCION'!D13="X",1,0)</f>
        <v>1</v>
      </c>
    </row>
    <row r="38" spans="1:3" x14ac:dyDescent="0.3">
      <c r="A38">
        <v>4</v>
      </c>
      <c r="B38">
        <f>IF(' IMPACTO RIESGOS CORRUPCION'!D14="X",1,0)</f>
        <v>1</v>
      </c>
    </row>
    <row r="39" spans="1:3" x14ac:dyDescent="0.3">
      <c r="A39">
        <v>5</v>
      </c>
      <c r="B39">
        <f>IF(' IMPACTO RIESGOS CORRUPCION'!D15="X",1,0)</f>
        <v>1</v>
      </c>
    </row>
    <row r="40" spans="1:3" x14ac:dyDescent="0.3">
      <c r="A40">
        <v>6</v>
      </c>
      <c r="B40">
        <f>IF(' IMPACTO RIESGOS CORRUPCION'!D16="X",1,0)</f>
        <v>1</v>
      </c>
    </row>
    <row r="41" spans="1:3" x14ac:dyDescent="0.3">
      <c r="A41">
        <v>7</v>
      </c>
      <c r="B41">
        <f>IF(' IMPACTO RIESGOS CORRUPCION'!D17="X",1,0)</f>
        <v>0</v>
      </c>
    </row>
    <row r="42" spans="1:3" x14ac:dyDescent="0.3">
      <c r="A42">
        <v>8</v>
      </c>
      <c r="B42">
        <f>IF(' IMPACTO RIESGOS CORRUPCION'!D18="X",1,0)</f>
        <v>1</v>
      </c>
    </row>
    <row r="43" spans="1:3" x14ac:dyDescent="0.3">
      <c r="A43">
        <v>9</v>
      </c>
      <c r="B43">
        <f>IF(' IMPACTO RIESGOS CORRUPCION'!D19="X",1,0)</f>
        <v>0</v>
      </c>
    </row>
    <row r="44" spans="1:3" x14ac:dyDescent="0.3">
      <c r="A44">
        <v>10</v>
      </c>
      <c r="B44">
        <f>IF(' IMPACTO RIESGOS CORRUPCION'!D20="X",1,0)</f>
        <v>1</v>
      </c>
    </row>
    <row r="45" spans="1:3" x14ac:dyDescent="0.3">
      <c r="A45">
        <v>11</v>
      </c>
      <c r="B45">
        <f>IF(' IMPACTO RIESGOS CORRUPCION'!D21="X",1,0)</f>
        <v>1</v>
      </c>
    </row>
    <row r="46" spans="1:3" x14ac:dyDescent="0.3">
      <c r="A46">
        <v>12</v>
      </c>
      <c r="B46">
        <f>IF(' IMPACTO RIESGOS CORRUPCION'!D22="X",1,0)</f>
        <v>1</v>
      </c>
    </row>
    <row r="47" spans="1:3" x14ac:dyDescent="0.3">
      <c r="A47">
        <v>13</v>
      </c>
      <c r="B47">
        <f>IF(' IMPACTO RIESGOS CORRUPCION'!D23="X",1,0)</f>
        <v>1</v>
      </c>
    </row>
    <row r="48" spans="1:3" x14ac:dyDescent="0.3">
      <c r="A48">
        <v>14</v>
      </c>
      <c r="B48">
        <f>IF(' IMPACTO RIESGOS CORRUPCION'!D24="X",1,0)</f>
        <v>1</v>
      </c>
    </row>
    <row r="49" spans="1:2" x14ac:dyDescent="0.3">
      <c r="A49">
        <v>15</v>
      </c>
      <c r="B49">
        <f>IF(' IMPACTO RIESGOS CORRUPCION'!D25="X",1,0)</f>
        <v>1</v>
      </c>
    </row>
    <row r="50" spans="1:2" x14ac:dyDescent="0.3">
      <c r="A50">
        <v>16</v>
      </c>
      <c r="B50">
        <f>IF(' IMPACTO RIESGOS CORRUPCION'!D26="X",1,0)</f>
        <v>0</v>
      </c>
    </row>
    <row r="51" spans="1:2" x14ac:dyDescent="0.3">
      <c r="A51">
        <v>17</v>
      </c>
      <c r="B51">
        <f>IF(' IMPACTO RIESGOS CORRUPCION'!D27="X",1,0)</f>
        <v>0</v>
      </c>
    </row>
    <row r="52" spans="1:2" x14ac:dyDescent="0.3">
      <c r="A52">
        <v>18</v>
      </c>
      <c r="B52">
        <f>IF(' IMPACTO RIESGOS CORRUPCION'!D28="X",1,0)</f>
        <v>0</v>
      </c>
    </row>
    <row r="53" spans="1:2" x14ac:dyDescent="0.3">
      <c r="A53">
        <v>19</v>
      </c>
      <c r="B53">
        <f>IF(' IMPACTO RIESGOS CORRUPCION'!D29="X",1,0)</f>
        <v>0</v>
      </c>
    </row>
    <row r="54" spans="1:2" x14ac:dyDescent="0.3">
      <c r="A54" t="s">
        <v>206</v>
      </c>
      <c r="B54">
        <f>SUM(B35:B53)</f>
        <v>13</v>
      </c>
    </row>
    <row r="57" spans="1:2" x14ac:dyDescent="0.3">
      <c r="A57" t="s">
        <v>207</v>
      </c>
    </row>
    <row r="58" spans="1:2" x14ac:dyDescent="0.3">
      <c r="A58">
        <v>1</v>
      </c>
      <c r="B58">
        <f>IF(' IMPACTO RIESGOS CORRUPCION'!D34="X",1,0)</f>
        <v>1</v>
      </c>
    </row>
    <row r="59" spans="1:2" x14ac:dyDescent="0.3">
      <c r="A59">
        <v>2</v>
      </c>
      <c r="B59">
        <f>IF(' IMPACTO RIESGOS CORRUPCION'!D35="X",1,0)</f>
        <v>1</v>
      </c>
    </row>
    <row r="60" spans="1:2" x14ac:dyDescent="0.3">
      <c r="A60">
        <v>3</v>
      </c>
      <c r="B60">
        <f>IF(' IMPACTO RIESGOS CORRUPCION'!D36="X",1,0)</f>
        <v>1</v>
      </c>
    </row>
    <row r="61" spans="1:2" x14ac:dyDescent="0.3">
      <c r="A61">
        <v>4</v>
      </c>
      <c r="B61">
        <f>IF(' IMPACTO RIESGOS CORRUPCION'!D37="X",1,0)</f>
        <v>0</v>
      </c>
    </row>
    <row r="62" spans="1:2" x14ac:dyDescent="0.3">
      <c r="A62">
        <v>5</v>
      </c>
      <c r="B62">
        <f>IF(' IMPACTO RIESGOS CORRUPCION'!D38="X",1,0)</f>
        <v>1</v>
      </c>
    </row>
    <row r="63" spans="1:2" x14ac:dyDescent="0.3">
      <c r="A63">
        <v>6</v>
      </c>
      <c r="B63">
        <f>IF(' IMPACTO RIESGOS CORRUPCION'!D39="X",1,0)</f>
        <v>0</v>
      </c>
    </row>
    <row r="64" spans="1:2" x14ac:dyDescent="0.3">
      <c r="A64">
        <v>7</v>
      </c>
      <c r="B64">
        <f>IF(' IMPACTO RIESGOS CORRUPCION'!D40="X",1,0)</f>
        <v>1</v>
      </c>
    </row>
    <row r="65" spans="1:2" x14ac:dyDescent="0.3">
      <c r="A65">
        <v>8</v>
      </c>
      <c r="B65">
        <f>IF(' IMPACTO RIESGOS CORRUPCION'!D41="X",1,0)</f>
        <v>1</v>
      </c>
    </row>
    <row r="66" spans="1:2" x14ac:dyDescent="0.3">
      <c r="A66">
        <v>9</v>
      </c>
      <c r="B66">
        <f>IF(' IMPACTO RIESGOS CORRUPCION'!D42="X",1,0)</f>
        <v>1</v>
      </c>
    </row>
    <row r="67" spans="1:2" x14ac:dyDescent="0.3">
      <c r="A67">
        <v>10</v>
      </c>
      <c r="B67">
        <f>IF(' IMPACTO RIESGOS CORRUPCION'!D43="X",1,0)</f>
        <v>1</v>
      </c>
    </row>
    <row r="68" spans="1:2" x14ac:dyDescent="0.3">
      <c r="A68">
        <v>11</v>
      </c>
      <c r="B68">
        <f>IF(' IMPACTO RIESGOS CORRUPCION'!D44="X",1,0)</f>
        <v>1</v>
      </c>
    </row>
    <row r="69" spans="1:2" x14ac:dyDescent="0.3">
      <c r="A69">
        <v>12</v>
      </c>
      <c r="B69">
        <f>IF(' IMPACTO RIESGOS CORRUPCION'!D45="X",1,0)</f>
        <v>1</v>
      </c>
    </row>
    <row r="70" spans="1:2" x14ac:dyDescent="0.3">
      <c r="A70">
        <v>13</v>
      </c>
      <c r="B70">
        <f>IF(' IMPACTO RIESGOS CORRUPCION'!D46="X",1,0)</f>
        <v>1</v>
      </c>
    </row>
    <row r="71" spans="1:2" x14ac:dyDescent="0.3">
      <c r="A71">
        <v>14</v>
      </c>
      <c r="B71">
        <f>IF(' IMPACTO RIESGOS CORRUPCION'!D47="X",1,0)</f>
        <v>1</v>
      </c>
    </row>
    <row r="72" spans="1:2" x14ac:dyDescent="0.3">
      <c r="A72">
        <v>15</v>
      </c>
      <c r="B72">
        <f>IF(' IMPACTO RIESGOS CORRUPCION'!D48="X",1,0)</f>
        <v>0</v>
      </c>
    </row>
    <row r="73" spans="1:2" x14ac:dyDescent="0.3">
      <c r="A73">
        <v>16</v>
      </c>
      <c r="B73">
        <f>IF(' IMPACTO RIESGOS CORRUPCION'!D49="X",1,0)</f>
        <v>0</v>
      </c>
    </row>
    <row r="74" spans="1:2" x14ac:dyDescent="0.3">
      <c r="A74">
        <v>17</v>
      </c>
      <c r="B74">
        <f>IF(' IMPACTO RIESGOS CORRUPCION'!D50="X",1,0)</f>
        <v>0</v>
      </c>
    </row>
    <row r="75" spans="1:2" x14ac:dyDescent="0.3">
      <c r="A75">
        <v>18</v>
      </c>
      <c r="B75">
        <f>IF(' IMPACTO RIESGOS CORRUPCION'!D51="X",1,0)</f>
        <v>0</v>
      </c>
    </row>
    <row r="76" spans="1:2" x14ac:dyDescent="0.3">
      <c r="A76">
        <v>19</v>
      </c>
      <c r="B76">
        <f>IF(' IMPACTO RIESGOS CORRUPCION'!D52="X",1,0)</f>
        <v>0</v>
      </c>
    </row>
    <row r="77" spans="1:2" x14ac:dyDescent="0.3">
      <c r="A77" t="s">
        <v>206</v>
      </c>
      <c r="B77">
        <f>SUM(B58:B76)</f>
        <v>12</v>
      </c>
    </row>
    <row r="80" spans="1:2" x14ac:dyDescent="0.3">
      <c r="A80" t="s">
        <v>208</v>
      </c>
    </row>
    <row r="81" spans="1:2" x14ac:dyDescent="0.3">
      <c r="A81">
        <v>1</v>
      </c>
      <c r="B81">
        <f>IF(' IMPACTO RIESGOS CORRUPCION'!D57="X",1,0)</f>
        <v>0</v>
      </c>
    </row>
    <row r="82" spans="1:2" x14ac:dyDescent="0.3">
      <c r="A82">
        <v>2</v>
      </c>
      <c r="B82">
        <f>IF(' IMPACTO RIESGOS CORRUPCION'!D58="X",1,0)</f>
        <v>0</v>
      </c>
    </row>
    <row r="83" spans="1:2" x14ac:dyDescent="0.3">
      <c r="A83">
        <v>3</v>
      </c>
      <c r="B83">
        <f>IF(' IMPACTO RIESGOS CORRUPCION'!D59="X",1,0)</f>
        <v>0</v>
      </c>
    </row>
    <row r="84" spans="1:2" x14ac:dyDescent="0.3">
      <c r="A84">
        <v>4</v>
      </c>
      <c r="B84">
        <f>IF(' IMPACTO RIESGOS CORRUPCION'!D60="X",1,0)</f>
        <v>0</v>
      </c>
    </row>
    <row r="85" spans="1:2" x14ac:dyDescent="0.3">
      <c r="A85">
        <v>5</v>
      </c>
      <c r="B85">
        <f>IF(' IMPACTO RIESGOS CORRUPCION'!D61="X",1,0)</f>
        <v>0</v>
      </c>
    </row>
    <row r="86" spans="1:2" x14ac:dyDescent="0.3">
      <c r="A86">
        <v>6</v>
      </c>
      <c r="B86">
        <f>IF(' IMPACTO RIESGOS CORRUPCION'!D62="X",1,0)</f>
        <v>0</v>
      </c>
    </row>
    <row r="87" spans="1:2" x14ac:dyDescent="0.3">
      <c r="A87">
        <v>7</v>
      </c>
      <c r="B87">
        <f>IF(' IMPACTO RIESGOS CORRUPCION'!D63="X",1,0)</f>
        <v>0</v>
      </c>
    </row>
    <row r="88" spans="1:2" x14ac:dyDescent="0.3">
      <c r="A88">
        <v>8</v>
      </c>
      <c r="B88">
        <f>IF(' IMPACTO RIESGOS CORRUPCION'!D64="X",1,0)</f>
        <v>0</v>
      </c>
    </row>
    <row r="89" spans="1:2" x14ac:dyDescent="0.3">
      <c r="A89">
        <v>9</v>
      </c>
      <c r="B89">
        <f>IF(' IMPACTO RIESGOS CORRUPCION'!D65="X",1,0)</f>
        <v>0</v>
      </c>
    </row>
    <row r="90" spans="1:2" x14ac:dyDescent="0.3">
      <c r="A90">
        <v>10</v>
      </c>
      <c r="B90">
        <f>IF(' IMPACTO RIESGOS CORRUPCION'!D66="X",1,0)</f>
        <v>0</v>
      </c>
    </row>
    <row r="91" spans="1:2" x14ac:dyDescent="0.3">
      <c r="A91">
        <v>11</v>
      </c>
      <c r="B91">
        <f>IF(' IMPACTO RIESGOS CORRUPCION'!D67="X",1,0)</f>
        <v>0</v>
      </c>
    </row>
    <row r="92" spans="1:2" x14ac:dyDescent="0.3">
      <c r="A92">
        <v>12</v>
      </c>
      <c r="B92">
        <f>IF(' IMPACTO RIESGOS CORRUPCION'!D68="X",1,0)</f>
        <v>0</v>
      </c>
    </row>
    <row r="93" spans="1:2" x14ac:dyDescent="0.3">
      <c r="A93">
        <v>13</v>
      </c>
      <c r="B93">
        <f>IF(' IMPACTO RIESGOS CORRUPCION'!D69="X",1,0)</f>
        <v>0</v>
      </c>
    </row>
    <row r="94" spans="1:2" x14ac:dyDescent="0.3">
      <c r="A94">
        <v>14</v>
      </c>
      <c r="B94">
        <f>IF(' IMPACTO RIESGOS CORRUPCION'!D70="X",1,0)</f>
        <v>0</v>
      </c>
    </row>
    <row r="95" spans="1:2" x14ac:dyDescent="0.3">
      <c r="A95">
        <v>15</v>
      </c>
      <c r="B95">
        <f>IF(' IMPACTO RIESGOS CORRUPCION'!D71="X",1,0)</f>
        <v>0</v>
      </c>
    </row>
    <row r="96" spans="1:2" x14ac:dyDescent="0.3">
      <c r="A96">
        <v>16</v>
      </c>
      <c r="B96">
        <f>IF(' IMPACTO RIESGOS CORRUPCION'!D72="X",1,0)</f>
        <v>0</v>
      </c>
    </row>
    <row r="97" spans="1:2" x14ac:dyDescent="0.3">
      <c r="A97">
        <v>17</v>
      </c>
      <c r="B97">
        <f>IF(' IMPACTO RIESGOS CORRUPCION'!D73="X",1,0)</f>
        <v>0</v>
      </c>
    </row>
    <row r="98" spans="1:2" x14ac:dyDescent="0.3">
      <c r="A98">
        <v>18</v>
      </c>
      <c r="B98">
        <f>IF(' IMPACTO RIESGOS CORRUPCION'!D74="X",1,0)</f>
        <v>0</v>
      </c>
    </row>
    <row r="99" spans="1:2" x14ac:dyDescent="0.3">
      <c r="A99">
        <v>19</v>
      </c>
      <c r="B99">
        <f>IF(' IMPACTO RIESGOS CORRUPCION'!D75="X",1,0)</f>
        <v>0</v>
      </c>
    </row>
    <row r="100" spans="1:2" x14ac:dyDescent="0.3">
      <c r="A100" t="s">
        <v>206</v>
      </c>
      <c r="B100">
        <f>SUM(B81:B99)</f>
        <v>0</v>
      </c>
    </row>
    <row r="103" spans="1:2" x14ac:dyDescent="0.3">
      <c r="A103" t="s">
        <v>209</v>
      </c>
    </row>
    <row r="104" spans="1:2" x14ac:dyDescent="0.3">
      <c r="A104">
        <v>1</v>
      </c>
      <c r="B104">
        <f>IF(' IMPACTO RIESGOS CORRUPCION'!D80="X",1,0)</f>
        <v>0</v>
      </c>
    </row>
    <row r="105" spans="1:2" x14ac:dyDescent="0.3">
      <c r="A105">
        <v>2</v>
      </c>
      <c r="B105">
        <f>IF(' IMPACTO RIESGOS CORRUPCION'!D81="X",1,0)</f>
        <v>0</v>
      </c>
    </row>
    <row r="106" spans="1:2" x14ac:dyDescent="0.3">
      <c r="A106">
        <v>3</v>
      </c>
      <c r="B106">
        <f>IF(' IMPACTO RIESGOS CORRUPCION'!D82="X",1,0)</f>
        <v>0</v>
      </c>
    </row>
    <row r="107" spans="1:2" x14ac:dyDescent="0.3">
      <c r="A107">
        <v>4</v>
      </c>
      <c r="B107">
        <f>IF(' IMPACTO RIESGOS CORRUPCION'!D83="X",1,0)</f>
        <v>0</v>
      </c>
    </row>
    <row r="108" spans="1:2" x14ac:dyDescent="0.3">
      <c r="A108">
        <v>5</v>
      </c>
      <c r="B108">
        <f>IF(' IMPACTO RIESGOS CORRUPCION'!D84="X",1,0)</f>
        <v>0</v>
      </c>
    </row>
    <row r="109" spans="1:2" x14ac:dyDescent="0.3">
      <c r="A109">
        <v>6</v>
      </c>
      <c r="B109">
        <f>IF(' IMPACTO RIESGOS CORRUPCION'!D85="X",1,0)</f>
        <v>0</v>
      </c>
    </row>
    <row r="110" spans="1:2" x14ac:dyDescent="0.3">
      <c r="A110">
        <v>7</v>
      </c>
      <c r="B110">
        <f>IF(' IMPACTO RIESGOS CORRUPCION'!D86="X",1,0)</f>
        <v>0</v>
      </c>
    </row>
    <row r="111" spans="1:2" x14ac:dyDescent="0.3">
      <c r="A111">
        <v>8</v>
      </c>
      <c r="B111">
        <f>IF(' IMPACTO RIESGOS CORRUPCION'!D87="X",1,0)</f>
        <v>0</v>
      </c>
    </row>
    <row r="112" spans="1:2" x14ac:dyDescent="0.3">
      <c r="A112">
        <v>9</v>
      </c>
      <c r="B112">
        <f>IF(' IMPACTO RIESGOS CORRUPCION'!D88="X",1,0)</f>
        <v>0</v>
      </c>
    </row>
    <row r="113" spans="1:2" x14ac:dyDescent="0.3">
      <c r="A113">
        <v>10</v>
      </c>
      <c r="B113">
        <f>IF(' IMPACTO RIESGOS CORRUPCION'!D89="X",1,0)</f>
        <v>0</v>
      </c>
    </row>
    <row r="114" spans="1:2" x14ac:dyDescent="0.3">
      <c r="A114">
        <v>11</v>
      </c>
      <c r="B114">
        <f>IF(' IMPACTO RIESGOS CORRUPCION'!D90="X",1,0)</f>
        <v>0</v>
      </c>
    </row>
    <row r="115" spans="1:2" x14ac:dyDescent="0.3">
      <c r="A115">
        <v>12</v>
      </c>
      <c r="B115">
        <f>IF(' IMPACTO RIESGOS CORRUPCION'!D91="X",1,0)</f>
        <v>0</v>
      </c>
    </row>
    <row r="116" spans="1:2" x14ac:dyDescent="0.3">
      <c r="A116">
        <v>13</v>
      </c>
      <c r="B116">
        <f>IF(' IMPACTO RIESGOS CORRUPCION'!D92="X",1,0)</f>
        <v>0</v>
      </c>
    </row>
    <row r="117" spans="1:2" x14ac:dyDescent="0.3">
      <c r="A117">
        <v>14</v>
      </c>
      <c r="B117">
        <f>IF(' IMPACTO RIESGOS CORRUPCION'!D93="X",1,0)</f>
        <v>0</v>
      </c>
    </row>
    <row r="118" spans="1:2" x14ac:dyDescent="0.3">
      <c r="A118">
        <v>15</v>
      </c>
      <c r="B118">
        <f>IF(' IMPACTO RIESGOS CORRUPCION'!D94="X",1,0)</f>
        <v>0</v>
      </c>
    </row>
    <row r="119" spans="1:2" x14ac:dyDescent="0.3">
      <c r="A119">
        <v>16</v>
      </c>
      <c r="B119">
        <f>IF(' IMPACTO RIESGOS CORRUPCION'!D95="X",1,0)</f>
        <v>0</v>
      </c>
    </row>
    <row r="120" spans="1:2" x14ac:dyDescent="0.3">
      <c r="A120">
        <v>17</v>
      </c>
      <c r="B120">
        <f>IF(' IMPACTO RIESGOS CORRUPCION'!D96="X",1,0)</f>
        <v>0</v>
      </c>
    </row>
    <row r="121" spans="1:2" x14ac:dyDescent="0.3">
      <c r="A121">
        <v>18</v>
      </c>
      <c r="B121">
        <f>IF(' IMPACTO RIESGOS CORRUPCION'!D97="X",1,0)</f>
        <v>0</v>
      </c>
    </row>
    <row r="122" spans="1:2" x14ac:dyDescent="0.3">
      <c r="A122">
        <v>19</v>
      </c>
      <c r="B122">
        <f>IF(' IMPACTO RIESGOS CORRUPCION'!D98="X",1,0)</f>
        <v>0</v>
      </c>
    </row>
    <row r="123" spans="1:2" x14ac:dyDescent="0.3">
      <c r="A123" t="s">
        <v>206</v>
      </c>
      <c r="B123">
        <f>SUM(B104:B122)</f>
        <v>0</v>
      </c>
    </row>
    <row r="126" spans="1:2" x14ac:dyDescent="0.3">
      <c r="A126" t="s">
        <v>209</v>
      </c>
    </row>
    <row r="127" spans="1:2" x14ac:dyDescent="0.3">
      <c r="A127">
        <v>1</v>
      </c>
      <c r="B127">
        <f>IF(' IMPACTO RIESGOS CORRUPCION'!D103="X",1,0)</f>
        <v>0</v>
      </c>
    </row>
    <row r="128" spans="1:2" x14ac:dyDescent="0.3">
      <c r="A128">
        <v>2</v>
      </c>
      <c r="B128">
        <f>IF(' IMPACTO RIESGOS CORRUPCION'!D104="X",1,0)</f>
        <v>0</v>
      </c>
    </row>
    <row r="129" spans="1:2" x14ac:dyDescent="0.3">
      <c r="A129">
        <v>3</v>
      </c>
      <c r="B129">
        <f>IF(' IMPACTO RIESGOS CORRUPCION'!D105="X",1,0)</f>
        <v>0</v>
      </c>
    </row>
    <row r="130" spans="1:2" x14ac:dyDescent="0.3">
      <c r="A130">
        <v>4</v>
      </c>
      <c r="B130">
        <f>IF(' IMPACTO RIESGOS CORRUPCION'!D106="X",1,0)</f>
        <v>0</v>
      </c>
    </row>
    <row r="131" spans="1:2" x14ac:dyDescent="0.3">
      <c r="A131">
        <v>5</v>
      </c>
      <c r="B131">
        <f>IF(' IMPACTO RIESGOS CORRUPCION'!D107="X",1,0)</f>
        <v>0</v>
      </c>
    </row>
    <row r="132" spans="1:2" x14ac:dyDescent="0.3">
      <c r="A132">
        <v>6</v>
      </c>
      <c r="B132">
        <f>IF(' IMPACTO RIESGOS CORRUPCION'!D108="X",1,0)</f>
        <v>0</v>
      </c>
    </row>
    <row r="133" spans="1:2" x14ac:dyDescent="0.3">
      <c r="A133">
        <v>7</v>
      </c>
      <c r="B133">
        <f>IF(' IMPACTO RIESGOS CORRUPCION'!D109="X",1,0)</f>
        <v>0</v>
      </c>
    </row>
    <row r="134" spans="1:2" x14ac:dyDescent="0.3">
      <c r="A134">
        <v>8</v>
      </c>
      <c r="B134">
        <f>IF(' IMPACTO RIESGOS CORRUPCION'!D110="X",1,0)</f>
        <v>0</v>
      </c>
    </row>
    <row r="135" spans="1:2" x14ac:dyDescent="0.3">
      <c r="A135">
        <v>9</v>
      </c>
      <c r="B135">
        <f>IF(' IMPACTO RIESGOS CORRUPCION'!D111="X",1,0)</f>
        <v>0</v>
      </c>
    </row>
    <row r="136" spans="1:2" x14ac:dyDescent="0.3">
      <c r="A136">
        <v>10</v>
      </c>
      <c r="B136">
        <f>IF(' IMPACTO RIESGOS CORRUPCION'!D112="X",1,0)</f>
        <v>0</v>
      </c>
    </row>
    <row r="137" spans="1:2" x14ac:dyDescent="0.3">
      <c r="A137">
        <v>11</v>
      </c>
      <c r="B137">
        <f>IF(' IMPACTO RIESGOS CORRUPCION'!D113="X",1,0)</f>
        <v>0</v>
      </c>
    </row>
    <row r="138" spans="1:2" x14ac:dyDescent="0.3">
      <c r="A138">
        <v>12</v>
      </c>
      <c r="B138">
        <f>IF(' IMPACTO RIESGOS CORRUPCION'!D114="X",1,0)</f>
        <v>0</v>
      </c>
    </row>
    <row r="139" spans="1:2" x14ac:dyDescent="0.3">
      <c r="A139">
        <v>13</v>
      </c>
      <c r="B139">
        <f>IF(' IMPACTO RIESGOS CORRUPCION'!D115="X",1,0)</f>
        <v>0</v>
      </c>
    </row>
    <row r="140" spans="1:2" x14ac:dyDescent="0.3">
      <c r="A140">
        <v>14</v>
      </c>
      <c r="B140">
        <f>IF(' IMPACTO RIESGOS CORRUPCION'!D116="X",1,0)</f>
        <v>0</v>
      </c>
    </row>
    <row r="141" spans="1:2" x14ac:dyDescent="0.3">
      <c r="A141">
        <v>15</v>
      </c>
      <c r="B141">
        <f>IF(' IMPACTO RIESGOS CORRUPCION'!D117="X",1,0)</f>
        <v>0</v>
      </c>
    </row>
    <row r="142" spans="1:2" x14ac:dyDescent="0.3">
      <c r="A142">
        <v>16</v>
      </c>
      <c r="B142">
        <f>IF(' IMPACTO RIESGOS CORRUPCION'!D118="X",1,0)</f>
        <v>0</v>
      </c>
    </row>
    <row r="143" spans="1:2" x14ac:dyDescent="0.3">
      <c r="A143">
        <v>17</v>
      </c>
      <c r="B143">
        <f>IF(' IMPACTO RIESGOS CORRUPCION'!D119="X",1,0)</f>
        <v>0</v>
      </c>
    </row>
    <row r="144" spans="1:2" x14ac:dyDescent="0.3">
      <c r="A144">
        <v>18</v>
      </c>
      <c r="B144">
        <f>IF(' IMPACTO RIESGOS CORRUPCION'!D120="X",1,0)</f>
        <v>0</v>
      </c>
    </row>
    <row r="145" spans="1:2" x14ac:dyDescent="0.3">
      <c r="A145">
        <v>19</v>
      </c>
      <c r="B145">
        <f>IF(' IMPACTO RIESGOS CORRUPCION'!D121="X",1,0)</f>
        <v>0</v>
      </c>
    </row>
    <row r="146" spans="1:2" x14ac:dyDescent="0.3">
      <c r="A146" t="s">
        <v>206</v>
      </c>
      <c r="B146">
        <f>SUM(B127:B145)</f>
        <v>0</v>
      </c>
    </row>
    <row r="150" spans="1:2" x14ac:dyDescent="0.3">
      <c r="A150" t="s">
        <v>210</v>
      </c>
    </row>
    <row r="151" spans="1:2" x14ac:dyDescent="0.3">
      <c r="A151" s="91" t="s">
        <v>211</v>
      </c>
    </row>
    <row r="152" spans="1:2" x14ac:dyDescent="0.3">
      <c r="A152" t="s">
        <v>212</v>
      </c>
    </row>
    <row r="153" spans="1:2" x14ac:dyDescent="0.3">
      <c r="A153" t="s">
        <v>213</v>
      </c>
    </row>
    <row r="154" spans="1:2" x14ac:dyDescent="0.3">
      <c r="A154" t="s">
        <v>214</v>
      </c>
    </row>
    <row r="155" spans="1:2" x14ac:dyDescent="0.3">
      <c r="A155" t="s">
        <v>212</v>
      </c>
    </row>
    <row r="156" spans="1:2" x14ac:dyDescent="0.3">
      <c r="A156" t="s">
        <v>215</v>
      </c>
    </row>
    <row r="157" spans="1:2" x14ac:dyDescent="0.3">
      <c r="A157" t="s">
        <v>216</v>
      </c>
    </row>
    <row r="159" spans="1:2" x14ac:dyDescent="0.3">
      <c r="A159" s="91" t="s">
        <v>217</v>
      </c>
      <c r="B159" t="s">
        <v>173</v>
      </c>
    </row>
    <row r="160" spans="1:2" x14ac:dyDescent="0.3">
      <c r="A160" t="s">
        <v>212</v>
      </c>
    </row>
    <row r="161" spans="1:1" x14ac:dyDescent="0.3">
      <c r="A161" t="s">
        <v>218</v>
      </c>
    </row>
    <row r="162" spans="1:1" x14ac:dyDescent="0.3">
      <c r="A162" t="s">
        <v>219</v>
      </c>
    </row>
    <row r="164" spans="1:1" x14ac:dyDescent="0.3">
      <c r="A164" s="91" t="s">
        <v>220</v>
      </c>
    </row>
    <row r="165" spans="1:1" x14ac:dyDescent="0.3">
      <c r="A165" t="s">
        <v>212</v>
      </c>
    </row>
    <row r="166" spans="1:1" x14ac:dyDescent="0.3">
      <c r="A166" t="s">
        <v>221</v>
      </c>
    </row>
    <row r="167" spans="1:1" x14ac:dyDescent="0.3">
      <c r="A167" t="s">
        <v>222</v>
      </c>
    </row>
    <row r="168" spans="1:1" x14ac:dyDescent="0.3">
      <c r="A168" t="s">
        <v>223</v>
      </c>
    </row>
    <row r="170" spans="1:1" x14ac:dyDescent="0.3">
      <c r="A170" s="91" t="s">
        <v>224</v>
      </c>
    </row>
    <row r="171" spans="1:1" x14ac:dyDescent="0.3">
      <c r="A171" t="s">
        <v>212</v>
      </c>
    </row>
    <row r="172" spans="1:1" x14ac:dyDescent="0.3">
      <c r="A172" t="s">
        <v>225</v>
      </c>
    </row>
    <row r="173" spans="1:1" x14ac:dyDescent="0.3">
      <c r="A173" t="s">
        <v>226</v>
      </c>
    </row>
    <row r="175" spans="1:1" x14ac:dyDescent="0.3">
      <c r="A175" s="91" t="s">
        <v>227</v>
      </c>
    </row>
    <row r="176" spans="1:1" x14ac:dyDescent="0.3">
      <c r="A176" t="s">
        <v>212</v>
      </c>
    </row>
    <row r="177" spans="1:1" x14ac:dyDescent="0.3">
      <c r="A177" t="s">
        <v>228</v>
      </c>
    </row>
    <row r="178" spans="1:1" x14ac:dyDescent="0.3">
      <c r="A178" t="s">
        <v>229</v>
      </c>
    </row>
    <row r="180" spans="1:1" x14ac:dyDescent="0.3">
      <c r="A180" s="91" t="s">
        <v>230</v>
      </c>
    </row>
    <row r="181" spans="1:1" x14ac:dyDescent="0.3">
      <c r="A181" t="s">
        <v>212</v>
      </c>
    </row>
    <row r="182" spans="1:1" x14ac:dyDescent="0.3">
      <c r="A182" t="s">
        <v>231</v>
      </c>
    </row>
    <row r="183" spans="1:1" x14ac:dyDescent="0.3">
      <c r="A183" t="s">
        <v>232</v>
      </c>
    </row>
    <row r="184" spans="1:1" x14ac:dyDescent="0.3">
      <c r="A184" t="s">
        <v>233</v>
      </c>
    </row>
    <row r="186" spans="1:1" x14ac:dyDescent="0.3">
      <c r="A186" s="91" t="s">
        <v>234</v>
      </c>
    </row>
    <row r="187" spans="1:1" x14ac:dyDescent="0.3">
      <c r="A187" t="s">
        <v>212</v>
      </c>
    </row>
    <row r="188" spans="1:1" x14ac:dyDescent="0.3">
      <c r="A188" t="s">
        <v>235</v>
      </c>
    </row>
    <row r="189" spans="1:1" x14ac:dyDescent="0.3">
      <c r="A189" t="s">
        <v>236</v>
      </c>
    </row>
    <row r="190" spans="1:1" x14ac:dyDescent="0.3">
      <c r="A190" t="s">
        <v>237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7"/>
  <sheetViews>
    <sheetView zoomScale="80" zoomScaleNormal="80" workbookViewId="0">
      <selection sqref="A1:J4"/>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49"/>
      <c r="B1" s="379" t="s">
        <v>415</v>
      </c>
      <c r="C1" s="251"/>
      <c r="D1" s="251"/>
      <c r="E1" s="251"/>
      <c r="F1" s="251"/>
      <c r="G1" s="527"/>
      <c r="H1" s="528" t="s">
        <v>407</v>
      </c>
      <c r="I1" s="529"/>
      <c r="J1" s="441"/>
    </row>
    <row r="2" spans="1:12" customFormat="1" ht="15.75" customHeight="1" thickBot="1" x14ac:dyDescent="0.35">
      <c r="A2" s="550"/>
      <c r="B2" s="383"/>
      <c r="C2" s="260"/>
      <c r="D2" s="260"/>
      <c r="E2" s="260"/>
      <c r="F2" s="260"/>
      <c r="G2" s="531"/>
      <c r="H2" s="532" t="s">
        <v>408</v>
      </c>
      <c r="I2" s="533"/>
      <c r="J2" s="384"/>
    </row>
    <row r="3" spans="1:12" customFormat="1" ht="36" customHeight="1" x14ac:dyDescent="0.3">
      <c r="A3" s="550"/>
      <c r="B3" s="379" t="s">
        <v>416</v>
      </c>
      <c r="C3" s="251"/>
      <c r="D3" s="251"/>
      <c r="E3" s="251"/>
      <c r="F3" s="251"/>
      <c r="G3" s="527"/>
      <c r="H3" s="532" t="s">
        <v>410</v>
      </c>
      <c r="I3" s="533"/>
      <c r="J3" s="384"/>
    </row>
    <row r="4" spans="1:12" customFormat="1" ht="15.75" customHeight="1" thickBot="1" x14ac:dyDescent="0.35">
      <c r="A4" s="551"/>
      <c r="B4" s="383"/>
      <c r="C4" s="260"/>
      <c r="D4" s="260"/>
      <c r="E4" s="260"/>
      <c r="F4" s="260"/>
      <c r="G4" s="531"/>
      <c r="H4" s="535" t="s">
        <v>4</v>
      </c>
      <c r="I4" s="536"/>
      <c r="J4" s="442"/>
    </row>
    <row r="5" spans="1:12" x14ac:dyDescent="0.25">
      <c r="B5" s="459"/>
      <c r="C5" s="459"/>
      <c r="D5" s="459"/>
      <c r="E5" s="459"/>
      <c r="F5" s="459"/>
      <c r="G5" s="459"/>
    </row>
    <row r="6" spans="1:12" customFormat="1" ht="24" customHeight="1" x14ac:dyDescent="0.3">
      <c r="A6" s="92" t="s">
        <v>6</v>
      </c>
      <c r="B6" s="352"/>
      <c r="C6" s="352"/>
      <c r="D6" s="352"/>
      <c r="E6" s="352"/>
      <c r="F6" s="352"/>
      <c r="G6" s="352"/>
      <c r="H6" s="352"/>
      <c r="I6" s="352"/>
      <c r="J6" s="352"/>
    </row>
    <row r="7" spans="1:12" customFormat="1" ht="35.25" customHeight="1" x14ac:dyDescent="0.3">
      <c r="A7" s="93" t="s">
        <v>8</v>
      </c>
      <c r="B7" s="352"/>
      <c r="C7" s="352"/>
      <c r="D7" s="352"/>
      <c r="E7" s="352"/>
      <c r="F7" s="352"/>
      <c r="G7" s="352"/>
      <c r="H7" s="352"/>
      <c r="I7" s="352"/>
      <c r="J7" s="352"/>
    </row>
    <row r="8" spans="1:12" ht="14.4" thickBot="1" x14ac:dyDescent="0.3">
      <c r="C8" s="64"/>
      <c r="D8" s="64"/>
      <c r="E8" s="64"/>
      <c r="F8" s="64"/>
      <c r="G8" s="64"/>
      <c r="H8" s="64"/>
    </row>
    <row r="9" spans="1:12" s="124" customFormat="1" ht="30" customHeight="1" x14ac:dyDescent="0.3">
      <c r="A9" s="443" t="s">
        <v>122</v>
      </c>
      <c r="B9" s="460" t="s">
        <v>264</v>
      </c>
      <c r="C9" s="457" t="s">
        <v>292</v>
      </c>
      <c r="D9" s="454" t="s">
        <v>239</v>
      </c>
      <c r="E9" s="454"/>
      <c r="F9" s="454"/>
      <c r="G9" s="454"/>
      <c r="H9" s="454"/>
      <c r="I9" s="119" t="s">
        <v>240</v>
      </c>
      <c r="J9" s="447" t="s">
        <v>241</v>
      </c>
      <c r="K9" s="449" t="s">
        <v>242</v>
      </c>
    </row>
    <row r="10" spans="1:12" s="125" customFormat="1" ht="55.8" thickBot="1" x14ac:dyDescent="0.35">
      <c r="A10" s="444"/>
      <c r="B10" s="461"/>
      <c r="C10" s="458"/>
      <c r="D10" s="120" t="s">
        <v>243</v>
      </c>
      <c r="E10" s="121" t="s">
        <v>244</v>
      </c>
      <c r="F10" s="120" t="s">
        <v>245</v>
      </c>
      <c r="G10" s="120" t="s">
        <v>246</v>
      </c>
      <c r="H10" s="122" t="s">
        <v>247</v>
      </c>
      <c r="I10" s="123" t="s">
        <v>248</v>
      </c>
      <c r="J10" s="448"/>
      <c r="K10" s="450"/>
    </row>
    <row r="11" spans="1:12" ht="20.25" customHeight="1" x14ac:dyDescent="0.25">
      <c r="A11" s="445" t="str">
        <f>+(PROBABILIDAD!A11)</f>
        <v>Recursos insuficientes para atender la necesidades de la población, originado por  la demora en la intervención</v>
      </c>
      <c r="B11" s="219" t="str">
        <f>+(DESCRIPCION!D10)</f>
        <v>Diversidad de criterios en la aplicación de las normas</v>
      </c>
      <c r="C11" s="455" t="s">
        <v>353</v>
      </c>
      <c r="D11" s="451" t="s">
        <v>249</v>
      </c>
      <c r="E11" s="24" t="s">
        <v>250</v>
      </c>
      <c r="F11" s="23" t="s">
        <v>213</v>
      </c>
      <c r="G11" s="23">
        <f>IF(F11="Asignado",15,0)</f>
        <v>15</v>
      </c>
      <c r="H11" s="452" t="str">
        <f>IF(AND(G18&gt;0,G18&lt;=85),"Débil",IF(AND(G18&gt;85,G18&lt;=95),"Moderado",IF(G18&gt;96,"Fuerte"," ")))</f>
        <v>Fuerte</v>
      </c>
      <c r="I11" s="218" t="s">
        <v>236</v>
      </c>
      <c r="J11" s="218"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Moderado</v>
      </c>
      <c r="K11" s="446" t="str">
        <f>IF(J11="Fuerte","NO",IF(J11=" "," ","SI"))</f>
        <v>SI</v>
      </c>
      <c r="L11" s="172"/>
    </row>
    <row r="12" spans="1:12" ht="27.6" x14ac:dyDescent="0.25">
      <c r="A12" s="445"/>
      <c r="B12" s="219"/>
      <c r="C12" s="455"/>
      <c r="D12" s="451"/>
      <c r="E12" s="25" t="s">
        <v>251</v>
      </c>
      <c r="F12" s="16" t="s">
        <v>215</v>
      </c>
      <c r="G12" s="16">
        <f>IF(F12="Adecuado",15,0)</f>
        <v>15</v>
      </c>
      <c r="H12" s="452"/>
      <c r="I12" s="219"/>
      <c r="J12" s="219"/>
      <c r="K12" s="446"/>
    </row>
    <row r="13" spans="1:12" ht="27.6" x14ac:dyDescent="0.25">
      <c r="A13" s="445"/>
      <c r="B13" s="219"/>
      <c r="C13" s="455"/>
      <c r="D13" s="117" t="s">
        <v>252</v>
      </c>
      <c r="E13" s="25" t="s">
        <v>253</v>
      </c>
      <c r="F13" s="16" t="s">
        <v>218</v>
      </c>
      <c r="G13" s="16">
        <f>IF(F13="Oportuna",15,0)</f>
        <v>15</v>
      </c>
      <c r="H13" s="452"/>
      <c r="I13" s="219"/>
      <c r="J13" s="219"/>
      <c r="K13" s="446"/>
    </row>
    <row r="14" spans="1:12" ht="41.4" x14ac:dyDescent="0.25">
      <c r="A14" s="445"/>
      <c r="B14" s="219"/>
      <c r="C14" s="455"/>
      <c r="D14" s="117" t="s">
        <v>254</v>
      </c>
      <c r="E14" s="25" t="s">
        <v>255</v>
      </c>
      <c r="F14" s="99" t="s">
        <v>221</v>
      </c>
      <c r="G14" s="16">
        <f>IF(F14="Prevenir",15,IF(F14="Detectar",10,0))</f>
        <v>15</v>
      </c>
      <c r="H14" s="452"/>
      <c r="I14" s="219"/>
      <c r="J14" s="219"/>
      <c r="K14" s="446"/>
    </row>
    <row r="15" spans="1:12" ht="27.6" x14ac:dyDescent="0.25">
      <c r="A15" s="445"/>
      <c r="B15" s="219"/>
      <c r="C15" s="455"/>
      <c r="D15" s="117" t="s">
        <v>256</v>
      </c>
      <c r="E15" s="25" t="s">
        <v>257</v>
      </c>
      <c r="F15" s="16" t="s">
        <v>225</v>
      </c>
      <c r="G15" s="16">
        <f>IF(F15="Confiable",15,0)</f>
        <v>15</v>
      </c>
      <c r="H15" s="452"/>
      <c r="I15" s="219"/>
      <c r="J15" s="219"/>
      <c r="K15" s="446"/>
    </row>
    <row r="16" spans="1:12" ht="41.4" x14ac:dyDescent="0.25">
      <c r="A16" s="445"/>
      <c r="B16" s="219"/>
      <c r="C16" s="455"/>
      <c r="D16" s="117" t="s">
        <v>258</v>
      </c>
      <c r="E16" s="25" t="s">
        <v>259</v>
      </c>
      <c r="F16" s="99" t="s">
        <v>228</v>
      </c>
      <c r="G16" s="16">
        <f>IF(F16="Se investigan y se resuelven oportunamente",15,0)</f>
        <v>15</v>
      </c>
      <c r="H16" s="452"/>
      <c r="I16" s="219"/>
      <c r="J16" s="219"/>
      <c r="K16" s="446"/>
    </row>
    <row r="17" spans="1:11" ht="27.6" x14ac:dyDescent="0.25">
      <c r="A17" s="445"/>
      <c r="B17" s="219"/>
      <c r="C17" s="456"/>
      <c r="D17" s="103" t="s">
        <v>260</v>
      </c>
      <c r="E17" s="25" t="s">
        <v>261</v>
      </c>
      <c r="F17" s="16" t="s">
        <v>231</v>
      </c>
      <c r="G17" s="16">
        <f>IF(F17="Completa",10,IF(F17="Incompleta",5,0))</f>
        <v>10</v>
      </c>
      <c r="H17" s="453"/>
      <c r="I17" s="219"/>
      <c r="J17" s="219"/>
      <c r="K17" s="446"/>
    </row>
    <row r="18" spans="1:11" ht="14.4" x14ac:dyDescent="0.25">
      <c r="A18" s="445"/>
      <c r="B18" s="162"/>
      <c r="C18" s="171"/>
      <c r="D18" s="118"/>
      <c r="E18" s="19" t="s">
        <v>262</v>
      </c>
      <c r="F18" s="18"/>
      <c r="G18" s="18">
        <f>SUM(G11:G17)</f>
        <v>100</v>
      </c>
      <c r="H18" s="53"/>
    </row>
    <row r="19" spans="1:11" ht="14.4" thickBot="1" x14ac:dyDescent="0.3">
      <c r="A19" s="126"/>
      <c r="B19" s="174"/>
    </row>
    <row r="20" spans="1:11" s="125" customFormat="1" ht="30" customHeight="1" x14ac:dyDescent="0.3">
      <c r="A20" s="443" t="s">
        <v>122</v>
      </c>
      <c r="B20" s="460" t="s">
        <v>264</v>
      </c>
      <c r="C20" s="457" t="s">
        <v>238</v>
      </c>
      <c r="D20" s="454" t="s">
        <v>239</v>
      </c>
      <c r="E20" s="454"/>
      <c r="F20" s="454"/>
      <c r="G20" s="454"/>
      <c r="H20" s="454"/>
      <c r="I20" s="119" t="s">
        <v>240</v>
      </c>
      <c r="J20" s="447" t="s">
        <v>241</v>
      </c>
      <c r="K20" s="449" t="s">
        <v>242</v>
      </c>
    </row>
    <row r="21" spans="1:11" s="125" customFormat="1" ht="55.8" thickBot="1" x14ac:dyDescent="0.35">
      <c r="A21" s="462"/>
      <c r="B21" s="461"/>
      <c r="C21" s="458"/>
      <c r="D21" s="120" t="s">
        <v>243</v>
      </c>
      <c r="E21" s="121" t="s">
        <v>244</v>
      </c>
      <c r="F21" s="120" t="s">
        <v>245</v>
      </c>
      <c r="G21" s="120" t="s">
        <v>246</v>
      </c>
      <c r="H21" s="122" t="s">
        <v>263</v>
      </c>
      <c r="I21" s="123" t="s">
        <v>248</v>
      </c>
      <c r="J21" s="448"/>
      <c r="K21" s="463"/>
    </row>
    <row r="22" spans="1:11" ht="20.25" customHeight="1" x14ac:dyDescent="0.25">
      <c r="A22" s="472" t="str">
        <f>+(PROBABILIDAD!A11)</f>
        <v>Recursos insuficientes para atender la necesidades de la población, originado por  la demora en la intervención</v>
      </c>
      <c r="B22" s="475" t="str">
        <f>+(DESCRIPCION!D11)</f>
        <v>Constantes cambios normativos, diversidad jurídica.</v>
      </c>
      <c r="C22" s="464" t="s">
        <v>354</v>
      </c>
      <c r="D22" s="467" t="s">
        <v>249</v>
      </c>
      <c r="E22" s="178" t="s">
        <v>250</v>
      </c>
      <c r="F22" s="179" t="s">
        <v>213</v>
      </c>
      <c r="G22" s="179">
        <f>IF(F22="Asignado",15,0)</f>
        <v>15</v>
      </c>
      <c r="H22" s="468" t="str">
        <f>IF(AND(G29&gt;0,G29&lt;=85),"Débil",IF(AND(G29&gt;85,G29&lt;=95),"Moderado",IF(G29&gt;96,"Fuerte"," ")))</f>
        <v>Fuerte</v>
      </c>
      <c r="I22" s="469" t="s">
        <v>236</v>
      </c>
      <c r="J22" s="469"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470" t="str">
        <f>IF(J22="Fuerte","NO",IF(J22=" "," ","SI"))</f>
        <v>SI</v>
      </c>
    </row>
    <row r="23" spans="1:11" ht="29.25" customHeight="1" x14ac:dyDescent="0.25">
      <c r="A23" s="473"/>
      <c r="B23" s="476"/>
      <c r="C23" s="465"/>
      <c r="D23" s="451"/>
      <c r="E23" s="25" t="s">
        <v>251</v>
      </c>
      <c r="F23" s="161" t="s">
        <v>215</v>
      </c>
      <c r="G23" s="161">
        <f>IF(F23="Adecuado",15,0)</f>
        <v>15</v>
      </c>
      <c r="H23" s="452"/>
      <c r="I23" s="219"/>
      <c r="J23" s="219"/>
      <c r="K23" s="471"/>
    </row>
    <row r="24" spans="1:11" ht="43.5" customHeight="1" x14ac:dyDescent="0.25">
      <c r="A24" s="473"/>
      <c r="B24" s="476"/>
      <c r="C24" s="465"/>
      <c r="D24" s="117" t="s">
        <v>252</v>
      </c>
      <c r="E24" s="25" t="s">
        <v>253</v>
      </c>
      <c r="F24" s="161" t="s">
        <v>218</v>
      </c>
      <c r="G24" s="161">
        <f>IF(F24="Oportuna",15,0)</f>
        <v>15</v>
      </c>
      <c r="H24" s="452"/>
      <c r="I24" s="219"/>
      <c r="J24" s="219"/>
      <c r="K24" s="471"/>
    </row>
    <row r="25" spans="1:11" ht="43.5" customHeight="1" x14ac:dyDescent="0.25">
      <c r="A25" s="473"/>
      <c r="B25" s="476"/>
      <c r="C25" s="465"/>
      <c r="D25" s="117" t="s">
        <v>254</v>
      </c>
      <c r="E25" s="25" t="s">
        <v>255</v>
      </c>
      <c r="F25" s="99" t="s">
        <v>221</v>
      </c>
      <c r="G25" s="161">
        <f>IF(F25="Prevenir",15,IF(F25="Detectar",10,0))</f>
        <v>15</v>
      </c>
      <c r="H25" s="452"/>
      <c r="I25" s="219"/>
      <c r="J25" s="219"/>
      <c r="K25" s="471"/>
    </row>
    <row r="26" spans="1:11" ht="29.25" customHeight="1" x14ac:dyDescent="0.25">
      <c r="A26" s="473"/>
      <c r="B26" s="476"/>
      <c r="C26" s="465"/>
      <c r="D26" s="117" t="s">
        <v>256</v>
      </c>
      <c r="E26" s="25" t="s">
        <v>257</v>
      </c>
      <c r="F26" s="161" t="s">
        <v>225</v>
      </c>
      <c r="G26" s="161">
        <f>IF(F26="Confiable",15,0)</f>
        <v>15</v>
      </c>
      <c r="H26" s="452"/>
      <c r="I26" s="219"/>
      <c r="J26" s="219"/>
      <c r="K26" s="471"/>
    </row>
    <row r="27" spans="1:11" ht="43.5" customHeight="1" x14ac:dyDescent="0.25">
      <c r="A27" s="473"/>
      <c r="B27" s="476"/>
      <c r="C27" s="465"/>
      <c r="D27" s="117" t="s">
        <v>258</v>
      </c>
      <c r="E27" s="25" t="s">
        <v>259</v>
      </c>
      <c r="F27" s="99" t="s">
        <v>228</v>
      </c>
      <c r="G27" s="161">
        <f>IF(F27="Se investigan y se resuelven oportunamente",15,0)</f>
        <v>15</v>
      </c>
      <c r="H27" s="452"/>
      <c r="I27" s="219"/>
      <c r="J27" s="219"/>
      <c r="K27" s="471"/>
    </row>
    <row r="28" spans="1:11" ht="29.25" customHeight="1" x14ac:dyDescent="0.25">
      <c r="A28" s="473"/>
      <c r="B28" s="476"/>
      <c r="C28" s="466"/>
      <c r="D28" s="103" t="s">
        <v>260</v>
      </c>
      <c r="E28" s="25" t="s">
        <v>261</v>
      </c>
      <c r="F28" s="161" t="s">
        <v>231</v>
      </c>
      <c r="G28" s="161">
        <f>IF(F28="Completa",10,IF(F28="Incompleta",5,0))</f>
        <v>10</v>
      </c>
      <c r="H28" s="453"/>
      <c r="I28" s="219"/>
      <c r="J28" s="219"/>
      <c r="K28" s="471"/>
    </row>
    <row r="29" spans="1:11" s="131" customFormat="1" ht="15" thickBot="1" x14ac:dyDescent="0.3">
      <c r="A29" s="474"/>
      <c r="B29" s="477"/>
      <c r="C29" s="127"/>
      <c r="D29" s="128"/>
      <c r="E29" s="129" t="s">
        <v>262</v>
      </c>
      <c r="F29" s="17"/>
      <c r="G29" s="17">
        <f>SUM(G22:G28)</f>
        <v>100</v>
      </c>
      <c r="H29" s="130"/>
      <c r="K29" s="180"/>
    </row>
    <row r="30" spans="1:11" ht="14.4" thickBot="1" x14ac:dyDescent="0.3"/>
    <row r="31" spans="1:11" s="124" customFormat="1" ht="30" customHeight="1" x14ac:dyDescent="0.3">
      <c r="A31" s="443" t="s">
        <v>122</v>
      </c>
      <c r="B31" s="460" t="s">
        <v>264</v>
      </c>
      <c r="C31" s="457" t="s">
        <v>238</v>
      </c>
      <c r="D31" s="454" t="s">
        <v>239</v>
      </c>
      <c r="E31" s="454"/>
      <c r="F31" s="454"/>
      <c r="G31" s="454"/>
      <c r="H31" s="454"/>
      <c r="I31" s="164" t="s">
        <v>240</v>
      </c>
      <c r="J31" s="447" t="s">
        <v>241</v>
      </c>
      <c r="K31" s="449" t="s">
        <v>242</v>
      </c>
    </row>
    <row r="32" spans="1:11" s="125" customFormat="1" ht="55.8" thickBot="1" x14ac:dyDescent="0.35">
      <c r="A32" s="462"/>
      <c r="B32" s="480"/>
      <c r="C32" s="458"/>
      <c r="D32" s="165" t="s">
        <v>243</v>
      </c>
      <c r="E32" s="121" t="s">
        <v>244</v>
      </c>
      <c r="F32" s="165" t="s">
        <v>245</v>
      </c>
      <c r="G32" s="165" t="s">
        <v>246</v>
      </c>
      <c r="H32" s="122" t="s">
        <v>263</v>
      </c>
      <c r="I32" s="123" t="s">
        <v>248</v>
      </c>
      <c r="J32" s="448"/>
      <c r="K32" s="463"/>
    </row>
    <row r="33" spans="1:11" ht="20.25" customHeight="1" x14ac:dyDescent="0.25">
      <c r="A33" s="478" t="s">
        <v>340</v>
      </c>
      <c r="B33" s="218" t="s">
        <v>343</v>
      </c>
      <c r="C33" s="455" t="s">
        <v>356</v>
      </c>
      <c r="D33" s="451" t="s">
        <v>249</v>
      </c>
      <c r="E33" s="24" t="s">
        <v>250</v>
      </c>
      <c r="F33" s="23" t="s">
        <v>213</v>
      </c>
      <c r="G33" s="23">
        <f>IF(F33="Asignado",15,0)</f>
        <v>15</v>
      </c>
      <c r="H33" s="452" t="str">
        <f>IF(AND(G40&gt;0,G40&lt;=85),"Débil",IF(AND(G40&gt;85,G40&lt;=95),"Moderado",IF(G40&gt;96,"Fuerte"," ")))</f>
        <v>Fuerte</v>
      </c>
      <c r="I33" s="218" t="s">
        <v>236</v>
      </c>
      <c r="J33" s="218"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Moderado</v>
      </c>
      <c r="K33" s="481" t="str">
        <f>IF(J33="Fuerte","NO",IF(J33=" "," ","SI"))</f>
        <v>SI</v>
      </c>
    </row>
    <row r="34" spans="1:11" ht="27.6" x14ac:dyDescent="0.25">
      <c r="A34" s="479"/>
      <c r="B34" s="219"/>
      <c r="C34" s="455"/>
      <c r="D34" s="451"/>
      <c r="E34" s="25" t="s">
        <v>251</v>
      </c>
      <c r="F34" s="16" t="s">
        <v>215</v>
      </c>
      <c r="G34" s="16">
        <f>IF(F34="Adecuado",15,0)</f>
        <v>15</v>
      </c>
      <c r="H34" s="452"/>
      <c r="I34" s="219"/>
      <c r="J34" s="219"/>
      <c r="K34" s="446"/>
    </row>
    <row r="35" spans="1:11" ht="27.6" x14ac:dyDescent="0.25">
      <c r="A35" s="479"/>
      <c r="B35" s="219"/>
      <c r="C35" s="455"/>
      <c r="D35" s="117" t="s">
        <v>252</v>
      </c>
      <c r="E35" s="25" t="s">
        <v>253</v>
      </c>
      <c r="F35" s="16" t="s">
        <v>218</v>
      </c>
      <c r="G35" s="16">
        <f>IF(F35="Oportuna",15,0)</f>
        <v>15</v>
      </c>
      <c r="H35" s="452"/>
      <c r="I35" s="219"/>
      <c r="J35" s="219"/>
      <c r="K35" s="446"/>
    </row>
    <row r="36" spans="1:11" ht="41.4" x14ac:dyDescent="0.25">
      <c r="A36" s="479"/>
      <c r="B36" s="219"/>
      <c r="C36" s="455"/>
      <c r="D36" s="117" t="s">
        <v>254</v>
      </c>
      <c r="E36" s="25" t="s">
        <v>255</v>
      </c>
      <c r="F36" s="99" t="s">
        <v>221</v>
      </c>
      <c r="G36" s="16">
        <f>IF(F36="Prevenir",15,IF(F36="Detectar",10,0))</f>
        <v>15</v>
      </c>
      <c r="H36" s="452"/>
      <c r="I36" s="219"/>
      <c r="J36" s="219"/>
      <c r="K36" s="446"/>
    </row>
    <row r="37" spans="1:11" ht="27.6" x14ac:dyDescent="0.25">
      <c r="A37" s="479"/>
      <c r="B37" s="219"/>
      <c r="C37" s="455"/>
      <c r="D37" s="117" t="s">
        <v>256</v>
      </c>
      <c r="E37" s="25" t="s">
        <v>257</v>
      </c>
      <c r="F37" s="16" t="s">
        <v>225</v>
      </c>
      <c r="G37" s="16">
        <f>IF(F37="Confiable",15,0)</f>
        <v>15</v>
      </c>
      <c r="H37" s="452"/>
      <c r="I37" s="219"/>
      <c r="J37" s="219"/>
      <c r="K37" s="446"/>
    </row>
    <row r="38" spans="1:11" ht="41.4" x14ac:dyDescent="0.25">
      <c r="A38" s="479"/>
      <c r="B38" s="219"/>
      <c r="C38" s="455"/>
      <c r="D38" s="117" t="s">
        <v>258</v>
      </c>
      <c r="E38" s="25" t="s">
        <v>259</v>
      </c>
      <c r="F38" s="99" t="s">
        <v>228</v>
      </c>
      <c r="G38" s="16">
        <f>IF(F38="Se investigan y se resuelven oportunamente",15,0)</f>
        <v>15</v>
      </c>
      <c r="H38" s="452"/>
      <c r="I38" s="219"/>
      <c r="J38" s="219"/>
      <c r="K38" s="446"/>
    </row>
    <row r="39" spans="1:11" ht="27.6" x14ac:dyDescent="0.25">
      <c r="A39" s="479"/>
      <c r="B39" s="219"/>
      <c r="C39" s="456"/>
      <c r="D39" s="103" t="s">
        <v>260</v>
      </c>
      <c r="E39" s="25" t="s">
        <v>261</v>
      </c>
      <c r="F39" s="16" t="s">
        <v>231</v>
      </c>
      <c r="G39" s="16">
        <f>IF(F39="Completa",10,IF(F39="Incompleta",5,0))</f>
        <v>10</v>
      </c>
      <c r="H39" s="453"/>
      <c r="I39" s="219"/>
      <c r="J39" s="219"/>
      <c r="K39" s="446"/>
    </row>
    <row r="40" spans="1:11" ht="14.4" x14ac:dyDescent="0.25">
      <c r="A40" s="479"/>
      <c r="B40" s="219"/>
      <c r="C40" s="171"/>
      <c r="D40" s="118"/>
      <c r="E40" s="19" t="s">
        <v>262</v>
      </c>
      <c r="F40" s="18"/>
      <c r="G40" s="18">
        <f>SUM(G33:G39)</f>
        <v>100</v>
      </c>
      <c r="H40" s="53"/>
    </row>
    <row r="41" spans="1:11" ht="14.4" thickBot="1" x14ac:dyDescent="0.3">
      <c r="A41" s="126"/>
      <c r="B41" s="174"/>
    </row>
    <row r="42" spans="1:11" s="125" customFormat="1" ht="30" customHeight="1" x14ac:dyDescent="0.3">
      <c r="A42" s="443" t="s">
        <v>122</v>
      </c>
      <c r="B42" s="173"/>
      <c r="C42" s="457" t="s">
        <v>238</v>
      </c>
      <c r="D42" s="454" t="s">
        <v>239</v>
      </c>
      <c r="E42" s="454"/>
      <c r="F42" s="454"/>
      <c r="G42" s="454"/>
      <c r="H42" s="454"/>
      <c r="I42" s="119" t="s">
        <v>240</v>
      </c>
      <c r="J42" s="447" t="s">
        <v>241</v>
      </c>
      <c r="K42" s="449" t="s">
        <v>242</v>
      </c>
    </row>
    <row r="43" spans="1:11" s="125" customFormat="1" ht="55.8" thickBot="1" x14ac:dyDescent="0.35">
      <c r="A43" s="462"/>
      <c r="B43" s="175"/>
      <c r="C43" s="458"/>
      <c r="D43" s="120" t="s">
        <v>243</v>
      </c>
      <c r="E43" s="121" t="s">
        <v>244</v>
      </c>
      <c r="F43" s="120" t="s">
        <v>245</v>
      </c>
      <c r="G43" s="120" t="s">
        <v>246</v>
      </c>
      <c r="H43" s="122" t="s">
        <v>263</v>
      </c>
      <c r="I43" s="123" t="s">
        <v>248</v>
      </c>
      <c r="J43" s="448"/>
      <c r="K43" s="463"/>
    </row>
    <row r="44" spans="1:11" ht="20.25" customHeight="1" x14ac:dyDescent="0.25">
      <c r="A44" s="478" t="s">
        <v>340</v>
      </c>
      <c r="B44" s="218" t="s">
        <v>339</v>
      </c>
      <c r="C44" s="465" t="s">
        <v>357</v>
      </c>
      <c r="D44" s="451" t="s">
        <v>249</v>
      </c>
      <c r="E44" s="24" t="s">
        <v>250</v>
      </c>
      <c r="F44" s="23" t="s">
        <v>213</v>
      </c>
      <c r="G44" s="23">
        <f>IF(F44="Asignado",15,0)</f>
        <v>15</v>
      </c>
      <c r="H44" s="452" t="str">
        <f>IF(AND(G51&gt;0,G51&lt;=85),"Débil",IF(AND(G51&gt;85,G51&lt;=95),"Moderado",IF(G51&gt;96,"Fuerte"," ")))</f>
        <v>Fuerte</v>
      </c>
      <c r="I44" s="218" t="s">
        <v>236</v>
      </c>
      <c r="J44" s="218"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481" t="str">
        <f>IF(J44="Fuerte","NO",IF(J44=" "," ","SI"))</f>
        <v>SI</v>
      </c>
    </row>
    <row r="45" spans="1:11" ht="27.6" x14ac:dyDescent="0.25">
      <c r="A45" s="479"/>
      <c r="B45" s="219"/>
      <c r="C45" s="465"/>
      <c r="D45" s="451"/>
      <c r="E45" s="25" t="s">
        <v>251</v>
      </c>
      <c r="F45" s="16" t="s">
        <v>215</v>
      </c>
      <c r="G45" s="16">
        <f>IF(F45="Adecuado",15,0)</f>
        <v>15</v>
      </c>
      <c r="H45" s="452"/>
      <c r="I45" s="219"/>
      <c r="J45" s="219"/>
      <c r="K45" s="446"/>
    </row>
    <row r="46" spans="1:11" ht="27.6" x14ac:dyDescent="0.25">
      <c r="A46" s="479"/>
      <c r="B46" s="219"/>
      <c r="C46" s="465"/>
      <c r="D46" s="117" t="s">
        <v>252</v>
      </c>
      <c r="E46" s="25" t="s">
        <v>253</v>
      </c>
      <c r="F46" s="16" t="s">
        <v>218</v>
      </c>
      <c r="G46" s="16">
        <f>IF(F46="Oportuna",15,0)</f>
        <v>15</v>
      </c>
      <c r="H46" s="452"/>
      <c r="I46" s="219"/>
      <c r="J46" s="219"/>
      <c r="K46" s="446"/>
    </row>
    <row r="47" spans="1:11" ht="41.4" x14ac:dyDescent="0.25">
      <c r="A47" s="479"/>
      <c r="B47" s="219"/>
      <c r="C47" s="465"/>
      <c r="D47" s="117" t="s">
        <v>254</v>
      </c>
      <c r="E47" s="25" t="s">
        <v>255</v>
      </c>
      <c r="F47" s="99" t="s">
        <v>221</v>
      </c>
      <c r="G47" s="16">
        <f>IF(F47="Prevenir",15,IF(F47="Detectar",10,0))</f>
        <v>15</v>
      </c>
      <c r="H47" s="452"/>
      <c r="I47" s="219"/>
      <c r="J47" s="219"/>
      <c r="K47" s="446"/>
    </row>
    <row r="48" spans="1:11" ht="27.6" x14ac:dyDescent="0.25">
      <c r="A48" s="479"/>
      <c r="B48" s="219"/>
      <c r="C48" s="465"/>
      <c r="D48" s="117" t="s">
        <v>256</v>
      </c>
      <c r="E48" s="25" t="s">
        <v>257</v>
      </c>
      <c r="F48" s="16" t="s">
        <v>225</v>
      </c>
      <c r="G48" s="16">
        <f>IF(F48="Confiable",15,0)</f>
        <v>15</v>
      </c>
      <c r="H48" s="452"/>
      <c r="I48" s="219"/>
      <c r="J48" s="219"/>
      <c r="K48" s="446"/>
    </row>
    <row r="49" spans="1:11" ht="41.4" x14ac:dyDescent="0.25">
      <c r="A49" s="479"/>
      <c r="B49" s="219"/>
      <c r="C49" s="465"/>
      <c r="D49" s="117" t="s">
        <v>258</v>
      </c>
      <c r="E49" s="25" t="s">
        <v>259</v>
      </c>
      <c r="F49" s="99" t="s">
        <v>228</v>
      </c>
      <c r="G49" s="16">
        <f>IF(F49="Se investigan y se resuelven oportunamente",15,0)</f>
        <v>15</v>
      </c>
      <c r="H49" s="452"/>
      <c r="I49" s="219"/>
      <c r="J49" s="219"/>
      <c r="K49" s="446"/>
    </row>
    <row r="50" spans="1:11" ht="27.6" x14ac:dyDescent="0.25">
      <c r="A50" s="479"/>
      <c r="B50" s="219"/>
      <c r="C50" s="466"/>
      <c r="D50" s="103" t="s">
        <v>260</v>
      </c>
      <c r="E50" s="25" t="s">
        <v>261</v>
      </c>
      <c r="F50" s="16" t="s">
        <v>231</v>
      </c>
      <c r="G50" s="16">
        <f>IF(F50="Completa",10,IF(F50="Incompleta",5,0))</f>
        <v>10</v>
      </c>
      <c r="H50" s="453"/>
      <c r="I50" s="219"/>
      <c r="J50" s="219"/>
      <c r="K50" s="446"/>
    </row>
    <row r="51" spans="1:11" s="131" customFormat="1" ht="15" thickBot="1" x14ac:dyDescent="0.3">
      <c r="A51" s="479"/>
      <c r="B51" s="219"/>
      <c r="C51" s="127"/>
      <c r="D51" s="128"/>
      <c r="E51" s="129" t="s">
        <v>262</v>
      </c>
      <c r="F51" s="17"/>
      <c r="G51" s="17">
        <f>SUM(G44:G50)</f>
        <v>100</v>
      </c>
      <c r="H51" s="130"/>
    </row>
    <row r="52" spans="1:11" ht="14.4" thickBot="1" x14ac:dyDescent="0.3"/>
    <row r="53" spans="1:11" s="124" customFormat="1" ht="30" customHeight="1" x14ac:dyDescent="0.3">
      <c r="A53" s="443" t="s">
        <v>122</v>
      </c>
      <c r="B53" s="173"/>
      <c r="C53" s="457" t="s">
        <v>238</v>
      </c>
      <c r="D53" s="454" t="s">
        <v>239</v>
      </c>
      <c r="E53" s="454"/>
      <c r="F53" s="454"/>
      <c r="G53" s="454"/>
      <c r="H53" s="454"/>
      <c r="I53" s="119" t="s">
        <v>240</v>
      </c>
      <c r="J53" s="447" t="s">
        <v>241</v>
      </c>
      <c r="K53" s="449" t="s">
        <v>242</v>
      </c>
    </row>
    <row r="54" spans="1:11" s="125" customFormat="1" ht="55.8" thickBot="1" x14ac:dyDescent="0.35">
      <c r="A54" s="462"/>
      <c r="B54" s="175"/>
      <c r="C54" s="458"/>
      <c r="D54" s="120" t="s">
        <v>243</v>
      </c>
      <c r="E54" s="121" t="s">
        <v>244</v>
      </c>
      <c r="F54" s="120" t="s">
        <v>245</v>
      </c>
      <c r="G54" s="120" t="s">
        <v>246</v>
      </c>
      <c r="H54" s="122" t="s">
        <v>263</v>
      </c>
      <c r="I54" s="123" t="s">
        <v>248</v>
      </c>
      <c r="J54" s="448"/>
      <c r="K54" s="463"/>
    </row>
    <row r="55" spans="1:11" ht="20.25" customHeight="1" x14ac:dyDescent="0.25">
      <c r="A55" s="482" t="s">
        <v>348</v>
      </c>
      <c r="B55" s="484" t="s">
        <v>338</v>
      </c>
      <c r="C55" s="465" t="s">
        <v>359</v>
      </c>
      <c r="D55" s="451" t="s">
        <v>249</v>
      </c>
      <c r="E55" s="24" t="s">
        <v>250</v>
      </c>
      <c r="F55" s="23" t="s">
        <v>213</v>
      </c>
      <c r="G55" s="23">
        <f>IF(F55="Asignado",15,0)</f>
        <v>15</v>
      </c>
      <c r="H55" s="452" t="str">
        <f>IF(AND(G62&gt;0,G62&lt;=85),"Débil",IF(AND(G62&gt;85,G62&lt;=95),"Moderado",IF(G62&gt;96,"Fuerte"," ")))</f>
        <v>Fuerte</v>
      </c>
      <c r="I55" s="218" t="s">
        <v>236</v>
      </c>
      <c r="J55" s="218"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481" t="str">
        <f>IF(J55="Fuerte","NO",IF(J55=" "," ","SI"))</f>
        <v>SI</v>
      </c>
    </row>
    <row r="56" spans="1:11" ht="27.6" x14ac:dyDescent="0.25">
      <c r="A56" s="483"/>
      <c r="B56" s="445"/>
      <c r="C56" s="465"/>
      <c r="D56" s="451"/>
      <c r="E56" s="25" t="s">
        <v>251</v>
      </c>
      <c r="F56" s="16" t="s">
        <v>215</v>
      </c>
      <c r="G56" s="16">
        <f>IF(F56="Adecuado",15,0)</f>
        <v>15</v>
      </c>
      <c r="H56" s="452"/>
      <c r="I56" s="219"/>
      <c r="J56" s="219"/>
      <c r="K56" s="446"/>
    </row>
    <row r="57" spans="1:11" ht="27.6" x14ac:dyDescent="0.25">
      <c r="A57" s="483"/>
      <c r="B57" s="445"/>
      <c r="C57" s="465"/>
      <c r="D57" s="117" t="s">
        <v>252</v>
      </c>
      <c r="E57" s="25" t="s">
        <v>253</v>
      </c>
      <c r="F57" s="16" t="s">
        <v>218</v>
      </c>
      <c r="G57" s="16">
        <f>IF(F57="Oportuna",15,0)</f>
        <v>15</v>
      </c>
      <c r="H57" s="452"/>
      <c r="I57" s="219"/>
      <c r="J57" s="219"/>
      <c r="K57" s="446"/>
    </row>
    <row r="58" spans="1:11" ht="41.4" x14ac:dyDescent="0.25">
      <c r="A58" s="483"/>
      <c r="B58" s="445"/>
      <c r="C58" s="465"/>
      <c r="D58" s="117" t="s">
        <v>254</v>
      </c>
      <c r="E58" s="25" t="s">
        <v>255</v>
      </c>
      <c r="F58" s="99" t="s">
        <v>221</v>
      </c>
      <c r="G58" s="16">
        <f>IF(F58="Prevenir",15,IF(F58="Detectar",10,0))</f>
        <v>15</v>
      </c>
      <c r="H58" s="452"/>
      <c r="I58" s="219"/>
      <c r="J58" s="219"/>
      <c r="K58" s="446"/>
    </row>
    <row r="59" spans="1:11" ht="27.6" x14ac:dyDescent="0.25">
      <c r="A59" s="483"/>
      <c r="B59" s="445"/>
      <c r="C59" s="465"/>
      <c r="D59" s="117" t="s">
        <v>256</v>
      </c>
      <c r="E59" s="25" t="s">
        <v>257</v>
      </c>
      <c r="F59" s="16" t="s">
        <v>225</v>
      </c>
      <c r="G59" s="16">
        <f>IF(F59="Confiable",15,0)</f>
        <v>15</v>
      </c>
      <c r="H59" s="452"/>
      <c r="I59" s="219"/>
      <c r="J59" s="219"/>
      <c r="K59" s="446"/>
    </row>
    <row r="60" spans="1:11" ht="41.4" x14ac:dyDescent="0.25">
      <c r="A60" s="483"/>
      <c r="B60" s="445"/>
      <c r="C60" s="465"/>
      <c r="D60" s="117" t="s">
        <v>258</v>
      </c>
      <c r="E60" s="25" t="s">
        <v>259</v>
      </c>
      <c r="F60" s="99" t="s">
        <v>228</v>
      </c>
      <c r="G60" s="16">
        <f>IF(F60="Se investigan y se resuelven oportunamente",15,0)</f>
        <v>15</v>
      </c>
      <c r="H60" s="452"/>
      <c r="I60" s="219"/>
      <c r="J60" s="219"/>
      <c r="K60" s="446"/>
    </row>
    <row r="61" spans="1:11" ht="27.6" x14ac:dyDescent="0.25">
      <c r="A61" s="483"/>
      <c r="B61" s="445"/>
      <c r="C61" s="466"/>
      <c r="D61" s="103" t="s">
        <v>260</v>
      </c>
      <c r="E61" s="25" t="s">
        <v>261</v>
      </c>
      <c r="F61" s="16" t="s">
        <v>231</v>
      </c>
      <c r="G61" s="16">
        <f>IF(F61="Completa",10,IF(F61="Incompleta",5,0))</f>
        <v>10</v>
      </c>
      <c r="H61" s="453"/>
      <c r="I61" s="219"/>
      <c r="J61" s="219"/>
      <c r="K61" s="446"/>
    </row>
    <row r="62" spans="1:11" ht="14.4" x14ac:dyDescent="0.25">
      <c r="A62" s="483"/>
      <c r="B62" s="445"/>
      <c r="C62" s="20"/>
      <c r="D62" s="118"/>
      <c r="E62" s="19" t="s">
        <v>262</v>
      </c>
      <c r="F62" s="18"/>
      <c r="G62" s="18">
        <f>SUM(G55:G61)</f>
        <v>100</v>
      </c>
      <c r="H62" s="53"/>
    </row>
    <row r="63" spans="1:11" ht="14.4" thickBot="1" x14ac:dyDescent="0.3">
      <c r="A63" s="126"/>
      <c r="B63" s="174"/>
    </row>
    <row r="64" spans="1:11" s="125" customFormat="1" ht="30" customHeight="1" x14ac:dyDescent="0.3">
      <c r="A64" s="443" t="s">
        <v>122</v>
      </c>
      <c r="B64" s="173"/>
      <c r="C64" s="457" t="s">
        <v>238</v>
      </c>
      <c r="D64" s="454" t="s">
        <v>239</v>
      </c>
      <c r="E64" s="454"/>
      <c r="F64" s="454"/>
      <c r="G64" s="454"/>
      <c r="H64" s="454"/>
      <c r="I64" s="119" t="s">
        <v>240</v>
      </c>
      <c r="J64" s="447" t="s">
        <v>241</v>
      </c>
      <c r="K64" s="449" t="s">
        <v>242</v>
      </c>
    </row>
    <row r="65" spans="1:11" s="125" customFormat="1" ht="55.8" thickBot="1" x14ac:dyDescent="0.35">
      <c r="A65" s="462"/>
      <c r="B65" s="175"/>
      <c r="C65" s="458"/>
      <c r="D65" s="120" t="s">
        <v>243</v>
      </c>
      <c r="E65" s="121" t="s">
        <v>244</v>
      </c>
      <c r="F65" s="120" t="s">
        <v>245</v>
      </c>
      <c r="G65" s="120" t="s">
        <v>246</v>
      </c>
      <c r="H65" s="122" t="s">
        <v>263</v>
      </c>
      <c r="I65" s="123" t="s">
        <v>248</v>
      </c>
      <c r="J65" s="448"/>
      <c r="K65" s="463"/>
    </row>
    <row r="66" spans="1:11" ht="20.25" customHeight="1" x14ac:dyDescent="0.25">
      <c r="A66" s="482" t="s">
        <v>348</v>
      </c>
      <c r="B66" s="218" t="s">
        <v>25</v>
      </c>
      <c r="C66" s="465" t="s">
        <v>361</v>
      </c>
      <c r="D66" s="451" t="s">
        <v>249</v>
      </c>
      <c r="E66" s="24" t="s">
        <v>250</v>
      </c>
      <c r="F66" s="23" t="s">
        <v>213</v>
      </c>
      <c r="G66" s="23">
        <f>IF(F66="Asignado",15,0)</f>
        <v>15</v>
      </c>
      <c r="H66" s="452" t="str">
        <f>IF(AND(G73&gt;0,G73&lt;=85),"Débil",IF(AND(G73&gt;85,G73&lt;=95),"Moderado",IF(G73&gt;96,"Fuerte"," ")))</f>
        <v>Fuerte</v>
      </c>
      <c r="I66" s="218" t="s">
        <v>236</v>
      </c>
      <c r="J66" s="218"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Moderado</v>
      </c>
      <c r="K66" s="481" t="str">
        <f>IF(J66="Fuerte","NO",IF(J66=" "," ","SI"))</f>
        <v>SI</v>
      </c>
    </row>
    <row r="67" spans="1:11" ht="27.6" x14ac:dyDescent="0.25">
      <c r="A67" s="483"/>
      <c r="B67" s="219"/>
      <c r="C67" s="465"/>
      <c r="D67" s="451"/>
      <c r="E67" s="25" t="s">
        <v>251</v>
      </c>
      <c r="F67" s="16" t="s">
        <v>215</v>
      </c>
      <c r="G67" s="16">
        <f>IF(F67="Adecuado",15,0)</f>
        <v>15</v>
      </c>
      <c r="H67" s="452"/>
      <c r="I67" s="219"/>
      <c r="J67" s="219"/>
      <c r="K67" s="446"/>
    </row>
    <row r="68" spans="1:11" ht="27.6" x14ac:dyDescent="0.25">
      <c r="A68" s="483"/>
      <c r="B68" s="219"/>
      <c r="C68" s="465"/>
      <c r="D68" s="117" t="s">
        <v>252</v>
      </c>
      <c r="E68" s="25" t="s">
        <v>253</v>
      </c>
      <c r="F68" s="16" t="s">
        <v>218</v>
      </c>
      <c r="G68" s="16">
        <f>IF(F68="Oportuna",15,0)</f>
        <v>15</v>
      </c>
      <c r="H68" s="452"/>
      <c r="I68" s="219"/>
      <c r="J68" s="219"/>
      <c r="K68" s="446"/>
    </row>
    <row r="69" spans="1:11" ht="41.4" x14ac:dyDescent="0.25">
      <c r="A69" s="483"/>
      <c r="B69" s="219"/>
      <c r="C69" s="465"/>
      <c r="D69" s="117" t="s">
        <v>254</v>
      </c>
      <c r="E69" s="25" t="s">
        <v>255</v>
      </c>
      <c r="F69" s="99" t="s">
        <v>221</v>
      </c>
      <c r="G69" s="16">
        <f>IF(F69="Prevenir",15,IF(F69="Detectar",10,0))</f>
        <v>15</v>
      </c>
      <c r="H69" s="452"/>
      <c r="I69" s="219"/>
      <c r="J69" s="219"/>
      <c r="K69" s="446"/>
    </row>
    <row r="70" spans="1:11" ht="27.6" x14ac:dyDescent="0.25">
      <c r="A70" s="483"/>
      <c r="B70" s="219"/>
      <c r="C70" s="465"/>
      <c r="D70" s="117" t="s">
        <v>256</v>
      </c>
      <c r="E70" s="25" t="s">
        <v>257</v>
      </c>
      <c r="F70" s="16" t="s">
        <v>225</v>
      </c>
      <c r="G70" s="16">
        <f>IF(F70="Confiable",15,0)</f>
        <v>15</v>
      </c>
      <c r="H70" s="452"/>
      <c r="I70" s="219"/>
      <c r="J70" s="219"/>
      <c r="K70" s="446"/>
    </row>
    <row r="71" spans="1:11" ht="41.4" x14ac:dyDescent="0.25">
      <c r="A71" s="483"/>
      <c r="B71" s="219"/>
      <c r="C71" s="465"/>
      <c r="D71" s="117" t="s">
        <v>258</v>
      </c>
      <c r="E71" s="25" t="s">
        <v>259</v>
      </c>
      <c r="F71" s="99" t="s">
        <v>228</v>
      </c>
      <c r="G71" s="16">
        <f>IF(F71="Se investigan y se resuelven oportunamente",15,0)</f>
        <v>15</v>
      </c>
      <c r="H71" s="452"/>
      <c r="I71" s="219"/>
      <c r="J71" s="219"/>
      <c r="K71" s="446"/>
    </row>
    <row r="72" spans="1:11" ht="27.6" x14ac:dyDescent="0.25">
      <c r="A72" s="483"/>
      <c r="B72" s="219"/>
      <c r="C72" s="466"/>
      <c r="D72" s="103" t="s">
        <v>260</v>
      </c>
      <c r="E72" s="25" t="s">
        <v>261</v>
      </c>
      <c r="F72" s="16" t="s">
        <v>231</v>
      </c>
      <c r="G72" s="16">
        <f>IF(F72="Completa",10,IF(F72="Incompleta",5,0))</f>
        <v>10</v>
      </c>
      <c r="H72" s="453"/>
      <c r="I72" s="219"/>
      <c r="J72" s="219"/>
      <c r="K72" s="446"/>
    </row>
    <row r="73" spans="1:11" s="131" customFormat="1" ht="15" thickBot="1" x14ac:dyDescent="0.3">
      <c r="A73" s="483"/>
      <c r="B73" s="219"/>
      <c r="C73" s="127"/>
      <c r="D73" s="128"/>
      <c r="E73" s="129" t="s">
        <v>262</v>
      </c>
      <c r="F73" s="17"/>
      <c r="G73" s="17">
        <f>SUM(G66:G72)</f>
        <v>100</v>
      </c>
      <c r="H73" s="130"/>
    </row>
    <row r="74" spans="1:11" ht="14.4" thickBot="1" x14ac:dyDescent="0.3"/>
    <row r="75" spans="1:11" s="124" customFormat="1" ht="30" customHeight="1" x14ac:dyDescent="0.3">
      <c r="A75" s="443" t="s">
        <v>122</v>
      </c>
      <c r="B75" s="173"/>
      <c r="C75" s="457" t="s">
        <v>238</v>
      </c>
      <c r="D75" s="454" t="s">
        <v>239</v>
      </c>
      <c r="E75" s="454"/>
      <c r="F75" s="454"/>
      <c r="G75" s="454"/>
      <c r="H75" s="454"/>
      <c r="I75" s="119" t="s">
        <v>240</v>
      </c>
      <c r="J75" s="447" t="s">
        <v>241</v>
      </c>
      <c r="K75" s="449" t="s">
        <v>242</v>
      </c>
    </row>
    <row r="76" spans="1:11" s="125" customFormat="1" ht="55.8" thickBot="1" x14ac:dyDescent="0.35">
      <c r="A76" s="462"/>
      <c r="B76" s="175"/>
      <c r="C76" s="458"/>
      <c r="D76" s="120" t="s">
        <v>243</v>
      </c>
      <c r="E76" s="121" t="s">
        <v>244</v>
      </c>
      <c r="F76" s="120" t="s">
        <v>245</v>
      </c>
      <c r="G76" s="120" t="s">
        <v>246</v>
      </c>
      <c r="H76" s="122" t="s">
        <v>263</v>
      </c>
      <c r="I76" s="123" t="s">
        <v>248</v>
      </c>
      <c r="J76" s="448"/>
      <c r="K76" s="463"/>
    </row>
    <row r="77" spans="1:11" ht="20.25" customHeight="1" x14ac:dyDescent="0.25">
      <c r="A77" s="482" t="s">
        <v>348</v>
      </c>
      <c r="B77" s="218" t="s">
        <v>344</v>
      </c>
      <c r="C77" s="465" t="s">
        <v>360</v>
      </c>
      <c r="D77" s="451" t="s">
        <v>249</v>
      </c>
      <c r="E77" s="24" t="s">
        <v>250</v>
      </c>
      <c r="F77" s="23" t="s">
        <v>213</v>
      </c>
      <c r="G77" s="23">
        <f>IF(F77="Asignado",15,0)</f>
        <v>15</v>
      </c>
      <c r="H77" s="452" t="str">
        <f>IF(AND(G84&gt;0,G84&lt;=85),"Débil",IF(AND(G84&gt;85,G84&lt;=95),"Moderado",IF(G84&gt;96,"Fuerte"," ")))</f>
        <v>Fuerte</v>
      </c>
      <c r="I77" s="218" t="s">
        <v>236</v>
      </c>
      <c r="J77" s="218"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481" t="str">
        <f>IF(J77="Fuerte","NO",IF(J77=" "," ","SI"))</f>
        <v>SI</v>
      </c>
    </row>
    <row r="78" spans="1:11" ht="27.6" x14ac:dyDescent="0.25">
      <c r="A78" s="483"/>
      <c r="B78" s="219"/>
      <c r="C78" s="465"/>
      <c r="D78" s="451"/>
      <c r="E78" s="25" t="s">
        <v>251</v>
      </c>
      <c r="F78" s="16" t="s">
        <v>215</v>
      </c>
      <c r="G78" s="16">
        <f>IF(F78="Adecuado",15,0)</f>
        <v>15</v>
      </c>
      <c r="H78" s="452"/>
      <c r="I78" s="219"/>
      <c r="J78" s="219"/>
      <c r="K78" s="446"/>
    </row>
    <row r="79" spans="1:11" ht="27.6" x14ac:dyDescent="0.25">
      <c r="A79" s="483"/>
      <c r="B79" s="219"/>
      <c r="C79" s="465"/>
      <c r="D79" s="117" t="s">
        <v>252</v>
      </c>
      <c r="E79" s="25" t="s">
        <v>253</v>
      </c>
      <c r="F79" s="16" t="s">
        <v>218</v>
      </c>
      <c r="G79" s="16">
        <f>IF(F79="Oportuna",15,0)</f>
        <v>15</v>
      </c>
      <c r="H79" s="452"/>
      <c r="I79" s="219"/>
      <c r="J79" s="219"/>
      <c r="K79" s="446"/>
    </row>
    <row r="80" spans="1:11" ht="41.4" x14ac:dyDescent="0.25">
      <c r="A80" s="483"/>
      <c r="B80" s="219"/>
      <c r="C80" s="465"/>
      <c r="D80" s="117" t="s">
        <v>254</v>
      </c>
      <c r="E80" s="25" t="s">
        <v>255</v>
      </c>
      <c r="F80" s="99" t="s">
        <v>221</v>
      </c>
      <c r="G80" s="16">
        <f>IF(F80="Prevenir",15,IF(F80="Detectar",10,0))</f>
        <v>15</v>
      </c>
      <c r="H80" s="452"/>
      <c r="I80" s="219"/>
      <c r="J80" s="219"/>
      <c r="K80" s="446"/>
    </row>
    <row r="81" spans="1:11" ht="27.6" x14ac:dyDescent="0.25">
      <c r="A81" s="483"/>
      <c r="B81" s="219"/>
      <c r="C81" s="465"/>
      <c r="D81" s="117" t="s">
        <v>256</v>
      </c>
      <c r="E81" s="25" t="s">
        <v>257</v>
      </c>
      <c r="F81" s="16" t="s">
        <v>225</v>
      </c>
      <c r="G81" s="16">
        <f>IF(F81="Confiable",15,0)</f>
        <v>15</v>
      </c>
      <c r="H81" s="452"/>
      <c r="I81" s="219"/>
      <c r="J81" s="219"/>
      <c r="K81" s="446"/>
    </row>
    <row r="82" spans="1:11" ht="41.4" x14ac:dyDescent="0.25">
      <c r="A82" s="483"/>
      <c r="B82" s="219"/>
      <c r="C82" s="465"/>
      <c r="D82" s="117" t="s">
        <v>258</v>
      </c>
      <c r="E82" s="25" t="s">
        <v>259</v>
      </c>
      <c r="F82" s="99" t="s">
        <v>228</v>
      </c>
      <c r="G82" s="16">
        <f>IF(F82="Se investigan y se resuelven oportunamente",15,0)</f>
        <v>15</v>
      </c>
      <c r="H82" s="452"/>
      <c r="I82" s="219"/>
      <c r="J82" s="219"/>
      <c r="K82" s="446"/>
    </row>
    <row r="83" spans="1:11" ht="27.6" x14ac:dyDescent="0.25">
      <c r="A83" s="483"/>
      <c r="B83" s="219"/>
      <c r="C83" s="466"/>
      <c r="D83" s="103" t="s">
        <v>260</v>
      </c>
      <c r="E83" s="25" t="s">
        <v>261</v>
      </c>
      <c r="F83" s="16" t="s">
        <v>231</v>
      </c>
      <c r="G83" s="16">
        <f>IF(F83="Completa",10,IF(F83="Incompleta",5,0))</f>
        <v>10</v>
      </c>
      <c r="H83" s="453"/>
      <c r="I83" s="219"/>
      <c r="J83" s="219"/>
      <c r="K83" s="446"/>
    </row>
    <row r="84" spans="1:11" ht="14.4" x14ac:dyDescent="0.25">
      <c r="A84" s="483"/>
      <c r="B84" s="219"/>
      <c r="C84" s="20"/>
      <c r="D84" s="118"/>
      <c r="E84" s="19" t="s">
        <v>262</v>
      </c>
      <c r="F84" s="18"/>
      <c r="G84" s="18">
        <f>SUM(G77:G83)</f>
        <v>100</v>
      </c>
      <c r="H84" s="53"/>
    </row>
    <row r="85" spans="1:11" ht="14.4" thickBot="1" x14ac:dyDescent="0.3">
      <c r="A85" s="126"/>
      <c r="B85" s="174"/>
    </row>
    <row r="86" spans="1:11" s="125" customFormat="1" ht="30" customHeight="1" x14ac:dyDescent="0.3">
      <c r="A86" s="443" t="s">
        <v>122</v>
      </c>
      <c r="B86" s="173"/>
      <c r="C86" s="457" t="s">
        <v>238</v>
      </c>
      <c r="D86" s="454" t="s">
        <v>239</v>
      </c>
      <c r="E86" s="454"/>
      <c r="F86" s="454"/>
      <c r="G86" s="454"/>
      <c r="H86" s="454"/>
      <c r="I86" s="119" t="s">
        <v>240</v>
      </c>
      <c r="J86" s="447" t="s">
        <v>241</v>
      </c>
      <c r="K86" s="449" t="s">
        <v>242</v>
      </c>
    </row>
    <row r="87" spans="1:11" s="125" customFormat="1" ht="55.8" thickBot="1" x14ac:dyDescent="0.35">
      <c r="A87" s="462"/>
      <c r="B87" s="175"/>
      <c r="C87" s="458"/>
      <c r="D87" s="120" t="s">
        <v>243</v>
      </c>
      <c r="E87" s="121" t="s">
        <v>244</v>
      </c>
      <c r="F87" s="120" t="s">
        <v>245</v>
      </c>
      <c r="G87" s="120" t="s">
        <v>246</v>
      </c>
      <c r="H87" s="122" t="s">
        <v>263</v>
      </c>
      <c r="I87" s="123" t="s">
        <v>248</v>
      </c>
      <c r="J87" s="448"/>
      <c r="K87" s="463"/>
    </row>
    <row r="88" spans="1:11" ht="20.25" customHeight="1" x14ac:dyDescent="0.25">
      <c r="A88" s="485"/>
      <c r="B88" s="176"/>
      <c r="C88" s="465"/>
      <c r="D88" s="451"/>
      <c r="E88" s="24"/>
      <c r="F88" s="23"/>
      <c r="G88" s="23"/>
      <c r="H88" s="452"/>
      <c r="I88" s="218"/>
      <c r="J88" s="218"/>
      <c r="K88" s="481"/>
    </row>
    <row r="89" spans="1:11" x14ac:dyDescent="0.25">
      <c r="A89" s="486"/>
      <c r="B89" s="176"/>
      <c r="C89" s="465"/>
      <c r="D89" s="451"/>
      <c r="E89" s="25"/>
      <c r="F89" s="16"/>
      <c r="G89" s="16"/>
      <c r="H89" s="452"/>
      <c r="I89" s="219"/>
      <c r="J89" s="219"/>
      <c r="K89" s="446"/>
    </row>
    <row r="90" spans="1:11" x14ac:dyDescent="0.25">
      <c r="A90" s="486"/>
      <c r="B90" s="176"/>
      <c r="C90" s="465"/>
      <c r="D90" s="117"/>
      <c r="E90" s="25"/>
      <c r="F90" s="16"/>
      <c r="G90" s="16"/>
      <c r="H90" s="452"/>
      <c r="I90" s="219"/>
      <c r="J90" s="219"/>
      <c r="K90" s="446"/>
    </row>
    <row r="91" spans="1:11" x14ac:dyDescent="0.25">
      <c r="A91" s="486"/>
      <c r="B91" s="176"/>
      <c r="C91" s="465"/>
      <c r="D91" s="117"/>
      <c r="E91" s="25"/>
      <c r="F91" s="99"/>
      <c r="G91" s="16"/>
      <c r="H91" s="452"/>
      <c r="I91" s="219"/>
      <c r="J91" s="219"/>
      <c r="K91" s="446"/>
    </row>
    <row r="92" spans="1:11" x14ac:dyDescent="0.25">
      <c r="A92" s="486"/>
      <c r="B92" s="176"/>
      <c r="C92" s="465"/>
      <c r="D92" s="117"/>
      <c r="E92" s="25"/>
      <c r="F92" s="16"/>
      <c r="G92" s="16"/>
      <c r="H92" s="452"/>
      <c r="I92" s="219"/>
      <c r="J92" s="219"/>
      <c r="K92" s="446"/>
    </row>
    <row r="93" spans="1:11" x14ac:dyDescent="0.25">
      <c r="A93" s="486"/>
      <c r="B93" s="176"/>
      <c r="C93" s="465"/>
      <c r="D93" s="117"/>
      <c r="E93" s="25"/>
      <c r="F93" s="99"/>
      <c r="G93" s="16"/>
      <c r="H93" s="452"/>
      <c r="I93" s="219"/>
      <c r="J93" s="219"/>
      <c r="K93" s="446"/>
    </row>
    <row r="94" spans="1:11" x14ac:dyDescent="0.25">
      <c r="A94" s="486"/>
      <c r="B94" s="176"/>
      <c r="C94" s="466"/>
      <c r="D94" s="103"/>
      <c r="E94" s="25"/>
      <c r="F94" s="16"/>
      <c r="G94" s="16"/>
      <c r="H94" s="453"/>
      <c r="I94" s="219"/>
      <c r="J94" s="219"/>
      <c r="K94" s="446"/>
    </row>
    <row r="95" spans="1:11" s="131" customFormat="1" ht="15" thickBot="1" x14ac:dyDescent="0.3">
      <c r="A95" s="487"/>
      <c r="B95" s="177"/>
      <c r="C95" s="127"/>
      <c r="D95" s="128"/>
      <c r="E95" s="129"/>
      <c r="F95" s="17"/>
      <c r="G95" s="17"/>
      <c r="H95" s="130"/>
    </row>
    <row r="96" spans="1:11" ht="14.4" thickBot="1" x14ac:dyDescent="0.3"/>
    <row r="97" spans="1:11" s="124" customFormat="1" ht="30" customHeight="1" x14ac:dyDescent="0.3">
      <c r="A97" s="443" t="s">
        <v>122</v>
      </c>
      <c r="B97" s="173"/>
      <c r="C97" s="457" t="s">
        <v>238</v>
      </c>
      <c r="D97" s="454" t="s">
        <v>239</v>
      </c>
      <c r="E97" s="454"/>
      <c r="F97" s="454"/>
      <c r="G97" s="454"/>
      <c r="H97" s="454"/>
      <c r="I97" s="119" t="s">
        <v>240</v>
      </c>
      <c r="J97" s="447" t="s">
        <v>241</v>
      </c>
      <c r="K97" s="449" t="s">
        <v>242</v>
      </c>
    </row>
    <row r="98" spans="1:11" s="125" customFormat="1" ht="55.8" thickBot="1" x14ac:dyDescent="0.35">
      <c r="A98" s="462"/>
      <c r="B98" s="175"/>
      <c r="C98" s="458"/>
      <c r="D98" s="120" t="s">
        <v>243</v>
      </c>
      <c r="E98" s="121" t="s">
        <v>244</v>
      </c>
      <c r="F98" s="120" t="s">
        <v>245</v>
      </c>
      <c r="G98" s="120" t="s">
        <v>246</v>
      </c>
      <c r="H98" s="122" t="s">
        <v>263</v>
      </c>
      <c r="I98" s="123" t="s">
        <v>248</v>
      </c>
      <c r="J98" s="448"/>
      <c r="K98" s="463"/>
    </row>
    <row r="99" spans="1:11" ht="20.25" customHeight="1" x14ac:dyDescent="0.25">
      <c r="A99" s="485"/>
      <c r="B99" s="197"/>
      <c r="C99" s="465"/>
      <c r="D99" s="451"/>
      <c r="E99" s="24"/>
      <c r="F99" s="23"/>
      <c r="G99" s="23"/>
      <c r="H99" s="452"/>
      <c r="I99" s="218"/>
      <c r="J99" s="218"/>
      <c r="K99" s="481" t="str">
        <f>IF(J99="Fuerte","NO",IF(J99=" "," ","SI"))</f>
        <v>SI</v>
      </c>
    </row>
    <row r="100" spans="1:11" x14ac:dyDescent="0.25">
      <c r="A100" s="486"/>
      <c r="B100" s="198"/>
      <c r="C100" s="465"/>
      <c r="D100" s="451"/>
      <c r="E100" s="25"/>
      <c r="F100" s="16"/>
      <c r="G100" s="16"/>
      <c r="H100" s="452"/>
      <c r="I100" s="219"/>
      <c r="J100" s="219"/>
      <c r="K100" s="446"/>
    </row>
    <row r="101" spans="1:11" x14ac:dyDescent="0.25">
      <c r="A101" s="486"/>
      <c r="B101" s="198"/>
      <c r="C101" s="465"/>
      <c r="D101" s="117"/>
      <c r="E101" s="25"/>
      <c r="F101" s="16"/>
      <c r="G101" s="16"/>
      <c r="H101" s="452"/>
      <c r="I101" s="219"/>
      <c r="J101" s="219"/>
      <c r="K101" s="446"/>
    </row>
    <row r="102" spans="1:11" x14ac:dyDescent="0.25">
      <c r="A102" s="486"/>
      <c r="B102" s="198"/>
      <c r="C102" s="465"/>
      <c r="D102" s="117"/>
      <c r="E102" s="25"/>
      <c r="F102" s="99"/>
      <c r="G102" s="16"/>
      <c r="H102" s="452"/>
      <c r="I102" s="219"/>
      <c r="J102" s="219"/>
      <c r="K102" s="446"/>
    </row>
    <row r="103" spans="1:11" x14ac:dyDescent="0.25">
      <c r="A103" s="486"/>
      <c r="B103" s="198"/>
      <c r="C103" s="465"/>
      <c r="D103" s="117"/>
      <c r="E103" s="25"/>
      <c r="F103" s="16"/>
      <c r="G103" s="16"/>
      <c r="H103" s="452"/>
      <c r="I103" s="219"/>
      <c r="J103" s="219"/>
      <c r="K103" s="446"/>
    </row>
    <row r="104" spans="1:11" x14ac:dyDescent="0.25">
      <c r="A104" s="486"/>
      <c r="B104" s="198"/>
      <c r="C104" s="465"/>
      <c r="D104" s="117"/>
      <c r="E104" s="25"/>
      <c r="F104" s="99"/>
      <c r="G104" s="16"/>
      <c r="H104" s="452"/>
      <c r="I104" s="219"/>
      <c r="J104" s="219"/>
      <c r="K104" s="446"/>
    </row>
    <row r="105" spans="1:11" x14ac:dyDescent="0.25">
      <c r="A105" s="486"/>
      <c r="B105" s="198"/>
      <c r="C105" s="466"/>
      <c r="D105" s="103"/>
      <c r="E105" s="25"/>
      <c r="F105" s="16"/>
      <c r="G105" s="16"/>
      <c r="H105" s="453"/>
      <c r="I105" s="219"/>
      <c r="J105" s="219"/>
      <c r="K105" s="446"/>
    </row>
    <row r="106" spans="1:11" ht="15" thickBot="1" x14ac:dyDescent="0.3">
      <c r="A106" s="487"/>
      <c r="B106" s="199"/>
      <c r="C106" s="20"/>
      <c r="D106" s="118"/>
      <c r="E106" s="19" t="s">
        <v>262</v>
      </c>
      <c r="F106" s="18"/>
      <c r="G106" s="18">
        <f>SUM(G99:G105)</f>
        <v>0</v>
      </c>
      <c r="H106" s="53"/>
    </row>
    <row r="107" spans="1:11" x14ac:dyDescent="0.25">
      <c r="A107" s="126"/>
      <c r="B107" s="174"/>
    </row>
  </sheetData>
  <mergeCells count="129">
    <mergeCell ref="J99:J105"/>
    <mergeCell ref="K99:K105"/>
    <mergeCell ref="A99:A106"/>
    <mergeCell ref="C99:C105"/>
    <mergeCell ref="D99:D100"/>
    <mergeCell ref="H99:H105"/>
    <mergeCell ref="I99:I105"/>
    <mergeCell ref="A1:A4"/>
    <mergeCell ref="B1:G2"/>
    <mergeCell ref="B3:G4"/>
    <mergeCell ref="J88:J94"/>
    <mergeCell ref="K88:K94"/>
    <mergeCell ref="A97:A98"/>
    <mergeCell ref="C97:C98"/>
    <mergeCell ref="D97:H97"/>
    <mergeCell ref="J97:J98"/>
    <mergeCell ref="K97:K98"/>
    <mergeCell ref="A88:A95"/>
    <mergeCell ref="C88:C94"/>
    <mergeCell ref="D88:D89"/>
    <mergeCell ref="H88:H94"/>
    <mergeCell ref="I88:I94"/>
    <mergeCell ref="J77:J83"/>
    <mergeCell ref="K77:K83"/>
    <mergeCell ref="A86:A87"/>
    <mergeCell ref="C86:C87"/>
    <mergeCell ref="D86:H86"/>
    <mergeCell ref="J86:J87"/>
    <mergeCell ref="K86:K87"/>
    <mergeCell ref="A77:A84"/>
    <mergeCell ref="C77:C83"/>
    <mergeCell ref="D77:D78"/>
    <mergeCell ref="H77:H83"/>
    <mergeCell ref="I77:I83"/>
    <mergeCell ref="B77:B84"/>
    <mergeCell ref="J66:J72"/>
    <mergeCell ref="K66:K72"/>
    <mergeCell ref="A75:A76"/>
    <mergeCell ref="C75:C76"/>
    <mergeCell ref="D75:H75"/>
    <mergeCell ref="J75:J76"/>
    <mergeCell ref="K75:K76"/>
    <mergeCell ref="A66:A73"/>
    <mergeCell ref="C66:C72"/>
    <mergeCell ref="D66:D67"/>
    <mergeCell ref="H66:H72"/>
    <mergeCell ref="I66:I72"/>
    <mergeCell ref="B66:B73"/>
    <mergeCell ref="J55:J61"/>
    <mergeCell ref="K55:K61"/>
    <mergeCell ref="A64:A65"/>
    <mergeCell ref="C64:C65"/>
    <mergeCell ref="D64:H64"/>
    <mergeCell ref="J64:J65"/>
    <mergeCell ref="K64:K65"/>
    <mergeCell ref="A55:A62"/>
    <mergeCell ref="C55:C61"/>
    <mergeCell ref="D55:D56"/>
    <mergeCell ref="H55:H61"/>
    <mergeCell ref="I55:I61"/>
    <mergeCell ref="B55:B6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xm:sqref>
        </x14:dataValidation>
        <x14:dataValidation type="list" allowBlank="1" showInputMessage="1" showErrorMessage="1">
          <x14:formula1>
            <xm:f>Hoja3!$A$155:$A$157</xm:f>
          </x14:formula1>
          <xm:sqref>F12 F23 F34 F45 F56 F67 F78 F89 F100</xm:sqref>
        </x14:dataValidation>
        <x14:dataValidation type="list" allowBlank="1" showInputMessage="1" showErrorMessage="1">
          <x14:formula1>
            <xm:f>Hoja3!$A$160:$A$162</xm:f>
          </x14:formula1>
          <xm:sqref>F13 F24 F35 F46 F57 F68 F79 F90 F101</xm:sqref>
        </x14:dataValidation>
        <x14:dataValidation type="list" allowBlank="1" showInputMessage="1" showErrorMessage="1">
          <x14:formula1>
            <xm:f>Hoja3!$A$165:$A$168</xm:f>
          </x14:formula1>
          <xm:sqref>F14 F25 F36 F47 F58 F69 F80 F91 F102</xm:sqref>
        </x14:dataValidation>
        <x14:dataValidation type="list" allowBlank="1" showInputMessage="1" showErrorMessage="1">
          <x14:formula1>
            <xm:f>Hoja3!$A$171:$A$173</xm:f>
          </x14:formula1>
          <xm:sqref>F15 F26 F37 F48 F59 F70 F81 F92 F103</xm:sqref>
        </x14:dataValidation>
        <x14:dataValidation type="list" allowBlank="1" showInputMessage="1" showErrorMessage="1">
          <x14:formula1>
            <xm:f>Hoja3!$A$176:$A$178</xm:f>
          </x14:formula1>
          <xm:sqref>F16 F27 F38 F49 F60 F71 F82 F93 F104</xm:sqref>
        </x14:dataValidation>
        <x14:dataValidation type="list" allowBlank="1" showInputMessage="1" showErrorMessage="1">
          <x14:formula1>
            <xm:f>Hoja3!$A$181:$A$184</xm:f>
          </x14:formula1>
          <xm:sqref>F17 F28 F39 F50 F61 F72 F83 F94 F105</xm:sqref>
        </x14:dataValidation>
        <x14:dataValidation type="list" allowBlank="1" showInputMessage="1" showErrorMessage="1">
          <x14:formula1>
            <xm:f>Hoja3!$A$187:$A$190</xm:f>
          </x14:formula1>
          <xm:sqref>I11:I17 I22:I28 I33:I39 I44:I50 I55:I61 I66:I72 I77:I83 I88:I94 I99:I105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3"/>
  <sheetViews>
    <sheetView zoomScale="58" zoomScaleNormal="58" workbookViewId="0">
      <selection activeCell="I14" sqref="I14"/>
    </sheetView>
  </sheetViews>
  <sheetFormatPr baseColWidth="10" defaultColWidth="11.44140625" defaultRowHeight="13.8" x14ac:dyDescent="0.25"/>
  <cols>
    <col min="1" max="1" width="39.44140625" style="1" customWidth="1"/>
    <col min="2" max="2" width="35.33203125" style="1" customWidth="1"/>
    <col min="3" max="3" width="111"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488"/>
      <c r="B1" s="250" t="s">
        <v>411</v>
      </c>
      <c r="C1" s="251"/>
      <c r="D1" s="367"/>
      <c r="E1" s="552" t="s">
        <v>407</v>
      </c>
      <c r="F1" s="553"/>
      <c r="G1" s="553"/>
      <c r="H1" s="554"/>
    </row>
    <row r="2" spans="1:8" customFormat="1" ht="15.75" customHeight="1" x14ac:dyDescent="0.3">
      <c r="A2" s="245"/>
      <c r="B2" s="489"/>
      <c r="C2" s="381"/>
      <c r="D2" s="382"/>
      <c r="E2" s="555" t="s">
        <v>408</v>
      </c>
      <c r="F2" s="556"/>
      <c r="G2" s="556"/>
      <c r="H2" s="557"/>
    </row>
    <row r="3" spans="1:8" customFormat="1" ht="36" customHeight="1" x14ac:dyDescent="0.3">
      <c r="A3" s="245"/>
      <c r="B3" s="489" t="s">
        <v>416</v>
      </c>
      <c r="C3" s="381"/>
      <c r="D3" s="382"/>
      <c r="E3" s="555" t="s">
        <v>410</v>
      </c>
      <c r="F3" s="556"/>
      <c r="G3" s="556"/>
      <c r="H3" s="557"/>
    </row>
    <row r="4" spans="1:8" customFormat="1" ht="15.75" customHeight="1" thickBot="1" x14ac:dyDescent="0.35">
      <c r="A4" s="246"/>
      <c r="B4" s="259"/>
      <c r="C4" s="260"/>
      <c r="D4" s="368"/>
      <c r="E4" s="558" t="s">
        <v>4</v>
      </c>
      <c r="F4" s="559"/>
      <c r="G4" s="559"/>
      <c r="H4" s="560"/>
    </row>
    <row r="5" spans="1:8" ht="14.4" thickBot="1" x14ac:dyDescent="0.3">
      <c r="C5" s="64"/>
      <c r="D5" s="64"/>
      <c r="E5" s="64"/>
      <c r="F5" s="64"/>
      <c r="G5" s="64"/>
    </row>
    <row r="6" spans="1:8" customFormat="1" ht="24" customHeight="1" x14ac:dyDescent="0.3">
      <c r="A6" s="136" t="s">
        <v>6</v>
      </c>
      <c r="B6" s="137"/>
      <c r="C6" s="138"/>
      <c r="D6" s="138"/>
      <c r="E6" s="138"/>
      <c r="F6" s="138"/>
      <c r="G6" s="138"/>
      <c r="H6" s="139"/>
    </row>
    <row r="7" spans="1:8" customFormat="1" ht="35.25" customHeight="1" thickBot="1" x14ac:dyDescent="0.35">
      <c r="A7" s="31" t="s">
        <v>8</v>
      </c>
      <c r="B7" s="140"/>
      <c r="C7" s="492"/>
      <c r="D7" s="492"/>
      <c r="E7" s="492"/>
      <c r="F7" s="492"/>
      <c r="G7" s="492"/>
      <c r="H7" s="493"/>
    </row>
    <row r="8" spans="1:8" ht="14.4" thickBot="1" x14ac:dyDescent="0.3">
      <c r="C8" s="64"/>
      <c r="D8" s="64"/>
      <c r="E8" s="64"/>
      <c r="F8" s="64"/>
      <c r="G8" s="64"/>
    </row>
    <row r="9" spans="1:8" s="124" customFormat="1" ht="30" customHeight="1" x14ac:dyDescent="0.3">
      <c r="A9" s="490" t="s">
        <v>122</v>
      </c>
      <c r="B9" s="490" t="s">
        <v>264</v>
      </c>
      <c r="C9" s="491" t="s">
        <v>238</v>
      </c>
      <c r="D9" s="491" t="s">
        <v>247</v>
      </c>
      <c r="E9" s="491" t="s">
        <v>265</v>
      </c>
      <c r="F9" s="494" t="s">
        <v>266</v>
      </c>
      <c r="G9" s="494"/>
      <c r="H9" s="495" t="s">
        <v>267</v>
      </c>
    </row>
    <row r="10" spans="1:8" s="125" customFormat="1" ht="48.75" customHeight="1" x14ac:dyDescent="0.3">
      <c r="A10" s="490"/>
      <c r="B10" s="490"/>
      <c r="C10" s="491"/>
      <c r="D10" s="491"/>
      <c r="E10" s="491"/>
      <c r="F10" s="494"/>
      <c r="G10" s="494"/>
      <c r="H10" s="495"/>
    </row>
    <row r="11" spans="1:8" s="125" customFormat="1" ht="121.5" customHeight="1" x14ac:dyDescent="0.3">
      <c r="A11" s="496" t="s">
        <v>349</v>
      </c>
      <c r="B11" s="142" t="s">
        <v>295</v>
      </c>
      <c r="C11" s="142" t="str">
        <f>+'CONTROLES Y EVALUACION'!C11:C17</f>
        <v>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v>
      </c>
      <c r="D11" s="142" t="str">
        <f>+'CONTROLES Y EVALUACION'!H11:H17</f>
        <v>Fuerte</v>
      </c>
      <c r="E11" s="142" t="str">
        <f>+'CONTROLES Y EVALUACION'!I11:I17</f>
        <v>Moderado (Algunas veces se ejecuta)</v>
      </c>
      <c r="F11" s="143" t="str">
        <f>+'CONTROLES Y EVALUACION'!J11:J17</f>
        <v>Moderado</v>
      </c>
      <c r="G11" s="144">
        <f>IF(F11="Fuerte",100,IF(F11="Moderado",50,IF(F11="Débil",0," ")))</f>
        <v>50</v>
      </c>
      <c r="H11" s="499" t="str">
        <f>IF(G23=100,"Fuerte",IF(AND(G23&gt;=50,G23&lt;=99),"Moderado",IF(AND(G23&gt;0,G23&lt;=49),"Débil"," ")))</f>
        <v>Moderado</v>
      </c>
    </row>
    <row r="12" spans="1:8" s="125" customFormat="1" ht="136.5" customHeight="1" x14ac:dyDescent="0.3">
      <c r="A12" s="497"/>
      <c r="B12" s="142" t="s">
        <v>14</v>
      </c>
      <c r="C12" s="142" t="s">
        <v>354</v>
      </c>
      <c r="D12" s="142" t="s">
        <v>355</v>
      </c>
      <c r="E12" s="142" t="s">
        <v>236</v>
      </c>
      <c r="F12" s="143" t="s">
        <v>167</v>
      </c>
      <c r="G12" s="144">
        <v>50</v>
      </c>
      <c r="H12" s="499"/>
    </row>
    <row r="13" spans="1:8" s="125" customFormat="1" ht="101.25" customHeight="1" x14ac:dyDescent="0.3">
      <c r="A13" s="496" t="s">
        <v>340</v>
      </c>
      <c r="B13" s="142" t="s">
        <v>338</v>
      </c>
      <c r="C13" s="142" t="s">
        <v>356</v>
      </c>
      <c r="D13" s="142" t="s">
        <v>355</v>
      </c>
      <c r="E13" s="142" t="s">
        <v>236</v>
      </c>
      <c r="F13" s="143" t="s">
        <v>167</v>
      </c>
      <c r="G13" s="144">
        <f t="shared" ref="G13:G22" si="0">IF(F13="Fuerte",100,IF(F13="Moderado",50,IF(F13="Débil",0," ")))</f>
        <v>50</v>
      </c>
      <c r="H13" s="499"/>
    </row>
    <row r="14" spans="1:8" s="125" customFormat="1" ht="129" customHeight="1" x14ac:dyDescent="0.3">
      <c r="A14" s="497"/>
      <c r="B14" s="142" t="s">
        <v>339</v>
      </c>
      <c r="C14" s="142" t="s">
        <v>358</v>
      </c>
      <c r="D14" s="142" t="s">
        <v>355</v>
      </c>
      <c r="E14" s="142" t="s">
        <v>236</v>
      </c>
      <c r="F14" s="143" t="s">
        <v>167</v>
      </c>
      <c r="G14" s="144">
        <f t="shared" si="0"/>
        <v>50</v>
      </c>
      <c r="H14" s="499"/>
    </row>
    <row r="15" spans="1:8" s="125" customFormat="1" ht="187.5" customHeight="1" x14ac:dyDescent="0.3">
      <c r="A15" s="496" t="s">
        <v>348</v>
      </c>
      <c r="B15" s="142" t="s">
        <v>343</v>
      </c>
      <c r="C15" s="142" t="s">
        <v>359</v>
      </c>
      <c r="D15" s="142" t="s">
        <v>355</v>
      </c>
      <c r="E15" s="142" t="s">
        <v>236</v>
      </c>
      <c r="F15" s="143" t="s">
        <v>167</v>
      </c>
      <c r="G15" s="144">
        <f t="shared" si="0"/>
        <v>50</v>
      </c>
      <c r="H15" s="499"/>
    </row>
    <row r="16" spans="1:8" s="125" customFormat="1" ht="122.25" customHeight="1" x14ac:dyDescent="0.3">
      <c r="A16" s="497"/>
      <c r="B16" s="142" t="s">
        <v>25</v>
      </c>
      <c r="C16" s="142" t="s">
        <v>361</v>
      </c>
      <c r="D16" s="142" t="s">
        <v>355</v>
      </c>
      <c r="E16" s="142" t="s">
        <v>236</v>
      </c>
      <c r="F16" s="143" t="s">
        <v>167</v>
      </c>
      <c r="G16" s="144">
        <f t="shared" si="0"/>
        <v>50</v>
      </c>
      <c r="H16" s="499"/>
    </row>
    <row r="17" spans="1:8" s="125" customFormat="1" ht="159.75" customHeight="1" x14ac:dyDescent="0.3">
      <c r="A17" s="498"/>
      <c r="B17" s="142" t="s">
        <v>344</v>
      </c>
      <c r="C17" s="142" t="s">
        <v>360</v>
      </c>
      <c r="D17" s="142" t="s">
        <v>355</v>
      </c>
      <c r="E17" s="142" t="s">
        <v>236</v>
      </c>
      <c r="F17" s="143" t="s">
        <v>167</v>
      </c>
      <c r="G17" s="144">
        <f t="shared" si="0"/>
        <v>50</v>
      </c>
      <c r="H17" s="499"/>
    </row>
    <row r="18" spans="1:8" s="125" customFormat="1" ht="39.75" customHeight="1" x14ac:dyDescent="0.3">
      <c r="A18" s="219"/>
      <c r="B18" s="141"/>
      <c r="C18" s="142"/>
      <c r="D18" s="142"/>
      <c r="E18" s="142"/>
      <c r="F18" s="143"/>
      <c r="G18" s="144" t="str">
        <f t="shared" si="0"/>
        <v xml:space="preserve"> </v>
      </c>
      <c r="H18" s="499"/>
    </row>
    <row r="19" spans="1:8" s="125" customFormat="1" ht="39.75" customHeight="1" x14ac:dyDescent="0.3">
      <c r="A19" s="219"/>
      <c r="B19" s="141"/>
      <c r="C19" s="142"/>
      <c r="D19" s="142"/>
      <c r="E19" s="142"/>
      <c r="F19" s="143"/>
      <c r="G19" s="144" t="str">
        <f t="shared" si="0"/>
        <v xml:space="preserve"> </v>
      </c>
      <c r="H19" s="499"/>
    </row>
    <row r="20" spans="1:8" s="125" customFormat="1" ht="39.75" customHeight="1" x14ac:dyDescent="0.3">
      <c r="A20" s="219"/>
      <c r="B20" s="141"/>
      <c r="C20" s="142"/>
      <c r="D20" s="142"/>
      <c r="E20" s="142"/>
      <c r="F20" s="143"/>
      <c r="G20" s="144" t="str">
        <f t="shared" si="0"/>
        <v xml:space="preserve"> </v>
      </c>
      <c r="H20" s="499"/>
    </row>
    <row r="21" spans="1:8" s="125" customFormat="1" ht="39.75" customHeight="1" x14ac:dyDescent="0.3">
      <c r="A21" s="141"/>
      <c r="B21" s="141"/>
      <c r="C21" s="142"/>
      <c r="D21" s="142"/>
      <c r="E21" s="142"/>
      <c r="F21" s="143"/>
      <c r="G21" s="144" t="str">
        <f t="shared" si="0"/>
        <v xml:space="preserve"> </v>
      </c>
      <c r="H21" s="499"/>
    </row>
    <row r="22" spans="1:8" s="125" customFormat="1" ht="39.75" customHeight="1" x14ac:dyDescent="0.3">
      <c r="A22" s="141"/>
      <c r="B22" s="141"/>
      <c r="C22" s="142"/>
      <c r="D22" s="142"/>
      <c r="E22" s="142"/>
      <c r="F22" s="143"/>
      <c r="G22" s="144" t="str">
        <f t="shared" si="0"/>
        <v xml:space="preserve"> </v>
      </c>
      <c r="H22" s="499"/>
    </row>
    <row r="23" spans="1:8" s="125" customFormat="1" ht="39.75" customHeight="1" x14ac:dyDescent="0.3">
      <c r="A23" s="145" t="s">
        <v>268</v>
      </c>
      <c r="B23" s="145"/>
      <c r="C23" s="145"/>
      <c r="D23" s="145"/>
      <c r="E23" s="145"/>
      <c r="F23" s="145"/>
      <c r="G23" s="146">
        <f>IF(ISERROR(AVERAGE(G11:G22)),0,AVERAGE(G11:G22))</f>
        <v>50</v>
      </c>
      <c r="H23" s="144"/>
    </row>
  </sheetData>
  <mergeCells count="21">
    <mergeCell ref="A11:A12"/>
    <mergeCell ref="A13:A14"/>
    <mergeCell ref="A15:A17"/>
    <mergeCell ref="H11:H22"/>
    <mergeCell ref="A18:A20"/>
    <mergeCell ref="E3:G3"/>
    <mergeCell ref="E4:G4"/>
    <mergeCell ref="H1:H4"/>
    <mergeCell ref="A1:A4"/>
    <mergeCell ref="B9:B10"/>
    <mergeCell ref="D9:D10"/>
    <mergeCell ref="B1:D2"/>
    <mergeCell ref="B3:D4"/>
    <mergeCell ref="C7:H7"/>
    <mergeCell ref="A9:A10"/>
    <mergeCell ref="C9:C10"/>
    <mergeCell ref="E9:E10"/>
    <mergeCell ref="E1:G1"/>
    <mergeCell ref="E2:G2"/>
    <mergeCell ref="F9:G10"/>
    <mergeCell ref="H9:H1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8"/>
  <sheetViews>
    <sheetView tabSelected="1" zoomScale="90" zoomScaleNormal="90" workbookViewId="0">
      <selection sqref="A1:M4"/>
    </sheetView>
  </sheetViews>
  <sheetFormatPr baseColWidth="10" defaultColWidth="11.44140625" defaultRowHeight="13.8" x14ac:dyDescent="0.3"/>
  <cols>
    <col min="1" max="1" width="28.109375" style="55" customWidth="1"/>
    <col min="2" max="2" width="18.5546875" style="55" customWidth="1"/>
    <col min="3" max="3" width="17.33203125" style="55" customWidth="1"/>
    <col min="4" max="4" width="18.88671875" style="57" customWidth="1"/>
    <col min="5" max="5" width="11.88671875" style="55" customWidth="1"/>
    <col min="6" max="6" width="15" style="55" customWidth="1"/>
    <col min="7" max="7" width="17.33203125" style="55" customWidth="1"/>
    <col min="8" max="8" width="14.5546875" style="55" customWidth="1"/>
    <col min="9" max="9" width="24.44140625" style="55" customWidth="1"/>
    <col min="10" max="10" width="19.6640625" style="55" customWidth="1"/>
    <col min="11" max="11" width="13.109375" style="55" customWidth="1"/>
    <col min="12" max="12" width="18" style="55" customWidth="1"/>
    <col min="13" max="13" width="18.88671875" style="55" customWidth="1"/>
    <col min="14" max="16384" width="11.44140625" style="55"/>
  </cols>
  <sheetData>
    <row r="1" spans="1:13" ht="15.75" customHeight="1" x14ac:dyDescent="0.3">
      <c r="A1" s="561"/>
      <c r="B1" s="562" t="s">
        <v>411</v>
      </c>
      <c r="C1" s="563"/>
      <c r="D1" s="563"/>
      <c r="E1" s="563"/>
      <c r="F1" s="563"/>
      <c r="G1" s="563"/>
      <c r="H1" s="563"/>
      <c r="I1" s="564"/>
      <c r="J1" s="552" t="s">
        <v>407</v>
      </c>
      <c r="K1" s="553"/>
      <c r="L1" s="553"/>
      <c r="M1" s="565"/>
    </row>
    <row r="2" spans="1:13" ht="15.75" customHeight="1" x14ac:dyDescent="0.3">
      <c r="A2" s="566"/>
      <c r="B2" s="567"/>
      <c r="C2" s="568"/>
      <c r="D2" s="568"/>
      <c r="E2" s="568"/>
      <c r="F2" s="568"/>
      <c r="G2" s="568"/>
      <c r="H2" s="568"/>
      <c r="I2" s="569"/>
      <c r="J2" s="555" t="s">
        <v>408</v>
      </c>
      <c r="K2" s="556"/>
      <c r="L2" s="556"/>
      <c r="M2" s="570"/>
    </row>
    <row r="3" spans="1:13" ht="15.75" customHeight="1" x14ac:dyDescent="0.3">
      <c r="A3" s="566"/>
      <c r="B3" s="571" t="s">
        <v>417</v>
      </c>
      <c r="C3" s="572"/>
      <c r="D3" s="572"/>
      <c r="E3" s="572"/>
      <c r="F3" s="572"/>
      <c r="G3" s="572"/>
      <c r="H3" s="572"/>
      <c r="I3" s="573"/>
      <c r="J3" s="555" t="s">
        <v>410</v>
      </c>
      <c r="K3" s="556"/>
      <c r="L3" s="556"/>
      <c r="M3" s="570"/>
    </row>
    <row r="4" spans="1:13" ht="15.75" customHeight="1" thickBot="1" x14ac:dyDescent="0.35">
      <c r="A4" s="574"/>
      <c r="B4" s="567"/>
      <c r="C4" s="568"/>
      <c r="D4" s="568"/>
      <c r="E4" s="568"/>
      <c r="F4" s="568"/>
      <c r="G4" s="568"/>
      <c r="H4" s="568"/>
      <c r="I4" s="569"/>
      <c r="J4" s="558" t="s">
        <v>4</v>
      </c>
      <c r="K4" s="559"/>
      <c r="L4" s="559"/>
      <c r="M4" s="575"/>
    </row>
    <row r="5" spans="1:13" ht="15" customHeight="1" x14ac:dyDescent="0.3">
      <c r="A5" s="503"/>
      <c r="B5" s="504"/>
      <c r="C5" s="504"/>
      <c r="D5" s="504"/>
      <c r="E5" s="504"/>
      <c r="F5" s="504"/>
      <c r="G5" s="504"/>
      <c r="H5" s="504"/>
      <c r="I5" s="504"/>
      <c r="J5" s="504"/>
      <c r="K5" s="504"/>
      <c r="L5" s="505"/>
      <c r="M5" s="97"/>
    </row>
    <row r="6" spans="1:13" s="56" customFormat="1" ht="15.75" customHeight="1" x14ac:dyDescent="0.25">
      <c r="A6" s="134" t="s">
        <v>269</v>
      </c>
      <c r="B6" s="508" t="s">
        <v>403</v>
      </c>
      <c r="C6" s="508"/>
      <c r="D6" s="508"/>
      <c r="E6" s="508"/>
      <c r="F6" s="508"/>
      <c r="G6" s="508"/>
      <c r="H6" s="508"/>
      <c r="I6" s="508"/>
      <c r="J6" s="508"/>
      <c r="K6" s="508"/>
      <c r="L6" s="508"/>
      <c r="M6" s="509"/>
    </row>
    <row r="7" spans="1:13" s="56" customFormat="1" ht="63" customHeight="1" x14ac:dyDescent="0.25">
      <c r="A7" s="134" t="s">
        <v>270</v>
      </c>
      <c r="B7" s="400" t="s">
        <v>404</v>
      </c>
      <c r="C7" s="400"/>
      <c r="D7" s="400"/>
      <c r="E7" s="400"/>
      <c r="F7" s="400"/>
      <c r="G7" s="400"/>
      <c r="H7" s="400"/>
      <c r="I7" s="400"/>
      <c r="J7" s="400"/>
      <c r="K7" s="400"/>
      <c r="L7" s="400"/>
      <c r="M7" s="510"/>
    </row>
    <row r="8" spans="1:13" s="56" customFormat="1" ht="15" customHeight="1" x14ac:dyDescent="0.25">
      <c r="A8" s="512"/>
      <c r="B8" s="513"/>
      <c r="C8" s="513"/>
      <c r="D8" s="513"/>
      <c r="E8" s="513"/>
      <c r="F8" s="513"/>
      <c r="G8" s="133"/>
      <c r="H8" s="133"/>
      <c r="I8" s="133"/>
      <c r="J8" s="133"/>
      <c r="K8" s="133"/>
      <c r="L8" s="133"/>
      <c r="M8" s="135"/>
    </row>
    <row r="9" spans="1:13" s="132" customFormat="1" ht="40.5" customHeight="1" thickBot="1" x14ac:dyDescent="0.3">
      <c r="A9" s="214" t="s">
        <v>271</v>
      </c>
      <c r="B9" s="205" t="s">
        <v>272</v>
      </c>
      <c r="C9" s="205" t="s">
        <v>106</v>
      </c>
      <c r="D9" s="205" t="s">
        <v>11</v>
      </c>
      <c r="E9" s="204" t="s">
        <v>273</v>
      </c>
      <c r="F9" s="204" t="s">
        <v>274</v>
      </c>
      <c r="G9" s="204" t="s">
        <v>275</v>
      </c>
      <c r="H9" s="204" t="s">
        <v>276</v>
      </c>
      <c r="I9" s="204" t="s">
        <v>277</v>
      </c>
      <c r="J9" s="205" t="s">
        <v>278</v>
      </c>
      <c r="K9" s="205" t="s">
        <v>279</v>
      </c>
      <c r="L9" s="205" t="s">
        <v>280</v>
      </c>
      <c r="M9" s="206" t="s">
        <v>281</v>
      </c>
    </row>
    <row r="10" spans="1:13" s="56" customFormat="1" ht="60" customHeight="1" thickBot="1" x14ac:dyDescent="0.3">
      <c r="A10" s="517" t="str">
        <f>+CONTEXTO!B7</f>
        <v>GESTION DE INFRAESTRUCTURA Y OBRAS PUBLICAS</v>
      </c>
      <c r="B10" s="511" t="str">
        <f>+(PROBABILIDAD!A11)</f>
        <v>Recursos insuficientes para atender la necesidades de la población, originado por  la demora en la intervención</v>
      </c>
      <c r="C10" s="500" t="s">
        <v>287</v>
      </c>
      <c r="D10" s="207" t="str">
        <f>+(DESCRIPCION!D10)</f>
        <v>Diversidad de criterios en la aplicación de las normas</v>
      </c>
      <c r="E10" s="500" t="str">
        <f>+(PROBABILIDAD!T11)</f>
        <v>Posible</v>
      </c>
      <c r="F10" s="500" t="s">
        <v>192</v>
      </c>
      <c r="G10" s="511" t="s">
        <v>289</v>
      </c>
      <c r="H10" s="500" t="s">
        <v>291</v>
      </c>
      <c r="I10" s="61" t="s">
        <v>367</v>
      </c>
      <c r="J10" s="208" t="s">
        <v>369</v>
      </c>
      <c r="K10" s="208" t="s">
        <v>370</v>
      </c>
      <c r="L10" s="208" t="s">
        <v>371</v>
      </c>
      <c r="M10" s="209" t="s">
        <v>384</v>
      </c>
    </row>
    <row r="11" spans="1:13" s="56" customFormat="1" ht="70.5" customHeight="1" x14ac:dyDescent="0.25">
      <c r="A11" s="518"/>
      <c r="B11" s="506"/>
      <c r="C11" s="501"/>
      <c r="D11" s="169" t="str">
        <f>+(DESCRIPCION!D11)</f>
        <v>Constantes cambios normativos, diversidad jurídica.</v>
      </c>
      <c r="E11" s="501"/>
      <c r="F11" s="501"/>
      <c r="G11" s="506"/>
      <c r="H11" s="501"/>
      <c r="I11" s="62" t="s">
        <v>368</v>
      </c>
      <c r="J11" s="208" t="s">
        <v>372</v>
      </c>
      <c r="K11" s="202" t="s">
        <v>373</v>
      </c>
      <c r="L11" s="202" t="s">
        <v>374</v>
      </c>
      <c r="M11" s="210" t="s">
        <v>385</v>
      </c>
    </row>
    <row r="12" spans="1:13" s="56" customFormat="1" ht="62.25" customHeight="1" x14ac:dyDescent="0.25">
      <c r="A12" s="514" t="str">
        <f>+CONTEXTO!B8</f>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
      <c r="B12" s="506"/>
      <c r="C12" s="501"/>
      <c r="D12" s="201" t="s">
        <v>362</v>
      </c>
      <c r="E12" s="501"/>
      <c r="F12" s="501"/>
      <c r="G12" s="506"/>
      <c r="H12" s="501"/>
      <c r="I12" s="62" t="s">
        <v>363</v>
      </c>
      <c r="J12" s="202" t="s">
        <v>381</v>
      </c>
      <c r="K12" s="203" t="s">
        <v>383</v>
      </c>
      <c r="L12" s="203" t="s">
        <v>374</v>
      </c>
      <c r="M12" s="210" t="s">
        <v>386</v>
      </c>
    </row>
    <row r="13" spans="1:13" s="56" customFormat="1" ht="57.75" customHeight="1" x14ac:dyDescent="0.25">
      <c r="A13" s="515"/>
      <c r="B13" s="506" t="str">
        <f>+(PROBABILIDAD!A12)</f>
        <v>Que las obras queden inconclusas y sin el servicio adecuado para las diferentes comunidades</v>
      </c>
      <c r="C13" s="501" t="s">
        <v>287</v>
      </c>
      <c r="D13" s="62" t="str">
        <f>+(DESCRIPCION!D13)</f>
        <v>Obras que no es posible darles total cumplimiento</v>
      </c>
      <c r="E13" s="501" t="str">
        <f>+(PROBABILIDAD!T12)</f>
        <v>Posible</v>
      </c>
      <c r="F13" s="501" t="s">
        <v>192</v>
      </c>
      <c r="G13" s="501" t="s">
        <v>289</v>
      </c>
      <c r="H13" s="501" t="s">
        <v>291</v>
      </c>
      <c r="I13" s="62" t="s">
        <v>364</v>
      </c>
      <c r="J13" s="202" t="s">
        <v>375</v>
      </c>
      <c r="K13" s="202" t="s">
        <v>370</v>
      </c>
      <c r="L13" s="202" t="s">
        <v>376</v>
      </c>
      <c r="M13" s="210" t="s">
        <v>387</v>
      </c>
    </row>
    <row r="14" spans="1:13" s="56" customFormat="1" ht="55.5" customHeight="1" x14ac:dyDescent="0.25">
      <c r="A14" s="515"/>
      <c r="B14" s="506"/>
      <c r="C14" s="501"/>
      <c r="D14" s="62" t="str">
        <f>+(DESCRIPCION!D14)</f>
        <v>Comunidades inconformes por la gestion</v>
      </c>
      <c r="E14" s="501"/>
      <c r="F14" s="501"/>
      <c r="G14" s="501"/>
      <c r="H14" s="501"/>
      <c r="I14" s="62" t="s">
        <v>365</v>
      </c>
      <c r="J14" s="202" t="s">
        <v>377</v>
      </c>
      <c r="K14" s="202" t="s">
        <v>370</v>
      </c>
      <c r="L14" s="202" t="s">
        <v>378</v>
      </c>
      <c r="M14" s="210" t="s">
        <v>388</v>
      </c>
    </row>
    <row r="15" spans="1:13" s="56" customFormat="1" ht="82.5" customHeight="1" x14ac:dyDescent="0.25">
      <c r="A15" s="515"/>
      <c r="B15" s="506"/>
      <c r="C15" s="501"/>
      <c r="D15" s="200" t="s">
        <v>362</v>
      </c>
      <c r="E15" s="501"/>
      <c r="F15" s="501"/>
      <c r="G15" s="501"/>
      <c r="H15" s="501"/>
      <c r="I15" s="62" t="s">
        <v>366</v>
      </c>
      <c r="J15" s="202" t="s">
        <v>382</v>
      </c>
      <c r="K15" s="202" t="str">
        <f>+K14</f>
        <v>Secretaria y Directores</v>
      </c>
      <c r="L15" s="202" t="str">
        <f>+L14</f>
        <v>Al inicio de Cada proyecto</v>
      </c>
      <c r="M15" s="210" t="s">
        <v>389</v>
      </c>
    </row>
    <row r="16" spans="1:13" s="56" customFormat="1" ht="62.25" customHeight="1" x14ac:dyDescent="0.25">
      <c r="A16" s="515"/>
      <c r="B16" s="506" t="str">
        <f>+(PROBABILIDAD!A13)</f>
        <v>Obras sin las debidas condiciones tecnicas y con Adiciones presupuestales</v>
      </c>
      <c r="C16" s="501" t="s">
        <v>288</v>
      </c>
      <c r="D16" s="200" t="str">
        <f>+(DESCRIPCION!D15)</f>
        <v>Profesionales sin la idoneidad y experiencia en el control y seguimiento</v>
      </c>
      <c r="E16" s="501" t="str">
        <f>+(PROBABILIDAD!T13)</f>
        <v>Posible</v>
      </c>
      <c r="F16" s="501" t="str">
        <f>+(' IMPACTO RIESGOS CORRUPCION'!F11)</f>
        <v>CATASTROFICO</v>
      </c>
      <c r="G16" s="501" t="s">
        <v>289</v>
      </c>
      <c r="H16" s="501" t="s">
        <v>291</v>
      </c>
      <c r="I16" s="62" t="s">
        <v>391</v>
      </c>
      <c r="J16" s="215" t="s">
        <v>395</v>
      </c>
      <c r="K16" s="202" t="s">
        <v>380</v>
      </c>
      <c r="L16" s="213" t="s">
        <v>379</v>
      </c>
      <c r="M16" s="213" t="s">
        <v>400</v>
      </c>
    </row>
    <row r="17" spans="1:13" s="56" customFormat="1" ht="84.75" customHeight="1" x14ac:dyDescent="0.25">
      <c r="A17" s="515"/>
      <c r="B17" s="506"/>
      <c r="C17" s="501"/>
      <c r="D17" s="200" t="s">
        <v>344</v>
      </c>
      <c r="E17" s="501"/>
      <c r="F17" s="501"/>
      <c r="G17" s="501"/>
      <c r="H17" s="501"/>
      <c r="I17" s="215" t="s">
        <v>393</v>
      </c>
      <c r="J17" s="213" t="s">
        <v>396</v>
      </c>
      <c r="K17" s="202" t="s">
        <v>370</v>
      </c>
      <c r="L17" s="213" t="s">
        <v>398</v>
      </c>
      <c r="M17" s="213" t="s">
        <v>401</v>
      </c>
    </row>
    <row r="18" spans="1:13" s="56" customFormat="1" ht="135" customHeight="1" thickBot="1" x14ac:dyDescent="0.3">
      <c r="A18" s="516"/>
      <c r="B18" s="507"/>
      <c r="C18" s="502"/>
      <c r="D18" s="211" t="s">
        <v>362</v>
      </c>
      <c r="E18" s="502"/>
      <c r="F18" s="502"/>
      <c r="G18" s="502"/>
      <c r="H18" s="502"/>
      <c r="I18" s="213" t="s">
        <v>394</v>
      </c>
      <c r="J18" s="213" t="s">
        <v>397</v>
      </c>
      <c r="K18" s="212" t="s">
        <v>370</v>
      </c>
      <c r="L18" s="213" t="s">
        <v>399</v>
      </c>
      <c r="M18" s="213" t="s">
        <v>392</v>
      </c>
    </row>
  </sheetData>
  <mergeCells count="32">
    <mergeCell ref="M1:M4"/>
    <mergeCell ref="A1:A4"/>
    <mergeCell ref="J1:L1"/>
    <mergeCell ref="J2:L2"/>
    <mergeCell ref="J3:L3"/>
    <mergeCell ref="J4:L4"/>
    <mergeCell ref="B1:I2"/>
    <mergeCell ref="B3:I4"/>
    <mergeCell ref="A8:F8"/>
    <mergeCell ref="H10:H12"/>
    <mergeCell ref="H13:H15"/>
    <mergeCell ref="B10:B12"/>
    <mergeCell ref="C10:C12"/>
    <mergeCell ref="A12:A18"/>
    <mergeCell ref="A10:A11"/>
    <mergeCell ref="E10:E12"/>
    <mergeCell ref="F10:F12"/>
    <mergeCell ref="F16:F18"/>
    <mergeCell ref="A5:L5"/>
    <mergeCell ref="G16:G18"/>
    <mergeCell ref="H16:H18"/>
    <mergeCell ref="B16:B18"/>
    <mergeCell ref="C16:C18"/>
    <mergeCell ref="E16:E18"/>
    <mergeCell ref="B6:M6"/>
    <mergeCell ref="B7:M7"/>
    <mergeCell ref="G10:G12"/>
    <mergeCell ref="B13:B15"/>
    <mergeCell ref="C13:C15"/>
    <mergeCell ref="E13:E15"/>
    <mergeCell ref="F13:F15"/>
    <mergeCell ref="G13:G15"/>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40"/>
      <c r="B1" s="236" t="s">
        <v>27</v>
      </c>
      <c r="C1" s="237"/>
      <c r="D1" s="3" t="s">
        <v>28</v>
      </c>
      <c r="E1" s="243"/>
    </row>
    <row r="2" spans="1:5" ht="15" customHeight="1" x14ac:dyDescent="0.3">
      <c r="A2" s="240"/>
      <c r="B2" s="238"/>
      <c r="C2" s="239"/>
      <c r="D2" s="3" t="s">
        <v>2</v>
      </c>
      <c r="E2" s="243"/>
    </row>
    <row r="3" spans="1:5" ht="30" customHeight="1" x14ac:dyDescent="0.3">
      <c r="A3" s="240"/>
      <c r="B3" s="236" t="s">
        <v>29</v>
      </c>
      <c r="C3" s="237"/>
      <c r="D3" s="3" t="s">
        <v>30</v>
      </c>
      <c r="E3" s="243"/>
    </row>
    <row r="4" spans="1:5" ht="15" customHeight="1" x14ac:dyDescent="0.3">
      <c r="A4" s="240"/>
      <c r="B4" s="238"/>
      <c r="C4" s="239"/>
      <c r="D4" s="3" t="s">
        <v>4</v>
      </c>
      <c r="E4" s="243"/>
    </row>
    <row r="5" spans="1:5" ht="15" thickBot="1" x14ac:dyDescent="0.35"/>
    <row r="6" spans="1:5" x14ac:dyDescent="0.3">
      <c r="A6" s="241" t="s">
        <v>31</v>
      </c>
      <c r="B6" s="242"/>
      <c r="C6" s="242"/>
      <c r="D6" s="242"/>
      <c r="E6" s="242"/>
    </row>
    <row r="7" spans="1:5" ht="28.2" thickBot="1" x14ac:dyDescent="0.35">
      <c r="A7" s="4" t="s">
        <v>32</v>
      </c>
      <c r="B7" s="5" t="s">
        <v>33</v>
      </c>
      <c r="C7" s="5" t="s">
        <v>34</v>
      </c>
      <c r="D7" s="10" t="s">
        <v>35</v>
      </c>
      <c r="E7" s="5" t="s">
        <v>36</v>
      </c>
    </row>
    <row r="8" spans="1:5" ht="43.2" x14ac:dyDescent="0.3">
      <c r="A8" s="12" t="s">
        <v>37</v>
      </c>
      <c r="B8" s="6" t="s">
        <v>38</v>
      </c>
      <c r="C8" s="6" t="s">
        <v>38</v>
      </c>
      <c r="D8" s="6" t="s">
        <v>38</v>
      </c>
      <c r="E8" s="7" t="s">
        <v>38</v>
      </c>
    </row>
    <row r="9" spans="1:5" ht="40.200000000000003" x14ac:dyDescent="0.3">
      <c r="A9" s="13" t="s">
        <v>39</v>
      </c>
      <c r="B9" s="8" t="s">
        <v>38</v>
      </c>
      <c r="C9" s="8" t="s">
        <v>38</v>
      </c>
      <c r="D9" s="8" t="s">
        <v>38</v>
      </c>
      <c r="E9" s="9" t="s">
        <v>38</v>
      </c>
    </row>
    <row r="10" spans="1:5" ht="28.8" x14ac:dyDescent="0.3">
      <c r="A10" s="11" t="s">
        <v>40</v>
      </c>
      <c r="B10" s="8" t="s">
        <v>38</v>
      </c>
      <c r="C10" s="8" t="s">
        <v>38</v>
      </c>
      <c r="D10" s="8" t="s">
        <v>38</v>
      </c>
      <c r="E10" s="9" t="s">
        <v>38</v>
      </c>
    </row>
    <row r="11" spans="1:5" ht="40.200000000000003" x14ac:dyDescent="0.3">
      <c r="A11" s="13" t="s">
        <v>41</v>
      </c>
      <c r="B11" s="8" t="s">
        <v>38</v>
      </c>
      <c r="C11" s="8" t="s">
        <v>38</v>
      </c>
      <c r="D11" s="8" t="s">
        <v>38</v>
      </c>
      <c r="E11" s="9" t="s">
        <v>38</v>
      </c>
    </row>
    <row r="12" spans="1:5" ht="53.4" x14ac:dyDescent="0.3">
      <c r="A12" s="13" t="s">
        <v>42</v>
      </c>
      <c r="B12" s="14" t="s">
        <v>38</v>
      </c>
      <c r="C12" s="14" t="s">
        <v>38</v>
      </c>
      <c r="D12" s="14" t="s">
        <v>38</v>
      </c>
      <c r="E12" s="15" t="s">
        <v>38</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47"/>
      <c r="B1" s="250" t="s">
        <v>0</v>
      </c>
      <c r="C1" s="251"/>
      <c r="D1" s="251"/>
      <c r="E1" s="251"/>
      <c r="F1" s="59" t="s">
        <v>1</v>
      </c>
      <c r="G1" s="254"/>
    </row>
    <row r="2" spans="1:7" x14ac:dyDescent="0.3">
      <c r="A2" s="248"/>
      <c r="B2" s="252"/>
      <c r="C2" s="253"/>
      <c r="D2" s="253"/>
      <c r="E2" s="253"/>
      <c r="F2" s="58" t="s">
        <v>43</v>
      </c>
      <c r="G2" s="255"/>
    </row>
    <row r="3" spans="1:7" x14ac:dyDescent="0.3">
      <c r="A3" s="248"/>
      <c r="B3" s="257" t="s">
        <v>44</v>
      </c>
      <c r="C3" s="258"/>
      <c r="D3" s="258"/>
      <c r="E3" s="258"/>
      <c r="F3" s="58" t="s">
        <v>3</v>
      </c>
      <c r="G3" s="255"/>
    </row>
    <row r="4" spans="1:7" ht="15" thickBot="1" x14ac:dyDescent="0.35">
      <c r="A4" s="249"/>
      <c r="B4" s="259"/>
      <c r="C4" s="260"/>
      <c r="D4" s="260"/>
      <c r="E4" s="260"/>
      <c r="F4" s="60" t="s">
        <v>4</v>
      </c>
      <c r="G4" s="256"/>
    </row>
    <row r="5" spans="1:7" ht="15" thickBot="1" x14ac:dyDescent="0.35"/>
    <row r="6" spans="1:7" s="68" customFormat="1" ht="15.6" x14ac:dyDescent="0.3">
      <c r="A6" s="261" t="s">
        <v>45</v>
      </c>
      <c r="B6" s="262"/>
      <c r="C6" s="262"/>
      <c r="D6" s="262"/>
      <c r="E6" s="262"/>
      <c r="F6" s="262"/>
      <c r="G6" s="263"/>
    </row>
    <row r="7" spans="1:7" ht="31.5" customHeight="1" x14ac:dyDescent="0.3">
      <c r="A7" s="51" t="s">
        <v>46</v>
      </c>
      <c r="B7" s="29" t="s">
        <v>47</v>
      </c>
      <c r="C7" s="65" t="s">
        <v>48</v>
      </c>
      <c r="D7" s="52" t="s">
        <v>49</v>
      </c>
      <c r="E7" s="29" t="s">
        <v>50</v>
      </c>
      <c r="F7" s="30" t="s">
        <v>51</v>
      </c>
      <c r="G7" s="30" t="s">
        <v>52</v>
      </c>
    </row>
    <row r="8" spans="1:7" ht="33" customHeight="1" x14ac:dyDescent="0.3">
      <c r="A8" s="244"/>
      <c r="B8" s="8"/>
      <c r="C8" s="8"/>
      <c r="D8" s="8"/>
      <c r="E8" s="8"/>
      <c r="F8" s="8"/>
      <c r="G8" s="9"/>
    </row>
    <row r="9" spans="1:7" ht="33" customHeight="1" x14ac:dyDescent="0.3">
      <c r="A9" s="245"/>
      <c r="B9" s="8"/>
      <c r="C9" s="8"/>
      <c r="D9" s="8"/>
      <c r="E9" s="8"/>
      <c r="F9" s="8"/>
      <c r="G9" s="9"/>
    </row>
    <row r="10" spans="1:7" ht="33" customHeight="1" x14ac:dyDescent="0.3">
      <c r="A10" s="245"/>
      <c r="B10" s="8"/>
      <c r="C10" s="8"/>
      <c r="D10" s="8"/>
      <c r="E10" s="8"/>
      <c r="F10" s="8"/>
      <c r="G10" s="9"/>
    </row>
    <row r="11" spans="1:7" ht="33" customHeight="1" x14ac:dyDescent="0.3">
      <c r="A11" s="245"/>
      <c r="B11" s="8"/>
      <c r="C11" s="8"/>
      <c r="D11" s="8"/>
      <c r="E11" s="8"/>
      <c r="F11" s="8"/>
      <c r="G11" s="9"/>
    </row>
    <row r="12" spans="1:7" ht="33" customHeight="1" x14ac:dyDescent="0.3">
      <c r="A12" s="245"/>
      <c r="B12" s="8"/>
      <c r="C12" s="8"/>
      <c r="D12" s="8"/>
      <c r="E12" s="8"/>
      <c r="F12" s="8"/>
      <c r="G12" s="9"/>
    </row>
    <row r="13" spans="1:7" ht="33" customHeight="1" x14ac:dyDescent="0.3">
      <c r="A13" s="245"/>
      <c r="B13" s="8"/>
      <c r="C13" s="8"/>
      <c r="D13" s="8"/>
      <c r="E13" s="8"/>
      <c r="F13" s="8"/>
      <c r="G13" s="9"/>
    </row>
    <row r="14" spans="1:7" ht="33" customHeight="1" x14ac:dyDescent="0.3">
      <c r="A14" s="245"/>
      <c r="B14" s="8"/>
      <c r="C14" s="8"/>
      <c r="D14" s="8"/>
      <c r="E14" s="8"/>
      <c r="F14" s="8"/>
      <c r="G14" s="9"/>
    </row>
    <row r="15" spans="1:7" ht="33" customHeight="1" x14ac:dyDescent="0.3">
      <c r="A15" s="245"/>
      <c r="B15" s="8"/>
      <c r="C15" s="8"/>
      <c r="D15" s="8"/>
      <c r="E15" s="8"/>
      <c r="F15" s="8"/>
      <c r="G15" s="9"/>
    </row>
    <row r="16" spans="1:7" ht="33" customHeight="1" x14ac:dyDescent="0.3">
      <c r="A16" s="245"/>
      <c r="B16" s="8"/>
      <c r="C16" s="8"/>
      <c r="D16" s="8"/>
      <c r="E16" s="8"/>
      <c r="F16" s="8"/>
      <c r="G16" s="9"/>
    </row>
    <row r="17" spans="1:7" ht="33" customHeight="1" x14ac:dyDescent="0.3">
      <c r="A17" s="245"/>
      <c r="B17" s="8"/>
      <c r="C17" s="8"/>
      <c r="D17" s="8"/>
      <c r="E17" s="8"/>
      <c r="F17" s="8"/>
      <c r="G17" s="9"/>
    </row>
    <row r="18" spans="1:7" ht="33" customHeight="1" thickBot="1" x14ac:dyDescent="0.35">
      <c r="A18" s="246"/>
      <c r="B18" s="66"/>
      <c r="C18" s="66"/>
      <c r="D18" s="66"/>
      <c r="E18" s="66"/>
      <c r="F18" s="66"/>
      <c r="G18" s="67"/>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topLeftCell="A8" workbookViewId="0">
      <pane xSplit="2" ySplit="1" topLeftCell="C9" activePane="bottomRight" state="frozen"/>
      <selection activeCell="I10" sqref="I10:I12"/>
      <selection pane="topRight" activeCell="I10" sqref="I10:I12"/>
      <selection pane="bottomLeft" activeCell="I10" sqref="I10:I12"/>
      <selection pane="bottomRight" activeCell="B18" sqref="B18"/>
    </sheetView>
  </sheetViews>
  <sheetFormatPr baseColWidth="10" defaultColWidth="11.44140625" defaultRowHeight="14.4" x14ac:dyDescent="0.3"/>
  <cols>
    <col min="1" max="1" width="5.109375" style="79" customWidth="1"/>
    <col min="2" max="2" width="40.44140625" style="79" customWidth="1"/>
    <col min="3" max="17" width="6.44140625" style="79" customWidth="1"/>
    <col min="18" max="18" width="8.109375" style="79" customWidth="1"/>
    <col min="19" max="19" width="10.6640625" style="88" customWidth="1"/>
  </cols>
  <sheetData>
    <row r="1" spans="1:21" ht="15" customHeight="1" thickBot="1" x14ac:dyDescent="0.35">
      <c r="A1" s="275"/>
      <c r="B1" s="275"/>
      <c r="C1" s="272" t="s">
        <v>0</v>
      </c>
      <c r="D1" s="272"/>
      <c r="E1" s="272"/>
      <c r="F1" s="272"/>
      <c r="G1" s="272"/>
      <c r="H1" s="272"/>
      <c r="I1" s="272"/>
      <c r="J1" s="272"/>
      <c r="K1" s="272"/>
      <c r="L1" s="272"/>
      <c r="M1" s="272"/>
      <c r="N1" s="276" t="s">
        <v>28</v>
      </c>
      <c r="O1" s="277"/>
      <c r="P1" s="277"/>
      <c r="Q1" s="278"/>
      <c r="R1" s="264"/>
      <c r="S1" s="264"/>
    </row>
    <row r="2" spans="1:21" ht="15" customHeight="1" thickBot="1" x14ac:dyDescent="0.35">
      <c r="A2" s="275"/>
      <c r="B2" s="275"/>
      <c r="C2" s="273"/>
      <c r="D2" s="273"/>
      <c r="E2" s="273"/>
      <c r="F2" s="273"/>
      <c r="G2" s="273"/>
      <c r="H2" s="273"/>
      <c r="I2" s="273"/>
      <c r="J2" s="273"/>
      <c r="K2" s="273"/>
      <c r="L2" s="273"/>
      <c r="M2" s="273"/>
      <c r="N2" s="276" t="s">
        <v>2</v>
      </c>
      <c r="O2" s="277"/>
      <c r="P2" s="277"/>
      <c r="Q2" s="278"/>
      <c r="R2" s="264"/>
      <c r="S2" s="264"/>
    </row>
    <row r="3" spans="1:21" ht="15" customHeight="1" thickBot="1" x14ac:dyDescent="0.35">
      <c r="A3" s="275"/>
      <c r="B3" s="275"/>
      <c r="C3" s="273" t="s">
        <v>53</v>
      </c>
      <c r="D3" s="273"/>
      <c r="E3" s="273"/>
      <c r="F3" s="273"/>
      <c r="G3" s="273"/>
      <c r="H3" s="273"/>
      <c r="I3" s="273"/>
      <c r="J3" s="273"/>
      <c r="K3" s="273"/>
      <c r="L3" s="273"/>
      <c r="M3" s="273"/>
      <c r="N3" s="276" t="s">
        <v>3</v>
      </c>
      <c r="O3" s="277"/>
      <c r="P3" s="277"/>
      <c r="Q3" s="278"/>
      <c r="R3" s="264"/>
      <c r="S3" s="264"/>
    </row>
    <row r="4" spans="1:21" ht="15.75" customHeight="1" thickBot="1" x14ac:dyDescent="0.35">
      <c r="A4" s="275"/>
      <c r="B4" s="275"/>
      <c r="C4" s="274"/>
      <c r="D4" s="274"/>
      <c r="E4" s="274"/>
      <c r="F4" s="274"/>
      <c r="G4" s="274"/>
      <c r="H4" s="274"/>
      <c r="I4" s="274"/>
      <c r="J4" s="274"/>
      <c r="K4" s="274"/>
      <c r="L4" s="274"/>
      <c r="M4" s="274"/>
      <c r="N4" s="276" t="s">
        <v>4</v>
      </c>
      <c r="O4" s="277"/>
      <c r="P4" s="277"/>
      <c r="Q4" s="278"/>
      <c r="R4" s="264"/>
      <c r="S4" s="264"/>
    </row>
    <row r="5" spans="1:21" ht="15.75" customHeight="1" x14ac:dyDescent="0.3">
      <c r="A5" s="82"/>
      <c r="B5" s="82"/>
      <c r="C5" s="83"/>
      <c r="D5" s="83"/>
      <c r="E5" s="83"/>
      <c r="F5" s="83"/>
      <c r="G5" s="83"/>
      <c r="H5" s="83"/>
      <c r="I5" s="83"/>
      <c r="J5" s="83"/>
      <c r="K5" s="83"/>
      <c r="L5" s="83"/>
      <c r="M5" s="83"/>
      <c r="N5" s="84"/>
      <c r="O5" s="84"/>
      <c r="P5" s="84"/>
      <c r="Q5" s="84"/>
      <c r="R5" s="85"/>
      <c r="S5" s="86"/>
    </row>
    <row r="6" spans="1:21" s="1" customFormat="1" ht="27" customHeight="1" x14ac:dyDescent="0.25">
      <c r="A6" s="268" t="s">
        <v>54</v>
      </c>
      <c r="B6" s="268"/>
      <c r="C6" s="268"/>
      <c r="D6" s="268"/>
      <c r="E6" s="268"/>
      <c r="F6" s="268"/>
      <c r="G6" s="268"/>
      <c r="H6" s="268"/>
      <c r="I6" s="268"/>
      <c r="J6" s="268"/>
      <c r="K6" s="268"/>
      <c r="L6" s="268"/>
      <c r="M6" s="268"/>
      <c r="N6" s="268"/>
      <c r="O6" s="268"/>
      <c r="P6" s="268"/>
      <c r="Q6" s="268"/>
      <c r="R6" s="268"/>
      <c r="S6" s="268"/>
    </row>
    <row r="7" spans="1:21" s="1" customFormat="1" ht="81" customHeight="1" x14ac:dyDescent="0.25">
      <c r="A7" s="269" t="s">
        <v>55</v>
      </c>
      <c r="B7" s="270"/>
      <c r="C7" s="270"/>
      <c r="D7" s="270"/>
      <c r="E7" s="270"/>
      <c r="F7" s="270"/>
      <c r="G7" s="270"/>
      <c r="H7" s="270"/>
      <c r="I7" s="270"/>
      <c r="J7" s="270"/>
      <c r="K7" s="270"/>
      <c r="L7" s="270"/>
      <c r="M7" s="270"/>
      <c r="N7" s="270"/>
      <c r="O7" s="270"/>
      <c r="P7" s="270"/>
      <c r="Q7" s="270"/>
      <c r="R7" s="270"/>
      <c r="S7" s="271"/>
    </row>
    <row r="8" spans="1:21" s="1" customFormat="1" ht="28.5" customHeight="1" x14ac:dyDescent="0.3">
      <c r="A8" s="265" t="s">
        <v>56</v>
      </c>
      <c r="B8" s="266"/>
      <c r="C8" s="266"/>
      <c r="D8" s="266"/>
      <c r="E8" s="266"/>
      <c r="F8" s="266"/>
      <c r="G8" s="266"/>
      <c r="H8" s="266"/>
      <c r="I8" s="266"/>
      <c r="J8" s="266"/>
      <c r="K8" s="266"/>
      <c r="L8" s="266"/>
      <c r="M8" s="266"/>
      <c r="N8" s="266"/>
      <c r="O8" s="266"/>
      <c r="P8" s="266"/>
      <c r="Q8" s="266"/>
      <c r="R8" s="266"/>
      <c r="S8" s="267"/>
    </row>
    <row r="9" spans="1:21" s="78" customFormat="1" x14ac:dyDescent="0.3">
      <c r="A9" s="80" t="s">
        <v>57</v>
      </c>
      <c r="B9" s="80" t="s">
        <v>58</v>
      </c>
      <c r="C9" s="80" t="s">
        <v>59</v>
      </c>
      <c r="D9" s="80" t="s">
        <v>60</v>
      </c>
      <c r="E9" s="80" t="s">
        <v>61</v>
      </c>
      <c r="F9" s="80" t="s">
        <v>62</v>
      </c>
      <c r="G9" s="80" t="s">
        <v>63</v>
      </c>
      <c r="H9" s="80" t="s">
        <v>64</v>
      </c>
      <c r="I9" s="80" t="s">
        <v>65</v>
      </c>
      <c r="J9" s="80" t="s">
        <v>66</v>
      </c>
      <c r="K9" s="80" t="s">
        <v>67</v>
      </c>
      <c r="L9" s="80" t="s">
        <v>68</v>
      </c>
      <c r="M9" s="80" t="s">
        <v>69</v>
      </c>
      <c r="N9" s="80" t="s">
        <v>70</v>
      </c>
      <c r="O9" s="80" t="s">
        <v>71</v>
      </c>
      <c r="P9" s="80" t="s">
        <v>72</v>
      </c>
      <c r="Q9" s="80" t="s">
        <v>73</v>
      </c>
      <c r="R9" s="80" t="s">
        <v>74</v>
      </c>
      <c r="S9" s="87" t="s">
        <v>75</v>
      </c>
    </row>
    <row r="10" spans="1:21" ht="39.75" customHeight="1" x14ac:dyDescent="0.3">
      <c r="A10" s="152">
        <v>1</v>
      </c>
      <c r="B10" s="186" t="s">
        <v>14</v>
      </c>
      <c r="C10" s="190">
        <v>3</v>
      </c>
      <c r="D10" s="190">
        <v>3</v>
      </c>
      <c r="E10" s="152">
        <v>4</v>
      </c>
      <c r="F10" s="152">
        <v>3</v>
      </c>
      <c r="G10" s="152"/>
      <c r="H10" s="152"/>
      <c r="I10" s="152"/>
      <c r="J10" s="152"/>
      <c r="K10" s="152"/>
      <c r="L10" s="152"/>
      <c r="M10" s="152"/>
      <c r="N10" s="152"/>
      <c r="O10" s="152"/>
      <c r="P10" s="152"/>
      <c r="Q10" s="81"/>
      <c r="R10" s="89">
        <f>SUM(C10:Q10)</f>
        <v>13</v>
      </c>
      <c r="S10" s="90">
        <f>IF(ISERROR(AVERAGE(C10:Q10)),0,AVERAGE(C10:Q10))</f>
        <v>3.25</v>
      </c>
      <c r="T10" s="91"/>
    </row>
    <row r="11" spans="1:21" ht="45.75" customHeight="1" x14ac:dyDescent="0.3">
      <c r="A11" s="152">
        <v>2</v>
      </c>
      <c r="B11" s="187" t="s">
        <v>294</v>
      </c>
      <c r="C11" s="190">
        <v>2</v>
      </c>
      <c r="D11" s="190">
        <v>2</v>
      </c>
      <c r="E11" s="152">
        <v>2</v>
      </c>
      <c r="F11" s="152">
        <v>2</v>
      </c>
      <c r="G11" s="152"/>
      <c r="H11" s="152"/>
      <c r="I11" s="152"/>
      <c r="J11" s="152"/>
      <c r="K11" s="152"/>
      <c r="L11" s="152"/>
      <c r="M11" s="152"/>
      <c r="N11" s="152"/>
      <c r="O11" s="152"/>
      <c r="P11" s="152"/>
      <c r="Q11" s="81"/>
      <c r="R11" s="89">
        <f>SUM(C11:Q11)</f>
        <v>8</v>
      </c>
      <c r="S11" s="90">
        <f t="shared" ref="S11:S23" si="0">IF(ISERROR(AVERAGE(C11:Q11)),0,AVERAGE(C11:Q11))</f>
        <v>2</v>
      </c>
      <c r="T11" s="153"/>
    </row>
    <row r="12" spans="1:21" ht="48" customHeight="1" x14ac:dyDescent="0.3">
      <c r="A12" s="152">
        <v>3</v>
      </c>
      <c r="B12" s="188" t="s">
        <v>298</v>
      </c>
      <c r="C12" s="190">
        <v>4</v>
      </c>
      <c r="D12" s="190">
        <v>3</v>
      </c>
      <c r="E12" s="152">
        <v>4</v>
      </c>
      <c r="F12" s="152">
        <v>3</v>
      </c>
      <c r="G12" s="152"/>
      <c r="H12" s="152"/>
      <c r="I12" s="152"/>
      <c r="J12" s="152"/>
      <c r="K12" s="152"/>
      <c r="L12" s="152"/>
      <c r="M12" s="152"/>
      <c r="N12" s="152"/>
      <c r="O12" s="152"/>
      <c r="P12" s="152"/>
      <c r="Q12" s="81"/>
      <c r="R12" s="89">
        <f t="shared" ref="R12:R23" si="1">SUM(C12:Q12)</f>
        <v>14</v>
      </c>
      <c r="S12" s="90">
        <f t="shared" si="0"/>
        <v>3.5</v>
      </c>
      <c r="T12" s="91"/>
      <c r="U12">
        <v>1</v>
      </c>
    </row>
    <row r="13" spans="1:21" ht="39.75" customHeight="1" x14ac:dyDescent="0.3">
      <c r="A13" s="152">
        <v>6</v>
      </c>
      <c r="B13" s="189" t="s">
        <v>295</v>
      </c>
      <c r="C13" s="190">
        <v>4</v>
      </c>
      <c r="D13" s="190">
        <v>4</v>
      </c>
      <c r="E13" s="152">
        <v>3</v>
      </c>
      <c r="F13" s="152">
        <v>3</v>
      </c>
      <c r="G13" s="152"/>
      <c r="H13" s="152"/>
      <c r="I13" s="152"/>
      <c r="J13" s="152"/>
      <c r="K13" s="152"/>
      <c r="L13" s="152"/>
      <c r="M13" s="152"/>
      <c r="N13" s="152"/>
      <c r="O13" s="152"/>
      <c r="P13" s="152"/>
      <c r="Q13" s="81"/>
      <c r="R13" s="89">
        <f t="shared" si="1"/>
        <v>14</v>
      </c>
      <c r="S13" s="90">
        <f t="shared" si="0"/>
        <v>3.5</v>
      </c>
      <c r="T13" s="154"/>
      <c r="U13">
        <v>2</v>
      </c>
    </row>
    <row r="14" spans="1:21" ht="39.75" customHeight="1" x14ac:dyDescent="0.3">
      <c r="A14" s="152">
        <v>7</v>
      </c>
      <c r="B14" s="189" t="s">
        <v>297</v>
      </c>
      <c r="C14" s="190">
        <v>3</v>
      </c>
      <c r="D14" s="190">
        <v>4</v>
      </c>
      <c r="E14" s="152">
        <v>3</v>
      </c>
      <c r="F14" s="152">
        <v>3</v>
      </c>
      <c r="G14" s="152"/>
      <c r="H14" s="152"/>
      <c r="I14" s="152"/>
      <c r="J14" s="152"/>
      <c r="K14" s="152"/>
      <c r="L14" s="152"/>
      <c r="M14" s="152"/>
      <c r="N14" s="152"/>
      <c r="O14" s="152"/>
      <c r="P14" s="152"/>
      <c r="Q14" s="81"/>
      <c r="R14" s="89">
        <f t="shared" si="1"/>
        <v>13</v>
      </c>
      <c r="S14" s="90">
        <f t="shared" si="0"/>
        <v>3.25</v>
      </c>
      <c r="T14" s="91"/>
    </row>
    <row r="15" spans="1:21" ht="57" customHeight="1" x14ac:dyDescent="0.3">
      <c r="A15" s="152">
        <v>8</v>
      </c>
      <c r="B15" s="189" t="s">
        <v>300</v>
      </c>
      <c r="C15" s="190">
        <v>3</v>
      </c>
      <c r="D15" s="190">
        <v>3</v>
      </c>
      <c r="E15" s="152">
        <v>4</v>
      </c>
      <c r="F15" s="152">
        <v>3</v>
      </c>
      <c r="G15" s="152"/>
      <c r="H15" s="152"/>
      <c r="I15" s="152"/>
      <c r="J15" s="152"/>
      <c r="K15" s="152"/>
      <c r="L15" s="152"/>
      <c r="M15" s="152"/>
      <c r="N15" s="152"/>
      <c r="O15" s="152"/>
      <c r="P15" s="152"/>
      <c r="Q15" s="81"/>
      <c r="R15" s="89">
        <f t="shared" si="1"/>
        <v>13</v>
      </c>
      <c r="S15" s="90">
        <f t="shared" si="0"/>
        <v>3.25</v>
      </c>
      <c r="T15" s="91"/>
    </row>
    <row r="16" spans="1:21" ht="57" customHeight="1" x14ac:dyDescent="0.3">
      <c r="A16" s="152">
        <v>9</v>
      </c>
      <c r="B16" s="189" t="s">
        <v>333</v>
      </c>
      <c r="C16" s="190"/>
      <c r="D16" s="190"/>
      <c r="E16" s="152"/>
      <c r="F16" s="152"/>
      <c r="G16" s="152"/>
      <c r="H16" s="152"/>
      <c r="I16" s="152"/>
      <c r="J16" s="152"/>
      <c r="K16" s="152"/>
      <c r="L16" s="152"/>
      <c r="M16" s="152"/>
      <c r="N16" s="152"/>
      <c r="O16" s="152"/>
      <c r="P16" s="152"/>
      <c r="Q16" s="81"/>
      <c r="R16" s="89"/>
      <c r="S16" s="90"/>
      <c r="T16" s="91"/>
    </row>
    <row r="17" spans="1:21" ht="57" customHeight="1" x14ac:dyDescent="0.3">
      <c r="A17" s="152"/>
      <c r="B17" s="189" t="s">
        <v>334</v>
      </c>
      <c r="C17" s="190"/>
      <c r="D17" s="190"/>
      <c r="E17" s="152"/>
      <c r="F17" s="152"/>
      <c r="G17" s="152"/>
      <c r="H17" s="152"/>
      <c r="I17" s="152"/>
      <c r="J17" s="152"/>
      <c r="K17" s="152"/>
      <c r="L17" s="152"/>
      <c r="M17" s="152"/>
      <c r="N17" s="152"/>
      <c r="O17" s="152"/>
      <c r="P17" s="152"/>
      <c r="Q17" s="81"/>
      <c r="R17" s="89"/>
      <c r="S17" s="90"/>
      <c r="T17" s="91"/>
    </row>
    <row r="18" spans="1:21" ht="57" customHeight="1" x14ac:dyDescent="0.3">
      <c r="A18" s="152"/>
      <c r="B18" s="189" t="s">
        <v>335</v>
      </c>
      <c r="C18" s="190"/>
      <c r="D18" s="190"/>
      <c r="E18" s="152"/>
      <c r="F18" s="152"/>
      <c r="G18" s="152"/>
      <c r="H18" s="152"/>
      <c r="I18" s="152"/>
      <c r="J18" s="152"/>
      <c r="K18" s="152"/>
      <c r="L18" s="152"/>
      <c r="M18" s="152"/>
      <c r="N18" s="152"/>
      <c r="O18" s="152"/>
      <c r="P18" s="152"/>
      <c r="Q18" s="81"/>
      <c r="R18" s="89"/>
      <c r="S18" s="90"/>
      <c r="T18" s="91"/>
    </row>
    <row r="19" spans="1:21" ht="57" customHeight="1" x14ac:dyDescent="0.3">
      <c r="A19" s="152"/>
      <c r="B19" s="189" t="s">
        <v>336</v>
      </c>
      <c r="C19" s="190"/>
      <c r="D19" s="190"/>
      <c r="E19" s="152"/>
      <c r="F19" s="152"/>
      <c r="G19" s="152"/>
      <c r="H19" s="152"/>
      <c r="I19" s="152"/>
      <c r="J19" s="152"/>
      <c r="K19" s="152"/>
      <c r="L19" s="152"/>
      <c r="M19" s="152"/>
      <c r="N19" s="152"/>
      <c r="O19" s="152"/>
      <c r="P19" s="152"/>
      <c r="Q19" s="81"/>
      <c r="R19" s="89"/>
      <c r="S19" s="90"/>
      <c r="T19" s="91"/>
    </row>
    <row r="20" spans="1:21" ht="57" customHeight="1" x14ac:dyDescent="0.3">
      <c r="A20" s="152"/>
      <c r="B20" s="189" t="s">
        <v>343</v>
      </c>
      <c r="C20" s="190"/>
      <c r="D20" s="190"/>
      <c r="E20" s="152"/>
      <c r="F20" s="152"/>
      <c r="G20" s="152"/>
      <c r="H20" s="152"/>
      <c r="I20" s="152"/>
      <c r="J20" s="152"/>
      <c r="K20" s="152"/>
      <c r="L20" s="152"/>
      <c r="M20" s="152"/>
      <c r="N20" s="152"/>
      <c r="O20" s="152"/>
      <c r="P20" s="152"/>
      <c r="Q20" s="81"/>
      <c r="R20" s="89"/>
      <c r="S20" s="90"/>
      <c r="T20" s="91"/>
    </row>
    <row r="21" spans="1:21" ht="57" customHeight="1" x14ac:dyDescent="0.3">
      <c r="A21" s="152"/>
      <c r="B21" s="189" t="s">
        <v>25</v>
      </c>
      <c r="C21" s="190"/>
      <c r="D21" s="190"/>
      <c r="E21" s="152"/>
      <c r="F21" s="152"/>
      <c r="G21" s="152"/>
      <c r="H21" s="152"/>
      <c r="I21" s="152"/>
      <c r="J21" s="152"/>
      <c r="K21" s="152"/>
      <c r="L21" s="152"/>
      <c r="M21" s="152"/>
      <c r="N21" s="152"/>
      <c r="O21" s="152"/>
      <c r="P21" s="152"/>
      <c r="Q21" s="81"/>
      <c r="R21" s="89"/>
      <c r="S21" s="90"/>
      <c r="T21" s="91"/>
    </row>
    <row r="22" spans="1:21" ht="57" customHeight="1" x14ac:dyDescent="0.3">
      <c r="A22" s="152"/>
      <c r="B22" s="189" t="s">
        <v>344</v>
      </c>
      <c r="C22" s="190"/>
      <c r="D22" s="190"/>
      <c r="E22" s="152"/>
      <c r="F22" s="152"/>
      <c r="G22" s="152"/>
      <c r="H22" s="152"/>
      <c r="I22" s="152"/>
      <c r="J22" s="152"/>
      <c r="K22" s="152"/>
      <c r="L22" s="152"/>
      <c r="M22" s="152"/>
      <c r="N22" s="152"/>
      <c r="O22" s="152"/>
      <c r="P22" s="152"/>
      <c r="Q22" s="81"/>
      <c r="R22" s="89"/>
      <c r="S22" s="90"/>
      <c r="T22" s="91"/>
    </row>
    <row r="23" spans="1:21" ht="45.75" customHeight="1" x14ac:dyDescent="0.3">
      <c r="A23" s="152">
        <v>10</v>
      </c>
      <c r="B23" s="189" t="s">
        <v>299</v>
      </c>
      <c r="C23" s="190">
        <v>4</v>
      </c>
      <c r="D23" s="190">
        <v>5</v>
      </c>
      <c r="E23" s="152">
        <v>3</v>
      </c>
      <c r="F23" s="152">
        <v>3</v>
      </c>
      <c r="G23" s="152"/>
      <c r="H23" s="152"/>
      <c r="I23" s="152"/>
      <c r="J23" s="152"/>
      <c r="K23" s="152"/>
      <c r="L23" s="152"/>
      <c r="M23" s="152"/>
      <c r="N23" s="152"/>
      <c r="O23" s="152"/>
      <c r="P23" s="152"/>
      <c r="Q23" s="81"/>
      <c r="R23" s="89">
        <f t="shared" si="1"/>
        <v>15</v>
      </c>
      <c r="S23" s="90">
        <f t="shared" si="0"/>
        <v>3.75</v>
      </c>
      <c r="T23" s="154"/>
      <c r="U23">
        <v>3</v>
      </c>
    </row>
    <row r="24" spans="1:21" x14ac:dyDescent="0.3">
      <c r="S24" s="88">
        <f>SUM(S10:S23)</f>
        <v>22.5</v>
      </c>
    </row>
    <row r="25" spans="1:21" x14ac:dyDescent="0.3">
      <c r="S25" s="88">
        <f>+S24/24</f>
        <v>0.9375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3">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zoomScale="90" zoomScaleNormal="90" workbookViewId="0">
      <selection activeCell="C1" sqref="C1:J4"/>
    </sheetView>
  </sheetViews>
  <sheetFormatPr baseColWidth="10" defaultColWidth="11.44140625" defaultRowHeight="14.4" x14ac:dyDescent="0.3"/>
  <cols>
    <col min="1" max="2" width="6.5546875" customWidth="1"/>
    <col min="3" max="3" width="30.441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526"/>
      <c r="D1" s="379" t="s">
        <v>411</v>
      </c>
      <c r="E1" s="251"/>
      <c r="F1" s="251"/>
      <c r="G1" s="527"/>
      <c r="H1" s="528" t="s">
        <v>407</v>
      </c>
      <c r="I1" s="529"/>
      <c r="J1" s="475"/>
      <c r="K1" s="2"/>
      <c r="N1" s="220"/>
    </row>
    <row r="2" spans="1:14" ht="15" customHeight="1" thickBot="1" x14ac:dyDescent="0.35">
      <c r="C2" s="530"/>
      <c r="D2" s="383"/>
      <c r="E2" s="260"/>
      <c r="F2" s="260"/>
      <c r="G2" s="531"/>
      <c r="H2" s="532" t="s">
        <v>408</v>
      </c>
      <c r="I2" s="533"/>
      <c r="J2" s="476"/>
      <c r="K2" s="2"/>
      <c r="N2" s="220"/>
    </row>
    <row r="3" spans="1:14" ht="15" customHeight="1" x14ac:dyDescent="0.3">
      <c r="C3" s="530"/>
      <c r="D3" s="379" t="s">
        <v>412</v>
      </c>
      <c r="E3" s="251"/>
      <c r="F3" s="251"/>
      <c r="G3" s="527"/>
      <c r="H3" s="532" t="s">
        <v>410</v>
      </c>
      <c r="I3" s="533"/>
      <c r="J3" s="476"/>
      <c r="K3" s="2"/>
      <c r="N3" s="220"/>
    </row>
    <row r="4" spans="1:14" ht="15.75" customHeight="1" thickBot="1" x14ac:dyDescent="0.35">
      <c r="C4" s="534"/>
      <c r="D4" s="383"/>
      <c r="E4" s="260"/>
      <c r="F4" s="260"/>
      <c r="G4" s="531"/>
      <c r="H4" s="535" t="s">
        <v>4</v>
      </c>
      <c r="I4" s="536"/>
      <c r="J4" s="477"/>
      <c r="K4" s="2"/>
      <c r="N4" s="220"/>
    </row>
    <row r="6" spans="1:14" ht="32.25" customHeight="1" x14ac:dyDescent="0.3">
      <c r="A6" s="317" t="s">
        <v>6</v>
      </c>
      <c r="B6" s="317"/>
      <c r="C6" s="316"/>
      <c r="D6" s="316"/>
      <c r="E6" s="316"/>
      <c r="F6" s="316"/>
      <c r="G6" s="316"/>
      <c r="H6" s="316"/>
      <c r="I6" s="316"/>
      <c r="J6" s="316"/>
    </row>
    <row r="7" spans="1:14" ht="23.25" customHeight="1" x14ac:dyDescent="0.3">
      <c r="A7" s="279" t="s">
        <v>76</v>
      </c>
      <c r="B7" s="279"/>
      <c r="C7" s="279"/>
      <c r="D7" s="280"/>
      <c r="E7" s="307" t="s">
        <v>12</v>
      </c>
      <c r="F7" s="308"/>
      <c r="G7" s="308"/>
      <c r="H7" s="308"/>
      <c r="I7" s="308"/>
      <c r="J7" s="309"/>
    </row>
    <row r="8" spans="1:14" ht="23.25" customHeight="1" x14ac:dyDescent="0.3">
      <c r="A8" s="279"/>
      <c r="B8" s="279"/>
      <c r="C8" s="279"/>
      <c r="D8" s="280"/>
      <c r="E8" s="286" t="s">
        <v>77</v>
      </c>
      <c r="F8" s="286"/>
      <c r="G8" s="286" t="s">
        <v>78</v>
      </c>
      <c r="H8" s="286"/>
      <c r="I8" s="286"/>
      <c r="J8" s="286"/>
    </row>
    <row r="9" spans="1:14" ht="23.25" customHeight="1" x14ac:dyDescent="0.35">
      <c r="A9" s="279"/>
      <c r="B9" s="279"/>
      <c r="C9" s="279"/>
      <c r="D9" s="280"/>
      <c r="E9" s="287" t="s">
        <v>79</v>
      </c>
      <c r="F9" s="287"/>
      <c r="G9" s="288" t="s">
        <v>80</v>
      </c>
      <c r="H9" s="289"/>
      <c r="I9" s="289"/>
      <c r="J9" s="290"/>
    </row>
    <row r="10" spans="1:14" ht="43.5" customHeight="1" x14ac:dyDescent="0.3">
      <c r="A10" s="279"/>
      <c r="B10" s="279"/>
      <c r="C10" s="279"/>
      <c r="D10" s="280"/>
      <c r="E10" s="282" t="s">
        <v>299</v>
      </c>
      <c r="F10" s="283"/>
      <c r="G10" s="284" t="s">
        <v>303</v>
      </c>
      <c r="H10" s="284"/>
      <c r="I10" s="284"/>
      <c r="J10" s="284"/>
    </row>
    <row r="11" spans="1:14" ht="43.5" customHeight="1" x14ac:dyDescent="0.3">
      <c r="A11" s="279"/>
      <c r="B11" s="279"/>
      <c r="C11" s="279"/>
      <c r="D11" s="280"/>
      <c r="E11" s="282" t="s">
        <v>295</v>
      </c>
      <c r="F11" s="283"/>
      <c r="G11" s="284" t="s">
        <v>304</v>
      </c>
      <c r="H11" s="284"/>
      <c r="I11" s="284"/>
      <c r="J11" s="284"/>
    </row>
    <row r="12" spans="1:14" ht="43.5" customHeight="1" x14ac:dyDescent="0.3">
      <c r="A12" s="279"/>
      <c r="B12" s="279"/>
      <c r="C12" s="279"/>
      <c r="D12" s="280"/>
      <c r="E12" s="282" t="s">
        <v>297</v>
      </c>
      <c r="F12" s="283"/>
      <c r="G12" s="285" t="s">
        <v>305</v>
      </c>
      <c r="H12" s="285"/>
      <c r="I12" s="285"/>
      <c r="J12" s="285"/>
    </row>
    <row r="13" spans="1:14" ht="43.5" customHeight="1" x14ac:dyDescent="0.3">
      <c r="A13" s="279"/>
      <c r="B13" s="279"/>
      <c r="C13" s="279"/>
      <c r="D13" s="280"/>
      <c r="E13" s="282" t="s">
        <v>298</v>
      </c>
      <c r="F13" s="283"/>
      <c r="G13" s="284" t="s">
        <v>306</v>
      </c>
      <c r="H13" s="284"/>
      <c r="I13" s="284"/>
      <c r="J13" s="284"/>
    </row>
    <row r="14" spans="1:14" ht="31.5" customHeight="1" x14ac:dyDescent="0.3">
      <c r="A14" s="279"/>
      <c r="B14" s="279"/>
      <c r="C14" s="279"/>
      <c r="D14" s="280"/>
      <c r="E14" s="282"/>
      <c r="F14" s="283"/>
      <c r="G14" s="284" t="s">
        <v>307</v>
      </c>
      <c r="H14" s="284"/>
      <c r="I14" s="284"/>
      <c r="J14" s="284"/>
    </row>
    <row r="15" spans="1:14" ht="31.5" customHeight="1" x14ac:dyDescent="0.3">
      <c r="A15" s="279"/>
      <c r="B15" s="279"/>
      <c r="C15" s="279"/>
      <c r="D15" s="280"/>
      <c r="E15" s="282"/>
      <c r="F15" s="283"/>
      <c r="G15" s="284" t="s">
        <v>309</v>
      </c>
      <c r="H15" s="284"/>
      <c r="I15" s="284"/>
      <c r="J15" s="284"/>
    </row>
    <row r="16" spans="1:14" ht="36.75" customHeight="1" x14ac:dyDescent="0.3">
      <c r="A16" s="279"/>
      <c r="B16" s="279"/>
      <c r="C16" s="279"/>
      <c r="D16" s="280"/>
      <c r="E16" s="282"/>
      <c r="F16" s="283"/>
      <c r="G16" s="291" t="s">
        <v>308</v>
      </c>
      <c r="H16" s="291"/>
      <c r="I16" s="291"/>
      <c r="J16" s="291"/>
    </row>
    <row r="17" spans="1:10" ht="71.25" customHeight="1" x14ac:dyDescent="0.3">
      <c r="A17" s="279"/>
      <c r="B17" s="279"/>
      <c r="C17" s="279"/>
      <c r="D17" s="280"/>
      <c r="E17" s="282"/>
      <c r="F17" s="283"/>
      <c r="G17" s="291" t="s">
        <v>310</v>
      </c>
      <c r="H17" s="291"/>
      <c r="I17" s="291"/>
      <c r="J17" s="291"/>
    </row>
    <row r="18" spans="1:10" ht="39" customHeight="1" x14ac:dyDescent="0.3">
      <c r="A18" s="279"/>
      <c r="B18" s="279"/>
      <c r="C18" s="279"/>
      <c r="D18" s="280"/>
      <c r="E18" s="282"/>
      <c r="F18" s="283"/>
      <c r="G18" s="291" t="s">
        <v>311</v>
      </c>
      <c r="H18" s="291"/>
      <c r="I18" s="291"/>
      <c r="J18" s="291"/>
    </row>
    <row r="19" spans="1:10" ht="23.25" customHeight="1" x14ac:dyDescent="0.3">
      <c r="A19" s="279"/>
      <c r="B19" s="279"/>
      <c r="C19" s="279"/>
      <c r="D19" s="280"/>
      <c r="E19" s="295"/>
      <c r="F19" s="295"/>
      <c r="G19" s="291" t="s">
        <v>312</v>
      </c>
      <c r="H19" s="291"/>
      <c r="I19" s="291"/>
      <c r="J19" s="291"/>
    </row>
    <row r="20" spans="1:10" ht="23.25" customHeight="1" x14ac:dyDescent="0.5">
      <c r="A20" s="156"/>
      <c r="B20" s="156"/>
      <c r="C20" s="156"/>
      <c r="D20" s="157"/>
      <c r="E20" s="282"/>
      <c r="F20" s="283"/>
      <c r="G20" s="291" t="s">
        <v>313</v>
      </c>
      <c r="H20" s="291"/>
      <c r="I20" s="291"/>
      <c r="J20" s="291"/>
    </row>
    <row r="21" spans="1:10" ht="35.25" customHeight="1" x14ac:dyDescent="0.5">
      <c r="A21" s="156"/>
      <c r="B21" s="156"/>
      <c r="C21" s="156"/>
      <c r="D21" s="157"/>
      <c r="E21" s="282"/>
      <c r="F21" s="283"/>
      <c r="G21" s="291" t="s">
        <v>314</v>
      </c>
      <c r="H21" s="291"/>
      <c r="I21" s="291"/>
      <c r="J21" s="291"/>
    </row>
    <row r="22" spans="1:10" ht="51.75" customHeight="1" x14ac:dyDescent="0.3">
      <c r="A22" s="321" t="s">
        <v>10</v>
      </c>
      <c r="B22" s="321" t="s">
        <v>78</v>
      </c>
      <c r="C22" s="287" t="s">
        <v>81</v>
      </c>
      <c r="D22" s="287"/>
      <c r="E22" s="296" t="s">
        <v>82</v>
      </c>
      <c r="F22" s="297"/>
      <c r="G22" s="298" t="s">
        <v>83</v>
      </c>
      <c r="H22" s="299"/>
      <c r="I22" s="299"/>
      <c r="J22" s="300"/>
    </row>
    <row r="23" spans="1:10" ht="48.75" customHeight="1" x14ac:dyDescent="0.3">
      <c r="A23" s="321"/>
      <c r="B23" s="321"/>
      <c r="C23" s="327" t="s">
        <v>317</v>
      </c>
      <c r="D23" s="328"/>
      <c r="E23" s="292" t="s">
        <v>84</v>
      </c>
      <c r="F23" s="293"/>
      <c r="G23" s="301" t="s">
        <v>85</v>
      </c>
      <c r="H23" s="302"/>
      <c r="I23" s="302"/>
      <c r="J23" s="303"/>
    </row>
    <row r="24" spans="1:10" ht="68.25" customHeight="1" x14ac:dyDescent="0.3">
      <c r="A24" s="321"/>
      <c r="B24" s="321"/>
      <c r="C24" s="282" t="s">
        <v>318</v>
      </c>
      <c r="D24" s="283"/>
      <c r="E24" s="292" t="s">
        <v>86</v>
      </c>
      <c r="F24" s="293"/>
      <c r="G24" s="292" t="s">
        <v>87</v>
      </c>
      <c r="H24" s="294"/>
      <c r="I24" s="294"/>
      <c r="J24" s="293"/>
    </row>
    <row r="25" spans="1:10" ht="54.75" customHeight="1" x14ac:dyDescent="0.3">
      <c r="A25" s="321"/>
      <c r="B25" s="321"/>
      <c r="C25" s="312" t="s">
        <v>319</v>
      </c>
      <c r="D25" s="283"/>
      <c r="E25" s="292" t="s">
        <v>88</v>
      </c>
      <c r="F25" s="293"/>
      <c r="G25" s="292" t="s">
        <v>89</v>
      </c>
      <c r="H25" s="294"/>
      <c r="I25" s="294"/>
      <c r="J25" s="293"/>
    </row>
    <row r="26" spans="1:10" ht="61.5" customHeight="1" x14ac:dyDescent="0.3">
      <c r="A26" s="321"/>
      <c r="B26" s="321"/>
      <c r="C26" s="284" t="s">
        <v>320</v>
      </c>
      <c r="D26" s="295"/>
      <c r="E26" s="292" t="s">
        <v>90</v>
      </c>
      <c r="F26" s="293"/>
      <c r="G26" s="292" t="s">
        <v>91</v>
      </c>
      <c r="H26" s="294"/>
      <c r="I26" s="294"/>
      <c r="J26" s="293"/>
    </row>
    <row r="27" spans="1:10" ht="61.5" customHeight="1" x14ac:dyDescent="0.3">
      <c r="A27" s="321"/>
      <c r="B27" s="321"/>
      <c r="C27" s="313" t="s">
        <v>321</v>
      </c>
      <c r="D27" s="314"/>
      <c r="E27" s="292" t="s">
        <v>92</v>
      </c>
      <c r="F27" s="293"/>
      <c r="G27" s="291"/>
      <c r="H27" s="291"/>
      <c r="I27" s="291"/>
      <c r="J27" s="291"/>
    </row>
    <row r="28" spans="1:10" ht="87.75" customHeight="1" x14ac:dyDescent="0.3">
      <c r="A28" s="321"/>
      <c r="B28" s="321"/>
      <c r="C28" s="315" t="s">
        <v>322</v>
      </c>
      <c r="D28" s="295"/>
      <c r="E28" s="292" t="s">
        <v>93</v>
      </c>
      <c r="F28" s="293"/>
      <c r="G28" s="291"/>
      <c r="H28" s="291"/>
      <c r="I28" s="291"/>
      <c r="J28" s="291"/>
    </row>
    <row r="29" spans="1:10" ht="47.25" customHeight="1" x14ac:dyDescent="0.3">
      <c r="A29" s="321"/>
      <c r="B29" s="321"/>
      <c r="C29" s="313" t="s">
        <v>323</v>
      </c>
      <c r="D29" s="314"/>
      <c r="E29" s="301" t="s">
        <v>282</v>
      </c>
      <c r="F29" s="303"/>
      <c r="G29" s="318"/>
      <c r="H29" s="319"/>
      <c r="I29" s="319"/>
      <c r="J29" s="320"/>
    </row>
    <row r="30" spans="1:10" ht="48" customHeight="1" x14ac:dyDescent="0.3">
      <c r="A30" s="321"/>
      <c r="B30" s="321"/>
      <c r="C30" s="313" t="s">
        <v>324</v>
      </c>
      <c r="D30" s="314"/>
      <c r="E30" s="291" t="s">
        <v>286</v>
      </c>
      <c r="F30" s="291"/>
      <c r="G30" s="291"/>
      <c r="H30" s="291"/>
      <c r="I30" s="291"/>
      <c r="J30" s="291"/>
    </row>
    <row r="31" spans="1:10" ht="33" customHeight="1" x14ac:dyDescent="0.3">
      <c r="A31" s="321"/>
      <c r="B31" s="321"/>
      <c r="C31" s="219"/>
      <c r="D31" s="219"/>
      <c r="E31" s="291"/>
      <c r="F31" s="291"/>
      <c r="G31" s="291"/>
      <c r="H31" s="291"/>
      <c r="I31" s="291"/>
      <c r="J31" s="291"/>
    </row>
    <row r="32" spans="1:10" ht="23.25" customHeight="1" x14ac:dyDescent="0.3">
      <c r="A32" s="321"/>
      <c r="B32" s="321"/>
      <c r="C32" s="330"/>
      <c r="D32" s="330"/>
      <c r="E32" s="304"/>
      <c r="F32" s="304"/>
      <c r="G32" s="304"/>
      <c r="H32" s="304"/>
      <c r="I32" s="304"/>
      <c r="J32" s="304"/>
    </row>
    <row r="33" spans="1:10" ht="50.25" customHeight="1" x14ac:dyDescent="0.35">
      <c r="A33" s="321"/>
      <c r="B33" s="321" t="s">
        <v>77</v>
      </c>
      <c r="C33" s="287" t="s">
        <v>94</v>
      </c>
      <c r="D33" s="287"/>
      <c r="E33" s="322" t="s">
        <v>95</v>
      </c>
      <c r="F33" s="323"/>
      <c r="G33" s="324" t="s">
        <v>96</v>
      </c>
      <c r="H33" s="325"/>
      <c r="I33" s="325"/>
      <c r="J33" s="326"/>
    </row>
    <row r="34" spans="1:10" ht="51.75" customHeight="1" x14ac:dyDescent="0.3">
      <c r="A34" s="321"/>
      <c r="B34" s="321"/>
      <c r="C34" s="331" t="s">
        <v>325</v>
      </c>
      <c r="D34" s="328"/>
      <c r="E34" s="292" t="s">
        <v>97</v>
      </c>
      <c r="F34" s="293"/>
      <c r="G34" s="292" t="s">
        <v>98</v>
      </c>
      <c r="H34" s="294"/>
      <c r="I34" s="294"/>
      <c r="J34" s="293"/>
    </row>
    <row r="35" spans="1:10" ht="66.75" customHeight="1" x14ac:dyDescent="0.3">
      <c r="A35" s="321"/>
      <c r="B35" s="321"/>
      <c r="C35" s="312" t="s">
        <v>326</v>
      </c>
      <c r="D35" s="283"/>
      <c r="E35" s="291"/>
      <c r="F35" s="291"/>
      <c r="G35" s="292" t="s">
        <v>99</v>
      </c>
      <c r="H35" s="294"/>
      <c r="I35" s="294"/>
      <c r="J35" s="293"/>
    </row>
    <row r="36" spans="1:10" ht="33" customHeight="1" x14ac:dyDescent="0.3">
      <c r="A36" s="321"/>
      <c r="B36" s="321"/>
      <c r="C36" s="313" t="s">
        <v>327</v>
      </c>
      <c r="D36" s="329"/>
      <c r="E36" s="291"/>
      <c r="F36" s="291"/>
      <c r="G36" s="291"/>
      <c r="H36" s="291"/>
      <c r="I36" s="291"/>
      <c r="J36" s="291"/>
    </row>
    <row r="37" spans="1:10" ht="23.25" customHeight="1" x14ac:dyDescent="0.3">
      <c r="A37" s="321"/>
      <c r="B37" s="321"/>
      <c r="C37" s="291"/>
      <c r="D37" s="291"/>
      <c r="E37" s="291"/>
      <c r="F37" s="291"/>
      <c r="G37" s="291"/>
      <c r="H37" s="291"/>
      <c r="I37" s="291"/>
      <c r="J37" s="291"/>
    </row>
    <row r="38" spans="1:10" ht="23.25" customHeight="1" x14ac:dyDescent="0.3">
      <c r="A38" s="321"/>
      <c r="B38" s="321"/>
      <c r="C38" s="291"/>
      <c r="D38" s="291"/>
      <c r="E38" s="291"/>
      <c r="F38" s="291"/>
      <c r="G38" s="291"/>
      <c r="H38" s="291"/>
      <c r="I38" s="291"/>
      <c r="J38" s="291"/>
    </row>
    <row r="39" spans="1:10" ht="23.25" customHeight="1" x14ac:dyDescent="0.3">
      <c r="A39" s="321"/>
      <c r="B39" s="321"/>
      <c r="C39" s="291"/>
      <c r="D39" s="291"/>
      <c r="E39" s="291"/>
      <c r="F39" s="291"/>
      <c r="G39" s="291"/>
      <c r="H39" s="291"/>
      <c r="I39" s="291"/>
      <c r="J39" s="291"/>
    </row>
    <row r="40" spans="1:10" ht="23.25" customHeight="1" x14ac:dyDescent="0.3">
      <c r="A40" s="321"/>
      <c r="B40" s="321"/>
      <c r="C40" s="291"/>
      <c r="D40" s="291"/>
      <c r="E40" s="291"/>
      <c r="F40" s="291"/>
      <c r="G40" s="291"/>
      <c r="H40" s="291"/>
      <c r="I40" s="291"/>
      <c r="J40" s="291"/>
    </row>
    <row r="41" spans="1:10" ht="23.25" customHeight="1" x14ac:dyDescent="0.3">
      <c r="A41" s="321"/>
      <c r="B41" s="321"/>
      <c r="C41" s="306"/>
      <c r="D41" s="306"/>
      <c r="E41" s="306"/>
      <c r="F41" s="306"/>
      <c r="G41" s="306"/>
      <c r="H41" s="306"/>
      <c r="I41" s="306"/>
      <c r="J41" s="306"/>
    </row>
    <row r="42" spans="1:10" x14ac:dyDescent="0.3">
      <c r="E42" s="305"/>
      <c r="F42" s="305"/>
      <c r="G42" s="305"/>
      <c r="H42" s="305"/>
      <c r="I42" s="305"/>
      <c r="J42" s="305"/>
    </row>
    <row r="43" spans="1:10" x14ac:dyDescent="0.3">
      <c r="E43" s="305"/>
      <c r="F43" s="305"/>
      <c r="G43" s="305"/>
      <c r="H43" s="305"/>
      <c r="I43" s="305"/>
      <c r="J43" s="305"/>
    </row>
    <row r="44" spans="1:10" x14ac:dyDescent="0.3">
      <c r="E44" s="305"/>
      <c r="F44" s="305"/>
      <c r="G44" s="305"/>
      <c r="H44" s="305"/>
      <c r="I44" s="305"/>
      <c r="J44" s="305"/>
    </row>
    <row r="45" spans="1:10" x14ac:dyDescent="0.3">
      <c r="E45" s="305"/>
      <c r="F45" s="305"/>
      <c r="G45" s="305"/>
      <c r="H45" s="305"/>
      <c r="I45" s="305"/>
      <c r="J45" s="305"/>
    </row>
    <row r="46" spans="1:10" x14ac:dyDescent="0.3">
      <c r="E46" s="305"/>
      <c r="F46" s="305"/>
      <c r="G46" s="305"/>
      <c r="H46" s="305"/>
      <c r="I46" s="305"/>
      <c r="J46" s="305"/>
    </row>
    <row r="47" spans="1:10" x14ac:dyDescent="0.3">
      <c r="E47" s="305"/>
      <c r="F47" s="305"/>
      <c r="G47" s="305"/>
      <c r="H47" s="305"/>
      <c r="I47" s="305"/>
      <c r="J47" s="305"/>
    </row>
    <row r="48" spans="1:10" x14ac:dyDescent="0.3">
      <c r="E48" s="305"/>
      <c r="F48" s="305"/>
      <c r="G48" s="305"/>
      <c r="H48" s="305"/>
      <c r="I48" s="305"/>
      <c r="J48" s="305"/>
    </row>
    <row r="49" spans="5:10" x14ac:dyDescent="0.3">
      <c r="E49" s="305"/>
      <c r="F49" s="305"/>
      <c r="G49" s="305"/>
      <c r="H49" s="305"/>
      <c r="I49" s="305"/>
      <c r="J49" s="305"/>
    </row>
    <row r="50" spans="5:10" x14ac:dyDescent="0.3">
      <c r="E50" s="305"/>
      <c r="F50" s="305"/>
      <c r="G50" s="305"/>
      <c r="H50" s="305"/>
      <c r="I50" s="305"/>
      <c r="J50" s="305"/>
    </row>
    <row r="51" spans="5:10" x14ac:dyDescent="0.3">
      <c r="E51" s="305"/>
      <c r="F51" s="305"/>
      <c r="G51" s="305"/>
      <c r="H51" s="305"/>
      <c r="I51" s="305"/>
      <c r="J51" s="305"/>
    </row>
    <row r="52" spans="5:10" x14ac:dyDescent="0.3">
      <c r="E52" s="305"/>
      <c r="F52" s="305"/>
      <c r="G52" s="305"/>
      <c r="H52" s="305"/>
      <c r="I52" s="305"/>
      <c r="J52" s="305"/>
    </row>
    <row r="53" spans="5:10" x14ac:dyDescent="0.3">
      <c r="E53" s="305"/>
      <c r="F53" s="305"/>
      <c r="G53" s="305"/>
      <c r="H53" s="305"/>
      <c r="I53" s="305"/>
      <c r="J53" s="305"/>
    </row>
    <row r="54" spans="5:10" x14ac:dyDescent="0.3">
      <c r="E54" s="305"/>
      <c r="F54" s="305"/>
      <c r="G54" s="305"/>
      <c r="H54" s="305"/>
      <c r="I54" s="305"/>
      <c r="J54" s="305"/>
    </row>
    <row r="55" spans="5:10" x14ac:dyDescent="0.3">
      <c r="E55" s="305"/>
      <c r="F55" s="305"/>
      <c r="G55" s="305"/>
      <c r="H55" s="305"/>
      <c r="I55" s="305"/>
      <c r="J55" s="305"/>
    </row>
    <row r="56" spans="5:10" x14ac:dyDescent="0.3">
      <c r="E56" s="305"/>
      <c r="F56" s="305"/>
      <c r="G56" s="305"/>
      <c r="H56" s="305"/>
      <c r="I56" s="305"/>
      <c r="J56" s="305"/>
    </row>
    <row r="57" spans="5:10" x14ac:dyDescent="0.3">
      <c r="E57" s="305"/>
      <c r="F57" s="305"/>
      <c r="G57" s="305"/>
      <c r="H57" s="305"/>
      <c r="I57" s="305"/>
      <c r="J57" s="305"/>
    </row>
    <row r="58" spans="5:10" x14ac:dyDescent="0.3">
      <c r="E58" s="305"/>
      <c r="F58" s="305"/>
      <c r="G58" s="305"/>
      <c r="H58" s="305"/>
      <c r="I58" s="305"/>
      <c r="J58" s="305"/>
    </row>
    <row r="59" spans="5:10" x14ac:dyDescent="0.3">
      <c r="E59" s="305"/>
      <c r="F59" s="305"/>
      <c r="G59" s="305"/>
      <c r="H59" s="305"/>
      <c r="I59" s="305"/>
      <c r="J59" s="305"/>
    </row>
    <row r="60" spans="5:10" x14ac:dyDescent="0.3">
      <c r="E60" s="305"/>
      <c r="F60" s="305"/>
      <c r="G60" s="305"/>
      <c r="H60" s="305"/>
      <c r="I60" s="305"/>
      <c r="J60" s="305"/>
    </row>
    <row r="61" spans="5:10" x14ac:dyDescent="0.3">
      <c r="E61" s="305"/>
      <c r="F61" s="305"/>
      <c r="G61" s="305"/>
      <c r="H61" s="305"/>
      <c r="I61" s="305"/>
      <c r="J61" s="305"/>
    </row>
    <row r="62" spans="5:10" x14ac:dyDescent="0.3">
      <c r="E62" s="305"/>
      <c r="F62" s="305"/>
      <c r="G62" s="305"/>
      <c r="H62" s="305"/>
      <c r="I62" s="305"/>
      <c r="J62" s="305"/>
    </row>
    <row r="63" spans="5:10" x14ac:dyDescent="0.3">
      <c r="E63" s="305"/>
      <c r="F63" s="305"/>
      <c r="G63" s="305"/>
      <c r="H63" s="305"/>
      <c r="I63" s="305"/>
      <c r="J63" s="305"/>
    </row>
    <row r="64" spans="5:10" x14ac:dyDescent="0.3">
      <c r="E64" s="305"/>
      <c r="F64" s="305"/>
      <c r="G64" s="305"/>
      <c r="H64" s="305"/>
      <c r="I64" s="305"/>
      <c r="J64" s="305"/>
    </row>
    <row r="65" spans="5:10" x14ac:dyDescent="0.3">
      <c r="E65" s="305"/>
      <c r="F65" s="305"/>
      <c r="G65" s="305"/>
      <c r="H65" s="305"/>
      <c r="I65" s="305"/>
      <c r="J65" s="305"/>
    </row>
    <row r="66" spans="5:10" x14ac:dyDescent="0.3">
      <c r="E66" s="305"/>
      <c r="F66" s="305"/>
      <c r="G66" s="305"/>
      <c r="H66" s="305"/>
      <c r="I66" s="305"/>
      <c r="J66" s="305"/>
    </row>
    <row r="67" spans="5:10" x14ac:dyDescent="0.3">
      <c r="E67" s="305"/>
      <c r="F67" s="305"/>
      <c r="G67" s="305"/>
      <c r="H67" s="305"/>
      <c r="I67" s="305"/>
      <c r="J67" s="305"/>
    </row>
    <row r="68" spans="5:10" x14ac:dyDescent="0.3">
      <c r="E68" s="305"/>
      <c r="F68" s="305"/>
      <c r="G68" s="305"/>
      <c r="H68" s="305"/>
      <c r="I68" s="305"/>
      <c r="J68" s="305"/>
    </row>
    <row r="69" spans="5:10" x14ac:dyDescent="0.3">
      <c r="E69" s="305"/>
      <c r="F69" s="305"/>
      <c r="G69" s="305"/>
      <c r="H69" s="305"/>
      <c r="I69" s="305"/>
      <c r="J69" s="305"/>
    </row>
    <row r="70" spans="5:10" x14ac:dyDescent="0.3">
      <c r="E70" s="305"/>
      <c r="F70" s="305"/>
      <c r="G70" s="305"/>
      <c r="H70" s="305"/>
      <c r="I70" s="305"/>
      <c r="J70" s="305"/>
    </row>
    <row r="71" spans="5:10" x14ac:dyDescent="0.3">
      <c r="E71" s="305"/>
      <c r="F71" s="305"/>
      <c r="G71" s="305"/>
      <c r="H71" s="305"/>
      <c r="I71" s="305"/>
      <c r="J71" s="305"/>
    </row>
    <row r="72" spans="5:10" x14ac:dyDescent="0.3">
      <c r="E72" s="305"/>
      <c r="F72" s="305"/>
      <c r="G72" s="305"/>
      <c r="H72" s="305"/>
      <c r="I72" s="305"/>
      <c r="J72" s="305"/>
    </row>
    <row r="73" spans="5:10" x14ac:dyDescent="0.3">
      <c r="E73" s="305"/>
      <c r="F73" s="305"/>
      <c r="G73" s="305"/>
      <c r="H73" s="305"/>
      <c r="I73" s="305"/>
      <c r="J73" s="305"/>
    </row>
    <row r="74" spans="5:10" x14ac:dyDescent="0.3">
      <c r="E74" s="305"/>
      <c r="F74" s="305"/>
      <c r="G74" s="305"/>
      <c r="H74" s="305"/>
      <c r="I74" s="305"/>
      <c r="J74" s="305"/>
    </row>
    <row r="75" spans="5:10" x14ac:dyDescent="0.3">
      <c r="E75" s="305"/>
      <c r="F75" s="305"/>
      <c r="G75" s="305"/>
      <c r="H75" s="305"/>
      <c r="I75" s="305"/>
      <c r="J75" s="305"/>
    </row>
    <row r="76" spans="5:10" x14ac:dyDescent="0.3">
      <c r="E76" s="305"/>
      <c r="F76" s="305"/>
      <c r="G76" s="305"/>
      <c r="H76" s="305"/>
      <c r="I76" s="305"/>
      <c r="J76" s="305"/>
    </row>
    <row r="77" spans="5:10" x14ac:dyDescent="0.3">
      <c r="E77" s="305"/>
      <c r="F77" s="305"/>
      <c r="G77" s="305"/>
      <c r="H77" s="305"/>
      <c r="I77" s="305"/>
      <c r="J77" s="305"/>
    </row>
    <row r="78" spans="5:10" x14ac:dyDescent="0.3">
      <c r="E78" s="305"/>
      <c r="F78" s="305"/>
      <c r="G78" s="305"/>
      <c r="H78" s="305"/>
      <c r="I78" s="305"/>
      <c r="J78" s="305"/>
    </row>
    <row r="79" spans="5:10" x14ac:dyDescent="0.3">
      <c r="E79" s="305"/>
      <c r="F79" s="305"/>
      <c r="G79" s="305"/>
      <c r="H79" s="305"/>
      <c r="I79" s="305"/>
      <c r="J79" s="305"/>
    </row>
    <row r="80" spans="5:10" x14ac:dyDescent="0.3">
      <c r="E80" s="305"/>
      <c r="F80" s="305"/>
      <c r="G80" s="305"/>
      <c r="H80" s="305"/>
      <c r="I80" s="305"/>
      <c r="J80" s="305"/>
    </row>
    <row r="81" spans="5:10" x14ac:dyDescent="0.3">
      <c r="E81" s="305"/>
      <c r="F81" s="305"/>
      <c r="G81" s="305"/>
      <c r="H81" s="305"/>
      <c r="I81" s="305"/>
      <c r="J81" s="305"/>
    </row>
    <row r="82" spans="5:10" x14ac:dyDescent="0.3">
      <c r="E82" s="305"/>
      <c r="F82" s="305"/>
      <c r="G82" s="305"/>
      <c r="H82" s="305"/>
      <c r="I82" s="305"/>
      <c r="J82" s="305"/>
    </row>
    <row r="83" spans="5:10" x14ac:dyDescent="0.3">
      <c r="E83" s="305"/>
      <c r="F83" s="305"/>
      <c r="G83" s="305"/>
      <c r="H83" s="305"/>
      <c r="I83" s="305"/>
      <c r="J83" s="305"/>
    </row>
    <row r="84" spans="5:10" x14ac:dyDescent="0.3">
      <c r="E84" s="305"/>
      <c r="F84" s="305"/>
      <c r="G84" s="305"/>
      <c r="H84" s="305"/>
      <c r="I84" s="305"/>
      <c r="J84" s="305"/>
    </row>
    <row r="85" spans="5:10" x14ac:dyDescent="0.3">
      <c r="E85" s="305"/>
      <c r="F85" s="305"/>
      <c r="G85" s="305"/>
      <c r="H85" s="305"/>
      <c r="I85" s="305"/>
      <c r="J85" s="305"/>
    </row>
    <row r="86" spans="5:10" x14ac:dyDescent="0.3">
      <c r="E86" s="305"/>
      <c r="F86" s="305"/>
      <c r="G86" s="305"/>
      <c r="H86" s="305"/>
      <c r="I86" s="305"/>
      <c r="J86" s="305"/>
    </row>
    <row r="87" spans="5:10" x14ac:dyDescent="0.3">
      <c r="E87" s="305"/>
      <c r="F87" s="305"/>
      <c r="G87" s="305"/>
      <c r="H87" s="305"/>
      <c r="I87" s="305"/>
      <c r="J87" s="305"/>
    </row>
    <row r="88" spans="5:10" x14ac:dyDescent="0.3">
      <c r="E88" s="305"/>
      <c r="F88" s="305"/>
      <c r="G88" s="305"/>
      <c r="H88" s="305"/>
      <c r="I88" s="305"/>
      <c r="J88" s="305"/>
    </row>
    <row r="89" spans="5:10" x14ac:dyDescent="0.3">
      <c r="E89" s="305"/>
      <c r="F89" s="305"/>
      <c r="G89" s="305"/>
      <c r="H89" s="305"/>
      <c r="I89" s="305"/>
      <c r="J89" s="305"/>
    </row>
    <row r="90" spans="5:10" x14ac:dyDescent="0.3">
      <c r="E90" s="305"/>
      <c r="F90" s="305"/>
      <c r="G90" s="305"/>
      <c r="H90" s="305"/>
      <c r="I90" s="305"/>
      <c r="J90" s="305"/>
    </row>
    <row r="91" spans="5:10" x14ac:dyDescent="0.3">
      <c r="E91" s="305"/>
      <c r="F91" s="305"/>
      <c r="G91" s="305"/>
      <c r="H91" s="305"/>
      <c r="I91" s="305"/>
      <c r="J91" s="305"/>
    </row>
    <row r="92" spans="5:10" x14ac:dyDescent="0.3">
      <c r="E92" s="305"/>
      <c r="F92" s="305"/>
      <c r="G92" s="305"/>
      <c r="H92" s="305"/>
      <c r="I92" s="305"/>
      <c r="J92" s="305"/>
    </row>
    <row r="93" spans="5:10" x14ac:dyDescent="0.3">
      <c r="E93" s="305"/>
      <c r="F93" s="305"/>
      <c r="G93" s="305"/>
      <c r="H93" s="305"/>
      <c r="I93" s="305"/>
      <c r="J93" s="305"/>
    </row>
    <row r="94" spans="5:10" x14ac:dyDescent="0.3">
      <c r="E94" s="305"/>
      <c r="F94" s="305"/>
      <c r="G94" s="305"/>
      <c r="H94" s="305"/>
      <c r="I94" s="305"/>
      <c r="J94" s="305"/>
    </row>
    <row r="95" spans="5:10" x14ac:dyDescent="0.3">
      <c r="E95" s="305"/>
      <c r="F95" s="305"/>
      <c r="G95" s="305"/>
      <c r="H95" s="305"/>
      <c r="I95" s="305"/>
      <c r="J95" s="305"/>
    </row>
    <row r="96" spans="5:10" x14ac:dyDescent="0.3">
      <c r="E96" s="305"/>
      <c r="F96" s="305"/>
      <c r="G96" s="305"/>
      <c r="H96" s="305"/>
      <c r="I96" s="305"/>
      <c r="J96" s="305"/>
    </row>
    <row r="97" spans="5:10" x14ac:dyDescent="0.3">
      <c r="E97" s="305"/>
      <c r="F97" s="305"/>
      <c r="G97" s="305"/>
      <c r="H97" s="305"/>
      <c r="I97" s="305"/>
      <c r="J97" s="305"/>
    </row>
    <row r="98" spans="5:10" x14ac:dyDescent="0.3">
      <c r="E98" s="305"/>
      <c r="F98" s="305"/>
      <c r="G98" s="305"/>
      <c r="H98" s="305"/>
      <c r="I98" s="305"/>
      <c r="J98" s="305"/>
    </row>
    <row r="99" spans="5:10" x14ac:dyDescent="0.3">
      <c r="E99" s="305"/>
      <c r="F99" s="305"/>
      <c r="G99" s="305"/>
      <c r="H99" s="305"/>
      <c r="I99" s="305"/>
      <c r="J99" s="305"/>
    </row>
    <row r="100" spans="5:10" x14ac:dyDescent="0.3">
      <c r="E100" s="305"/>
      <c r="F100" s="305"/>
      <c r="G100" s="305"/>
      <c r="H100" s="305"/>
      <c r="I100" s="305"/>
      <c r="J100" s="305"/>
    </row>
    <row r="101" spans="5:10" x14ac:dyDescent="0.3">
      <c r="E101" s="305"/>
      <c r="F101" s="305"/>
      <c r="G101" s="305"/>
      <c r="H101" s="305"/>
      <c r="I101" s="305"/>
      <c r="J101" s="305"/>
    </row>
    <row r="102" spans="5:10" x14ac:dyDescent="0.3">
      <c r="E102" s="305"/>
      <c r="F102" s="305"/>
      <c r="G102" s="305"/>
      <c r="H102" s="305"/>
      <c r="I102" s="305"/>
      <c r="J102" s="305"/>
    </row>
    <row r="103" spans="5:10" x14ac:dyDescent="0.3">
      <c r="E103" s="305"/>
      <c r="F103" s="305"/>
      <c r="G103" s="305"/>
      <c r="H103" s="305"/>
      <c r="I103" s="305"/>
      <c r="J103" s="305"/>
    </row>
    <row r="104" spans="5:10" x14ac:dyDescent="0.3">
      <c r="E104" s="305"/>
      <c r="F104" s="305"/>
      <c r="G104" s="305"/>
      <c r="H104" s="305"/>
      <c r="I104" s="305"/>
      <c r="J104" s="305"/>
    </row>
    <row r="105" spans="5:10" x14ac:dyDescent="0.3">
      <c r="E105" s="305"/>
      <c r="F105" s="305"/>
      <c r="G105" s="305"/>
      <c r="H105" s="305"/>
      <c r="I105" s="305"/>
      <c r="J105" s="305"/>
    </row>
    <row r="106" spans="5:10" x14ac:dyDescent="0.3">
      <c r="E106" s="305"/>
      <c r="F106" s="305"/>
      <c r="G106" s="305"/>
      <c r="H106" s="305"/>
      <c r="I106" s="305"/>
      <c r="J106" s="305"/>
    </row>
    <row r="107" spans="5:10" x14ac:dyDescent="0.3">
      <c r="E107" s="305"/>
      <c r="F107" s="305"/>
      <c r="G107" s="305"/>
      <c r="H107" s="305"/>
      <c r="I107" s="305"/>
      <c r="J107" s="305"/>
    </row>
    <row r="108" spans="5:10" x14ac:dyDescent="0.3">
      <c r="E108" s="305"/>
      <c r="F108" s="305"/>
      <c r="G108" s="305"/>
      <c r="H108" s="305"/>
      <c r="I108" s="305"/>
      <c r="J108" s="305"/>
    </row>
    <row r="109" spans="5:10" x14ac:dyDescent="0.3">
      <c r="E109" s="305"/>
      <c r="F109" s="305"/>
      <c r="G109" s="305"/>
      <c r="H109" s="305"/>
      <c r="I109" s="305"/>
      <c r="J109" s="305"/>
    </row>
    <row r="110" spans="5:10" x14ac:dyDescent="0.3">
      <c r="E110" s="305"/>
      <c r="F110" s="305"/>
      <c r="G110" s="305"/>
      <c r="H110" s="305"/>
      <c r="I110" s="305"/>
      <c r="J110" s="305"/>
    </row>
    <row r="111" spans="5:10" x14ac:dyDescent="0.3">
      <c r="E111" s="305"/>
      <c r="F111" s="305"/>
      <c r="G111" s="305"/>
      <c r="H111" s="305"/>
      <c r="I111" s="305"/>
      <c r="J111" s="305"/>
    </row>
    <row r="112" spans="5:10" x14ac:dyDescent="0.3">
      <c r="E112" s="305"/>
      <c r="F112" s="305"/>
      <c r="G112" s="305"/>
      <c r="H112" s="305"/>
      <c r="I112" s="305"/>
      <c r="J112" s="305"/>
    </row>
    <row r="113" spans="5:10" x14ac:dyDescent="0.3">
      <c r="E113" s="305"/>
      <c r="F113" s="305"/>
      <c r="G113" s="305"/>
      <c r="H113" s="305"/>
      <c r="I113" s="305"/>
      <c r="J113" s="305"/>
    </row>
    <row r="114" spans="5:10" x14ac:dyDescent="0.3">
      <c r="E114" s="305"/>
      <c r="F114" s="305"/>
      <c r="G114" s="305"/>
      <c r="H114" s="305"/>
      <c r="I114" s="305"/>
      <c r="J114" s="305"/>
    </row>
    <row r="115" spans="5:10" x14ac:dyDescent="0.3">
      <c r="E115" s="305"/>
      <c r="F115" s="305"/>
      <c r="G115" s="305"/>
      <c r="H115" s="305"/>
      <c r="I115" s="305"/>
      <c r="J115" s="305"/>
    </row>
    <row r="116" spans="5:10" x14ac:dyDescent="0.3">
      <c r="E116" s="305"/>
      <c r="F116" s="305"/>
      <c r="G116" s="305"/>
      <c r="H116" s="305"/>
      <c r="I116" s="305"/>
      <c r="J116" s="305"/>
    </row>
    <row r="117" spans="5:10" x14ac:dyDescent="0.3">
      <c r="E117" s="305"/>
      <c r="F117" s="305"/>
      <c r="G117" s="305"/>
      <c r="H117" s="305"/>
      <c r="I117" s="305"/>
      <c r="J117" s="305"/>
    </row>
    <row r="118" spans="5:10" x14ac:dyDescent="0.3">
      <c r="E118" s="305"/>
      <c r="F118" s="305"/>
      <c r="G118" s="305"/>
      <c r="H118" s="305"/>
      <c r="I118" s="305"/>
      <c r="J118" s="305"/>
    </row>
    <row r="119" spans="5:10" x14ac:dyDescent="0.3">
      <c r="E119" s="305"/>
      <c r="F119" s="305"/>
      <c r="G119" s="305"/>
      <c r="H119" s="305"/>
      <c r="I119" s="305"/>
      <c r="J119" s="305"/>
    </row>
  </sheetData>
  <mergeCells count="260">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1:F31"/>
    <mergeCell ref="G31:J31"/>
    <mergeCell ref="E32:F32"/>
    <mergeCell ref="G32:J32"/>
    <mergeCell ref="E27:F27"/>
    <mergeCell ref="G27:J27"/>
    <mergeCell ref="E28:F28"/>
    <mergeCell ref="G28:J28"/>
    <mergeCell ref="E36:F36"/>
    <mergeCell ref="G36:J36"/>
    <mergeCell ref="E26:F26"/>
    <mergeCell ref="G26:J26"/>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G20:J20"/>
    <mergeCell ref="G21:J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1"/>
  <sheetViews>
    <sheetView topLeftCell="A9" workbookViewId="0">
      <pane ySplit="1" topLeftCell="A10" activePane="bottomLeft" state="frozen"/>
      <selection activeCell="A9" sqref="A9"/>
      <selection pane="bottomLeft" activeCell="A13" sqref="A13:A16"/>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47"/>
      <c r="B1" s="231" t="s">
        <v>0</v>
      </c>
      <c r="C1" s="231"/>
      <c r="D1" s="231"/>
      <c r="E1" s="231"/>
      <c r="F1" s="333" t="s">
        <v>1</v>
      </c>
      <c r="G1" s="333"/>
      <c r="H1" s="333"/>
      <c r="I1" s="333"/>
      <c r="J1" s="254"/>
    </row>
    <row r="2" spans="1:10" x14ac:dyDescent="0.3">
      <c r="A2" s="248"/>
      <c r="B2" s="232" t="s">
        <v>100</v>
      </c>
      <c r="C2" s="232"/>
      <c r="D2" s="232"/>
      <c r="E2" s="232"/>
      <c r="F2" s="281" t="s">
        <v>43</v>
      </c>
      <c r="G2" s="281"/>
      <c r="H2" s="281"/>
      <c r="I2" s="281"/>
      <c r="J2" s="255"/>
    </row>
    <row r="3" spans="1:10" ht="15" customHeight="1" x14ac:dyDescent="0.3">
      <c r="A3" s="248"/>
      <c r="B3" s="232"/>
      <c r="C3" s="232"/>
      <c r="D3" s="232"/>
      <c r="E3" s="232"/>
      <c r="F3" s="281" t="s">
        <v>3</v>
      </c>
      <c r="G3" s="281"/>
      <c r="H3" s="281"/>
      <c r="I3" s="281"/>
      <c r="J3" s="255"/>
    </row>
    <row r="4" spans="1:10" ht="15" thickBot="1" x14ac:dyDescent="0.35">
      <c r="A4" s="249"/>
      <c r="B4" s="232"/>
      <c r="C4" s="232"/>
      <c r="D4" s="232"/>
      <c r="E4" s="232"/>
      <c r="F4" s="281" t="s">
        <v>4</v>
      </c>
      <c r="G4" s="281"/>
      <c r="H4" s="281"/>
      <c r="I4" s="281"/>
      <c r="J4" s="256"/>
    </row>
    <row r="5" spans="1:10" ht="15" thickBot="1" x14ac:dyDescent="0.35">
      <c r="A5" s="74"/>
      <c r="J5" s="75"/>
    </row>
    <row r="6" spans="1:10" s="68" customFormat="1" ht="15.6" x14ac:dyDescent="0.3">
      <c r="A6" s="261" t="s">
        <v>45</v>
      </c>
      <c r="B6" s="262"/>
      <c r="C6" s="262"/>
      <c r="D6" s="262"/>
      <c r="E6" s="332"/>
      <c r="F6" s="332"/>
      <c r="G6" s="332"/>
      <c r="H6" s="332"/>
      <c r="I6" s="332"/>
      <c r="J6" s="263"/>
    </row>
    <row r="7" spans="1:10" s="68" customFormat="1" ht="25.5" customHeight="1" x14ac:dyDescent="0.3">
      <c r="A7" s="22" t="s">
        <v>6</v>
      </c>
      <c r="B7" s="340" t="s">
        <v>7</v>
      </c>
      <c r="C7" s="341"/>
      <c r="D7" s="341"/>
      <c r="E7" s="341"/>
      <c r="F7" s="341"/>
      <c r="G7" s="341"/>
      <c r="H7" s="341"/>
      <c r="I7" s="341"/>
      <c r="J7" s="342"/>
    </row>
    <row r="8" spans="1:10" s="68" customFormat="1" ht="69" customHeight="1" x14ac:dyDescent="0.3">
      <c r="A8" s="21" t="s">
        <v>8</v>
      </c>
      <c r="B8" s="343" t="s">
        <v>9</v>
      </c>
      <c r="C8" s="344"/>
      <c r="D8" s="344"/>
      <c r="E8" s="344"/>
      <c r="F8" s="344"/>
      <c r="G8" s="344"/>
      <c r="H8" s="344"/>
      <c r="I8" s="344"/>
      <c r="J8" s="345"/>
    </row>
    <row r="9" spans="1:10" ht="39.75" customHeight="1" x14ac:dyDescent="0.3">
      <c r="A9" s="65" t="s">
        <v>48</v>
      </c>
      <c r="B9" s="52" t="s">
        <v>49</v>
      </c>
      <c r="C9" s="29" t="s">
        <v>50</v>
      </c>
      <c r="D9" s="30" t="s">
        <v>51</v>
      </c>
      <c r="E9" s="69" t="s">
        <v>101</v>
      </c>
      <c r="F9" s="71" t="s">
        <v>102</v>
      </c>
      <c r="G9" s="71" t="s">
        <v>103</v>
      </c>
      <c r="H9" s="71" t="s">
        <v>104</v>
      </c>
      <c r="I9" s="71" t="s">
        <v>105</v>
      </c>
      <c r="J9" s="76" t="s">
        <v>106</v>
      </c>
    </row>
    <row r="10" spans="1:10" ht="63" customHeight="1" x14ac:dyDescent="0.3">
      <c r="A10" s="335" t="s">
        <v>328</v>
      </c>
      <c r="B10" s="158" t="s">
        <v>14</v>
      </c>
      <c r="C10" s="336" t="s">
        <v>346</v>
      </c>
      <c r="D10" s="159" t="s">
        <v>283</v>
      </c>
      <c r="E10" s="336" t="s">
        <v>330</v>
      </c>
      <c r="F10" s="334" t="s">
        <v>315</v>
      </c>
      <c r="G10" s="334" t="s">
        <v>315</v>
      </c>
      <c r="H10" s="334" t="s">
        <v>316</v>
      </c>
      <c r="I10" s="334" t="s">
        <v>315</v>
      </c>
      <c r="J10" s="346" t="s">
        <v>329</v>
      </c>
    </row>
    <row r="11" spans="1:10" ht="45.75" customHeight="1" x14ac:dyDescent="0.3">
      <c r="A11" s="335"/>
      <c r="B11" s="347" t="s">
        <v>295</v>
      </c>
      <c r="C11" s="336"/>
      <c r="D11" s="159" t="s">
        <v>284</v>
      </c>
      <c r="E11" s="336"/>
      <c r="F11" s="334"/>
      <c r="G11" s="334"/>
      <c r="H11" s="334"/>
      <c r="I11" s="334"/>
      <c r="J11" s="346"/>
    </row>
    <row r="12" spans="1:10" ht="46.5" customHeight="1" x14ac:dyDescent="0.3">
      <c r="A12" s="335"/>
      <c r="B12" s="348"/>
      <c r="C12" s="336"/>
      <c r="D12" s="193" t="s">
        <v>331</v>
      </c>
      <c r="E12" s="336"/>
      <c r="F12" s="334"/>
      <c r="G12" s="334"/>
      <c r="H12" s="334"/>
      <c r="I12" s="334"/>
      <c r="J12" s="346"/>
    </row>
    <row r="13" spans="1:10" ht="50.25" customHeight="1" x14ac:dyDescent="0.3">
      <c r="A13" s="335" t="s">
        <v>332</v>
      </c>
      <c r="B13" s="158" t="s">
        <v>295</v>
      </c>
      <c r="C13" s="336" t="s">
        <v>337</v>
      </c>
      <c r="D13" s="338" t="s">
        <v>338</v>
      </c>
      <c r="E13" s="336" t="s">
        <v>340</v>
      </c>
      <c r="F13" s="334" t="s">
        <v>315</v>
      </c>
      <c r="G13" s="334" t="s">
        <v>172</v>
      </c>
      <c r="H13" s="334" t="s">
        <v>316</v>
      </c>
      <c r="I13" s="334" t="s">
        <v>341</v>
      </c>
      <c r="J13" s="346" t="s">
        <v>329</v>
      </c>
    </row>
    <row r="14" spans="1:10" ht="45.75" customHeight="1" x14ac:dyDescent="0.3">
      <c r="A14" s="335"/>
      <c r="B14" s="158" t="s">
        <v>333</v>
      </c>
      <c r="C14" s="336"/>
      <c r="D14" s="339"/>
      <c r="E14" s="336"/>
      <c r="F14" s="334"/>
      <c r="G14" s="334"/>
      <c r="H14" s="334"/>
      <c r="I14" s="334"/>
      <c r="J14" s="346"/>
    </row>
    <row r="15" spans="1:10" ht="45.75" customHeight="1" x14ac:dyDescent="0.3">
      <c r="A15" s="335"/>
      <c r="B15" s="158" t="s">
        <v>334</v>
      </c>
      <c r="C15" s="336"/>
      <c r="D15" s="338" t="s">
        <v>339</v>
      </c>
      <c r="E15" s="336"/>
      <c r="F15" s="334"/>
      <c r="G15" s="334"/>
      <c r="H15" s="334"/>
      <c r="I15" s="334"/>
      <c r="J15" s="346"/>
    </row>
    <row r="16" spans="1:10" ht="45.75" customHeight="1" x14ac:dyDescent="0.3">
      <c r="A16" s="335"/>
      <c r="B16" s="158" t="s">
        <v>336</v>
      </c>
      <c r="C16" s="336"/>
      <c r="D16" s="339"/>
      <c r="E16" s="336"/>
      <c r="F16" s="334"/>
      <c r="G16" s="334"/>
      <c r="H16" s="334"/>
      <c r="I16" s="334"/>
      <c r="J16" s="346"/>
    </row>
    <row r="17" spans="1:10" ht="50.25" customHeight="1" x14ac:dyDescent="0.3">
      <c r="A17" s="337" t="s">
        <v>342</v>
      </c>
      <c r="B17" s="158" t="s">
        <v>343</v>
      </c>
      <c r="C17" s="336" t="s">
        <v>345</v>
      </c>
      <c r="D17" s="193" t="s">
        <v>347</v>
      </c>
      <c r="E17" s="336" t="s">
        <v>348</v>
      </c>
      <c r="F17" s="334" t="s">
        <v>172</v>
      </c>
      <c r="G17" s="334" t="s">
        <v>172</v>
      </c>
      <c r="H17" s="334" t="s">
        <v>172</v>
      </c>
      <c r="I17" s="334" t="s">
        <v>172</v>
      </c>
      <c r="J17" s="346" t="str">
        <f>IF(F17="NA","GESTION",IF(G17="NA","GESTION",IF(H17="NA","GESTION",IF(I17="NA","GESTION",IF(F17&lt;&gt;"X"," ",IF(G17&lt;&gt;"X"," ",IF(H17&lt;&gt;"X"," ",IF(I17&lt;&gt;"X"," ","CORRUPCION"))))))))</f>
        <v>CORRUPCION</v>
      </c>
    </row>
    <row r="18" spans="1:10" ht="58.5" customHeight="1" x14ac:dyDescent="0.3">
      <c r="A18" s="337"/>
      <c r="B18" s="158" t="s">
        <v>25</v>
      </c>
      <c r="C18" s="336"/>
      <c r="D18" s="338" t="s">
        <v>331</v>
      </c>
      <c r="E18" s="336"/>
      <c r="F18" s="334"/>
      <c r="G18" s="334"/>
      <c r="H18" s="334"/>
      <c r="I18" s="334"/>
      <c r="J18" s="346"/>
    </row>
    <row r="19" spans="1:10" ht="67.5" customHeight="1" x14ac:dyDescent="0.3">
      <c r="A19" s="337"/>
      <c r="B19" s="158" t="s">
        <v>344</v>
      </c>
      <c r="C19" s="336"/>
      <c r="D19" s="339"/>
      <c r="E19" s="336"/>
      <c r="F19" s="334"/>
      <c r="G19" s="334"/>
      <c r="H19" s="334"/>
      <c r="I19" s="334"/>
      <c r="J19" s="346"/>
    </row>
    <row r="21" spans="1:10" x14ac:dyDescent="0.3">
      <c r="E21" t="s">
        <v>390</v>
      </c>
    </row>
  </sheetData>
  <mergeCells count="39">
    <mergeCell ref="B7:J7"/>
    <mergeCell ref="B8:J8"/>
    <mergeCell ref="G17:G19"/>
    <mergeCell ref="H17:H19"/>
    <mergeCell ref="I17:I19"/>
    <mergeCell ref="J17:J19"/>
    <mergeCell ref="H10:H12"/>
    <mergeCell ref="I10:I12"/>
    <mergeCell ref="J10:J12"/>
    <mergeCell ref="C10:C12"/>
    <mergeCell ref="E13:E16"/>
    <mergeCell ref="F13:F16"/>
    <mergeCell ref="D13:D14"/>
    <mergeCell ref="D15:D16"/>
    <mergeCell ref="B11:B12"/>
    <mergeCell ref="J13:J16"/>
    <mergeCell ref="A17:A19"/>
    <mergeCell ref="C17:C19"/>
    <mergeCell ref="E17:E19"/>
    <mergeCell ref="F17:F19"/>
    <mergeCell ref="D18:D19"/>
    <mergeCell ref="G13:G16"/>
    <mergeCell ref="H13:H16"/>
    <mergeCell ref="I13:I16"/>
    <mergeCell ref="A10:A12"/>
    <mergeCell ref="E10:E12"/>
    <mergeCell ref="F10:F12"/>
    <mergeCell ref="G10:G12"/>
    <mergeCell ref="A13:A16"/>
    <mergeCell ref="C13:C16"/>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topLeftCell="A9" zoomScale="80" zoomScaleNormal="80" workbookViewId="0">
      <pane ySplit="1" topLeftCell="A10" activePane="bottomLeft" state="frozen"/>
      <selection activeCell="A9" sqref="A9"/>
      <selection pane="bottomLeft" activeCell="A15" sqref="A15:A16"/>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47"/>
      <c r="B1" s="232" t="s">
        <v>0</v>
      </c>
      <c r="C1" s="232"/>
      <c r="D1" s="281" t="s">
        <v>1</v>
      </c>
      <c r="E1" s="281"/>
      <c r="F1" s="254"/>
    </row>
    <row r="2" spans="1:6" x14ac:dyDescent="0.3">
      <c r="A2" s="248"/>
      <c r="B2" s="232" t="s">
        <v>107</v>
      </c>
      <c r="C2" s="232"/>
      <c r="D2" s="281" t="s">
        <v>43</v>
      </c>
      <c r="E2" s="281"/>
      <c r="F2" s="255"/>
    </row>
    <row r="3" spans="1:6" ht="15" customHeight="1" x14ac:dyDescent="0.3">
      <c r="A3" s="248"/>
      <c r="B3" s="232"/>
      <c r="C3" s="232"/>
      <c r="D3" s="281" t="s">
        <v>3</v>
      </c>
      <c r="E3" s="281"/>
      <c r="F3" s="255"/>
    </row>
    <row r="4" spans="1:6" ht="15" thickBot="1" x14ac:dyDescent="0.35">
      <c r="A4" s="249"/>
      <c r="B4" s="232"/>
      <c r="C4" s="232"/>
      <c r="D4" s="281" t="s">
        <v>4</v>
      </c>
      <c r="E4" s="281"/>
      <c r="F4" s="256"/>
    </row>
    <row r="5" spans="1:6" ht="15" thickBot="1" x14ac:dyDescent="0.35"/>
    <row r="6" spans="1:6" s="68" customFormat="1" ht="15.6" x14ac:dyDescent="0.3">
      <c r="A6" s="261" t="s">
        <v>108</v>
      </c>
      <c r="B6" s="262"/>
      <c r="C6" s="262"/>
      <c r="D6" s="332"/>
      <c r="E6" s="332"/>
      <c r="F6" s="263"/>
    </row>
    <row r="7" spans="1:6" s="68" customFormat="1" ht="25.5" customHeight="1" x14ac:dyDescent="0.3">
      <c r="A7" s="22" t="s">
        <v>6</v>
      </c>
      <c r="B7" s="352"/>
      <c r="C7" s="352"/>
      <c r="D7" s="352"/>
      <c r="E7" s="352"/>
      <c r="F7" s="352"/>
    </row>
    <row r="8" spans="1:6" s="68" customFormat="1" ht="40.5" customHeight="1" x14ac:dyDescent="0.3">
      <c r="A8" s="21" t="s">
        <v>8</v>
      </c>
      <c r="B8" s="352"/>
      <c r="C8" s="352"/>
      <c r="D8" s="352"/>
      <c r="E8" s="352"/>
      <c r="F8" s="352"/>
    </row>
    <row r="9" spans="1:6" ht="39.75" customHeight="1" x14ac:dyDescent="0.3">
      <c r="A9" s="69" t="s">
        <v>101</v>
      </c>
      <c r="B9" s="69" t="s">
        <v>109</v>
      </c>
      <c r="C9" s="69" t="s">
        <v>110</v>
      </c>
      <c r="D9" s="70" t="s">
        <v>111</v>
      </c>
      <c r="E9" s="349" t="s">
        <v>112</v>
      </c>
      <c r="F9" s="349"/>
    </row>
    <row r="10" spans="1:6" ht="48.75" customHeight="1" x14ac:dyDescent="0.3">
      <c r="A10" s="219" t="s">
        <v>349</v>
      </c>
      <c r="B10" s="219" t="s">
        <v>350</v>
      </c>
      <c r="C10" s="291" t="s">
        <v>287</v>
      </c>
      <c r="D10" s="193" t="s">
        <v>295</v>
      </c>
      <c r="E10" s="350" t="s">
        <v>283</v>
      </c>
      <c r="F10" s="351"/>
    </row>
    <row r="11" spans="1:6" ht="48.75" customHeight="1" x14ac:dyDescent="0.3">
      <c r="A11" s="219"/>
      <c r="B11" s="219"/>
      <c r="C11" s="291"/>
      <c r="D11" s="193" t="s">
        <v>14</v>
      </c>
      <c r="E11" s="350" t="s">
        <v>284</v>
      </c>
      <c r="F11" s="351"/>
    </row>
    <row r="12" spans="1:6" ht="36" customHeight="1" x14ac:dyDescent="0.3">
      <c r="A12" s="219"/>
      <c r="B12" s="219"/>
      <c r="C12" s="291"/>
      <c r="D12" s="163"/>
      <c r="E12" s="350" t="s">
        <v>331</v>
      </c>
      <c r="F12" s="351"/>
    </row>
    <row r="13" spans="1:6" ht="42.75" customHeight="1" x14ac:dyDescent="0.3">
      <c r="A13" s="219" t="s">
        <v>340</v>
      </c>
      <c r="B13" s="219" t="s">
        <v>351</v>
      </c>
      <c r="C13" s="291" t="s">
        <v>287</v>
      </c>
      <c r="D13" s="194" t="s">
        <v>338</v>
      </c>
      <c r="E13" s="355" t="s">
        <v>283</v>
      </c>
      <c r="F13" s="355"/>
    </row>
    <row r="14" spans="1:6" ht="69.75" customHeight="1" x14ac:dyDescent="0.3">
      <c r="A14" s="219"/>
      <c r="B14" s="219"/>
      <c r="C14" s="291"/>
      <c r="D14" s="194" t="s">
        <v>339</v>
      </c>
      <c r="E14" s="355" t="s">
        <v>285</v>
      </c>
      <c r="F14" s="355"/>
    </row>
    <row r="15" spans="1:6" ht="53.25" customHeight="1" x14ac:dyDescent="0.3">
      <c r="A15" s="219" t="s">
        <v>348</v>
      </c>
      <c r="B15" s="219" t="s">
        <v>352</v>
      </c>
      <c r="C15" s="291" t="s">
        <v>288</v>
      </c>
      <c r="D15" s="158" t="s">
        <v>343</v>
      </c>
      <c r="E15" s="350" t="s">
        <v>347</v>
      </c>
      <c r="F15" s="351"/>
    </row>
    <row r="16" spans="1:6" ht="81.75" customHeight="1" x14ac:dyDescent="0.3">
      <c r="A16" s="219"/>
      <c r="B16" s="219"/>
      <c r="C16" s="291"/>
      <c r="D16" s="158" t="s">
        <v>344</v>
      </c>
      <c r="E16" s="353"/>
      <c r="F16" s="354"/>
    </row>
  </sheetData>
  <mergeCells count="28">
    <mergeCell ref="E16:F16"/>
    <mergeCell ref="E14:F14"/>
    <mergeCell ref="E15:F15"/>
    <mergeCell ref="A15:A16"/>
    <mergeCell ref="B15:B16"/>
    <mergeCell ref="C15:C16"/>
    <mergeCell ref="A13:A14"/>
    <mergeCell ref="B13:B14"/>
    <mergeCell ref="C13:C14"/>
    <mergeCell ref="E13:F13"/>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E13" sqref="E13"/>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47"/>
      <c r="B1" s="250" t="s">
        <v>0</v>
      </c>
      <c r="C1" s="251"/>
      <c r="D1" s="251"/>
      <c r="E1" s="251"/>
      <c r="F1" s="251"/>
      <c r="G1" s="251"/>
      <c r="H1" s="251"/>
      <c r="I1" s="251"/>
      <c r="J1" s="251"/>
      <c r="K1" s="251"/>
      <c r="L1" s="251"/>
      <c r="M1" s="251"/>
      <c r="N1" s="251"/>
      <c r="O1" s="251"/>
      <c r="P1" s="367"/>
      <c r="Q1" s="281" t="s">
        <v>114</v>
      </c>
      <c r="R1" s="281"/>
      <c r="S1" s="281"/>
      <c r="T1" s="254"/>
    </row>
    <row r="2" spans="1:20" ht="20.25" customHeight="1" x14ac:dyDescent="0.3">
      <c r="A2" s="248"/>
      <c r="B2" s="252"/>
      <c r="C2" s="253"/>
      <c r="D2" s="253"/>
      <c r="E2" s="253"/>
      <c r="F2" s="253"/>
      <c r="G2" s="253"/>
      <c r="H2" s="253"/>
      <c r="I2" s="253"/>
      <c r="J2" s="253"/>
      <c r="K2" s="253"/>
      <c r="L2" s="253"/>
      <c r="M2" s="253"/>
      <c r="N2" s="253"/>
      <c r="O2" s="253"/>
      <c r="P2" s="311"/>
      <c r="Q2" s="281" t="s">
        <v>43</v>
      </c>
      <c r="R2" s="281"/>
      <c r="S2" s="281"/>
      <c r="T2" s="255"/>
    </row>
    <row r="3" spans="1:20" ht="18.75" customHeight="1" x14ac:dyDescent="0.3">
      <c r="A3" s="248"/>
      <c r="B3" s="257" t="s">
        <v>115</v>
      </c>
      <c r="C3" s="258"/>
      <c r="D3" s="258"/>
      <c r="E3" s="258"/>
      <c r="F3" s="258"/>
      <c r="G3" s="258"/>
      <c r="H3" s="258"/>
      <c r="I3" s="258"/>
      <c r="J3" s="258"/>
      <c r="K3" s="258"/>
      <c r="L3" s="258"/>
      <c r="M3" s="258"/>
      <c r="N3" s="258"/>
      <c r="O3" s="258"/>
      <c r="P3" s="310"/>
      <c r="Q3" s="281" t="s">
        <v>3</v>
      </c>
      <c r="R3" s="281"/>
      <c r="S3" s="281"/>
      <c r="T3" s="255"/>
    </row>
    <row r="4" spans="1:20" ht="19.5" customHeight="1" thickBot="1" x14ac:dyDescent="0.35">
      <c r="A4" s="249"/>
      <c r="B4" s="259"/>
      <c r="C4" s="260"/>
      <c r="D4" s="260"/>
      <c r="E4" s="260"/>
      <c r="F4" s="260"/>
      <c r="G4" s="260"/>
      <c r="H4" s="260"/>
      <c r="I4" s="260"/>
      <c r="J4" s="260"/>
      <c r="K4" s="260"/>
      <c r="L4" s="260"/>
      <c r="M4" s="260"/>
      <c r="N4" s="260"/>
      <c r="O4" s="260"/>
      <c r="P4" s="368"/>
      <c r="Q4" s="281" t="s">
        <v>4</v>
      </c>
      <c r="R4" s="281"/>
      <c r="S4" s="281"/>
      <c r="T4" s="256"/>
    </row>
    <row r="5" spans="1:20" ht="15" thickBot="1" x14ac:dyDescent="0.35"/>
    <row r="6" spans="1:20" ht="15.6" x14ac:dyDescent="0.3">
      <c r="A6" s="356" t="s">
        <v>116</v>
      </c>
      <c r="B6" s="357"/>
      <c r="C6" s="357"/>
      <c r="D6" s="357"/>
      <c r="E6" s="357"/>
      <c r="F6" s="357"/>
      <c r="G6" s="357"/>
      <c r="H6" s="357"/>
      <c r="I6" s="357"/>
      <c r="J6" s="357"/>
      <c r="K6" s="357"/>
      <c r="L6" s="357"/>
      <c r="M6" s="357"/>
      <c r="N6" s="357"/>
      <c r="O6" s="358"/>
      <c r="P6" s="358"/>
      <c r="Q6" s="358"/>
      <c r="R6" s="358"/>
      <c r="S6" s="358"/>
      <c r="T6" s="359"/>
    </row>
    <row r="7" spans="1:20" ht="33" customHeight="1" x14ac:dyDescent="0.3">
      <c r="A7" s="94" t="s">
        <v>6</v>
      </c>
      <c r="B7" s="364"/>
      <c r="C7" s="365"/>
      <c r="D7" s="365"/>
      <c r="E7" s="365"/>
      <c r="F7" s="365"/>
      <c r="G7" s="365"/>
      <c r="H7" s="365"/>
      <c r="I7" s="365"/>
      <c r="J7" s="365"/>
      <c r="K7" s="365"/>
      <c r="L7" s="365"/>
      <c r="M7" s="365"/>
      <c r="N7" s="365"/>
      <c r="O7" s="365"/>
      <c r="P7" s="365"/>
      <c r="Q7" s="365"/>
      <c r="R7" s="365"/>
      <c r="S7" s="365"/>
      <c r="T7" s="366"/>
    </row>
    <row r="8" spans="1:20" ht="33" customHeight="1" x14ac:dyDescent="0.3">
      <c r="A8" s="95" t="s">
        <v>8</v>
      </c>
      <c r="B8" s="364"/>
      <c r="C8" s="365"/>
      <c r="D8" s="365"/>
      <c r="E8" s="365"/>
      <c r="F8" s="365"/>
      <c r="G8" s="365"/>
      <c r="H8" s="365"/>
      <c r="I8" s="365"/>
      <c r="J8" s="365"/>
      <c r="K8" s="365"/>
      <c r="L8" s="365"/>
      <c r="M8" s="365"/>
      <c r="N8" s="365"/>
      <c r="O8" s="365"/>
      <c r="P8" s="365"/>
      <c r="Q8" s="365"/>
      <c r="R8" s="365"/>
      <c r="S8" s="365"/>
      <c r="T8" s="366"/>
    </row>
    <row r="9" spans="1:20" ht="37.5" customHeight="1" x14ac:dyDescent="0.3">
      <c r="A9" s="369" t="s">
        <v>101</v>
      </c>
      <c r="B9" s="369"/>
      <c r="C9" s="371" t="s">
        <v>117</v>
      </c>
      <c r="D9" s="372"/>
      <c r="E9" s="372"/>
      <c r="F9" s="372"/>
      <c r="G9" s="372"/>
      <c r="H9" s="372"/>
      <c r="I9" s="372"/>
      <c r="J9" s="372"/>
      <c r="K9" s="372"/>
      <c r="L9" s="372"/>
      <c r="M9" s="372"/>
      <c r="N9" s="372"/>
      <c r="O9" s="372"/>
      <c r="P9" s="372"/>
      <c r="Q9" s="372"/>
      <c r="R9" s="372"/>
      <c r="S9" s="372"/>
      <c r="T9" s="372"/>
    </row>
    <row r="10" spans="1:20" ht="25.5" customHeight="1" x14ac:dyDescent="0.3">
      <c r="A10" s="370"/>
      <c r="B10" s="370"/>
      <c r="C10" s="104" t="s">
        <v>59</v>
      </c>
      <c r="D10" s="104" t="s">
        <v>60</v>
      </c>
      <c r="E10" s="104" t="s">
        <v>61</v>
      </c>
      <c r="F10" s="104" t="s">
        <v>62</v>
      </c>
      <c r="G10" s="104" t="s">
        <v>63</v>
      </c>
      <c r="H10" s="104" t="s">
        <v>64</v>
      </c>
      <c r="I10" s="104" t="s">
        <v>65</v>
      </c>
      <c r="J10" s="104" t="s">
        <v>66</v>
      </c>
      <c r="K10" s="104" t="s">
        <v>67</v>
      </c>
      <c r="L10" s="104" t="s">
        <v>68</v>
      </c>
      <c r="M10" s="104" t="s">
        <v>69</v>
      </c>
      <c r="N10" s="104" t="s">
        <v>70</v>
      </c>
      <c r="O10" s="104" t="s">
        <v>71</v>
      </c>
      <c r="P10" s="104" t="s">
        <v>72</v>
      </c>
      <c r="Q10" s="104" t="s">
        <v>73</v>
      </c>
      <c r="R10" s="104" t="s">
        <v>74</v>
      </c>
      <c r="S10" s="96" t="s">
        <v>75</v>
      </c>
      <c r="T10" s="105" t="s">
        <v>118</v>
      </c>
    </row>
    <row r="11" spans="1:20" ht="55.5" customHeight="1" x14ac:dyDescent="0.3">
      <c r="A11" s="350" t="s">
        <v>349</v>
      </c>
      <c r="B11" s="351"/>
      <c r="C11" s="191">
        <v>4</v>
      </c>
      <c r="D11" s="191">
        <v>3</v>
      </c>
      <c r="E11" s="191">
        <v>3</v>
      </c>
      <c r="F11" s="191">
        <v>4</v>
      </c>
      <c r="G11" s="191">
        <v>5</v>
      </c>
      <c r="H11" s="191"/>
      <c r="I11" s="191"/>
      <c r="J11" s="191"/>
      <c r="K11" s="191"/>
      <c r="L11" s="191"/>
      <c r="M11" s="98"/>
      <c r="N11" s="98"/>
      <c r="O11" s="98"/>
      <c r="P11" s="98"/>
      <c r="Q11" s="98"/>
      <c r="R11" s="101">
        <f>SUM(C11:Q11)</f>
        <v>19</v>
      </c>
      <c r="S11" s="102">
        <f>IF(ISERROR(AVERAGE(C11:Q11)),0,AVERAGE(C11:Q11))</f>
        <v>3.8</v>
      </c>
      <c r="T11" s="54" t="str">
        <f>IF(AND(S11&gt;=1,S11&lt;2),"Rara Vez",IF(AND(S11&gt;=2,S11&lt;3),"Improbable",IF(AND(S11&gt;=3,S11&lt;4),"Posible",IF(AND(S11&gt;=4,S11&lt;5),"Probable",IF(AND(S11=5),"Casi Seguro"," ")))))</f>
        <v>Posible</v>
      </c>
    </row>
    <row r="12" spans="1:20" ht="39.75" customHeight="1" x14ac:dyDescent="0.3">
      <c r="A12" s="350" t="s">
        <v>340</v>
      </c>
      <c r="B12" s="351"/>
      <c r="C12" s="191">
        <v>3</v>
      </c>
      <c r="D12" s="191">
        <v>4</v>
      </c>
      <c r="E12" s="191"/>
      <c r="F12" s="191"/>
      <c r="G12" s="191"/>
      <c r="H12" s="191"/>
      <c r="I12" s="191"/>
      <c r="J12" s="191"/>
      <c r="K12" s="191"/>
      <c r="L12" s="191"/>
      <c r="M12" s="98"/>
      <c r="N12" s="98"/>
      <c r="O12" s="98"/>
      <c r="P12" s="98"/>
      <c r="Q12" s="98"/>
      <c r="R12" s="101">
        <f t="shared" ref="R12:R21" si="0">SUM(C12:Q12)</f>
        <v>7</v>
      </c>
      <c r="S12" s="102">
        <f t="shared" ref="S12:S21" si="1">IF(ISERROR(AVERAGE(C12:Q12)),0,AVERAGE(C12:Q12))</f>
        <v>3.5</v>
      </c>
      <c r="T12" s="54" t="str">
        <f t="shared" ref="T12:T21" si="2">IF(AND(S12&gt;=1,S12&lt;2),"Rara Vez",IF(AND(S12&gt;=2,S12&lt;3),"Improbable",IF(AND(S12&gt;=3,S12&lt;4),"Posible",IF(AND(S12&gt;=4,S12&lt;5),"Probable",IF(AND(S12=5),"Casi Seguro"," ")))))</f>
        <v>Posible</v>
      </c>
    </row>
    <row r="13" spans="1:20" ht="39.75" customHeight="1" x14ac:dyDescent="0.3">
      <c r="A13" s="350" t="s">
        <v>348</v>
      </c>
      <c r="B13" s="351"/>
      <c r="C13" s="191">
        <v>4</v>
      </c>
      <c r="D13" s="191">
        <v>2</v>
      </c>
      <c r="E13" s="191"/>
      <c r="F13" s="191"/>
      <c r="G13" s="191"/>
      <c r="H13" s="191"/>
      <c r="I13" s="191"/>
      <c r="J13" s="191"/>
      <c r="K13" s="191"/>
      <c r="L13" s="191"/>
      <c r="M13" s="98"/>
      <c r="N13" s="98"/>
      <c r="O13" s="98"/>
      <c r="P13" s="98"/>
      <c r="Q13" s="98"/>
      <c r="R13" s="101">
        <f t="shared" si="0"/>
        <v>6</v>
      </c>
      <c r="S13" s="102">
        <f t="shared" si="1"/>
        <v>3</v>
      </c>
      <c r="T13" s="54" t="str">
        <f t="shared" si="2"/>
        <v>Posible</v>
      </c>
    </row>
    <row r="14" spans="1:20" ht="65.25" customHeight="1" x14ac:dyDescent="0.3">
      <c r="A14" s="360"/>
      <c r="B14" s="361"/>
      <c r="C14" s="191"/>
      <c r="D14" s="191"/>
      <c r="E14" s="191"/>
      <c r="F14" s="191"/>
      <c r="G14" s="191"/>
      <c r="H14" s="191"/>
      <c r="I14" s="191"/>
      <c r="J14" s="191"/>
      <c r="K14" s="191"/>
      <c r="L14" s="191"/>
      <c r="M14" s="98"/>
      <c r="N14" s="98"/>
      <c r="O14" s="98"/>
      <c r="P14" s="98"/>
      <c r="Q14" s="98"/>
      <c r="R14" s="101">
        <f t="shared" si="0"/>
        <v>0</v>
      </c>
      <c r="S14" s="102">
        <f t="shared" si="1"/>
        <v>0</v>
      </c>
      <c r="T14" s="54" t="str">
        <f t="shared" si="2"/>
        <v xml:space="preserve"> </v>
      </c>
    </row>
    <row r="15" spans="1:20" ht="39.75" customHeight="1" x14ac:dyDescent="0.3">
      <c r="A15" s="362"/>
      <c r="B15" s="363"/>
      <c r="C15" s="98"/>
      <c r="D15" s="98"/>
      <c r="E15" s="98"/>
      <c r="F15" s="98"/>
      <c r="G15" s="98"/>
      <c r="H15" s="98"/>
      <c r="I15" s="98"/>
      <c r="J15" s="98"/>
      <c r="K15" s="98"/>
      <c r="L15" s="98"/>
      <c r="M15" s="98"/>
      <c r="N15" s="98"/>
      <c r="O15" s="98"/>
      <c r="P15" s="98"/>
      <c r="Q15" s="98"/>
      <c r="R15" s="101">
        <f t="shared" si="0"/>
        <v>0</v>
      </c>
      <c r="S15" s="102">
        <f t="shared" si="1"/>
        <v>0</v>
      </c>
      <c r="T15" s="54" t="str">
        <f t="shared" si="2"/>
        <v xml:space="preserve"> </v>
      </c>
    </row>
    <row r="16" spans="1:20" ht="39.75" customHeight="1" x14ac:dyDescent="0.3">
      <c r="A16" s="362"/>
      <c r="B16" s="363"/>
      <c r="C16" s="98"/>
      <c r="D16" s="98"/>
      <c r="E16" s="98"/>
      <c r="F16" s="98"/>
      <c r="G16" s="98"/>
      <c r="H16" s="98"/>
      <c r="I16" s="98"/>
      <c r="J16" s="98"/>
      <c r="K16" s="98"/>
      <c r="L16" s="98"/>
      <c r="M16" s="98"/>
      <c r="N16" s="98"/>
      <c r="O16" s="98"/>
      <c r="P16" s="98"/>
      <c r="Q16" s="98"/>
      <c r="R16" s="101">
        <f t="shared" si="0"/>
        <v>0</v>
      </c>
      <c r="S16" s="102">
        <f t="shared" si="1"/>
        <v>0</v>
      </c>
      <c r="T16" s="54" t="str">
        <f t="shared" si="2"/>
        <v xml:space="preserve"> </v>
      </c>
    </row>
    <row r="17" spans="1:20" ht="39.75" customHeight="1" x14ac:dyDescent="0.3">
      <c r="A17" s="362"/>
      <c r="B17" s="363"/>
      <c r="C17" s="98"/>
      <c r="D17" s="98"/>
      <c r="E17" s="98"/>
      <c r="F17" s="98"/>
      <c r="G17" s="98"/>
      <c r="H17" s="98"/>
      <c r="I17" s="98"/>
      <c r="J17" s="98"/>
      <c r="K17" s="98"/>
      <c r="L17" s="98"/>
      <c r="M17" s="98"/>
      <c r="N17" s="98"/>
      <c r="O17" s="98"/>
      <c r="P17" s="98"/>
      <c r="Q17" s="98"/>
      <c r="R17" s="101">
        <f t="shared" si="0"/>
        <v>0</v>
      </c>
      <c r="S17" s="102">
        <f t="shared" si="1"/>
        <v>0</v>
      </c>
      <c r="T17" s="54" t="str">
        <f t="shared" si="2"/>
        <v xml:space="preserve"> </v>
      </c>
    </row>
    <row r="18" spans="1:20" ht="39.75" customHeight="1" x14ac:dyDescent="0.3">
      <c r="A18" s="362"/>
      <c r="B18" s="363"/>
      <c r="C18" s="98"/>
      <c r="D18" s="98"/>
      <c r="E18" s="98"/>
      <c r="F18" s="98"/>
      <c r="G18" s="98"/>
      <c r="H18" s="98"/>
      <c r="I18" s="98"/>
      <c r="J18" s="98"/>
      <c r="K18" s="98"/>
      <c r="L18" s="98"/>
      <c r="M18" s="98"/>
      <c r="N18" s="98"/>
      <c r="O18" s="98"/>
      <c r="P18" s="98"/>
      <c r="Q18" s="98"/>
      <c r="R18" s="101">
        <f t="shared" si="0"/>
        <v>0</v>
      </c>
      <c r="S18" s="102">
        <f t="shared" si="1"/>
        <v>0</v>
      </c>
      <c r="T18" s="54" t="str">
        <f t="shared" si="2"/>
        <v xml:space="preserve"> </v>
      </c>
    </row>
    <row r="19" spans="1:20" ht="39.75" customHeight="1" x14ac:dyDescent="0.3">
      <c r="A19" s="362"/>
      <c r="B19" s="363"/>
      <c r="C19" s="98"/>
      <c r="D19" s="98"/>
      <c r="E19" s="98"/>
      <c r="F19" s="98"/>
      <c r="G19" s="98"/>
      <c r="H19" s="98"/>
      <c r="I19" s="98"/>
      <c r="J19" s="98"/>
      <c r="K19" s="98"/>
      <c r="L19" s="98"/>
      <c r="M19" s="98"/>
      <c r="N19" s="98"/>
      <c r="O19" s="98"/>
      <c r="P19" s="98"/>
      <c r="Q19" s="98"/>
      <c r="R19" s="101">
        <f t="shared" si="0"/>
        <v>0</v>
      </c>
      <c r="S19" s="102">
        <f t="shared" si="1"/>
        <v>0</v>
      </c>
      <c r="T19" s="54" t="str">
        <f t="shared" si="2"/>
        <v xml:space="preserve"> </v>
      </c>
    </row>
    <row r="20" spans="1:20" ht="39.75" customHeight="1" x14ac:dyDescent="0.3">
      <c r="A20" s="362"/>
      <c r="B20" s="363"/>
      <c r="C20" s="98"/>
      <c r="D20" s="98"/>
      <c r="E20" s="98"/>
      <c r="F20" s="98"/>
      <c r="G20" s="98"/>
      <c r="H20" s="98"/>
      <c r="I20" s="98"/>
      <c r="J20" s="98"/>
      <c r="K20" s="98"/>
      <c r="L20" s="98"/>
      <c r="M20" s="98"/>
      <c r="N20" s="98"/>
      <c r="O20" s="98"/>
      <c r="P20" s="98"/>
      <c r="Q20" s="98"/>
      <c r="R20" s="101">
        <f t="shared" si="0"/>
        <v>0</v>
      </c>
      <c r="S20" s="102">
        <f t="shared" si="1"/>
        <v>0</v>
      </c>
      <c r="T20" s="54" t="str">
        <f t="shared" si="2"/>
        <v xml:space="preserve"> </v>
      </c>
    </row>
    <row r="21" spans="1:20" ht="39.75" customHeight="1" x14ac:dyDescent="0.3">
      <c r="A21" s="362"/>
      <c r="B21" s="363"/>
      <c r="C21" s="98"/>
      <c r="D21" s="98"/>
      <c r="E21" s="98"/>
      <c r="F21" s="98"/>
      <c r="G21" s="98"/>
      <c r="H21" s="98"/>
      <c r="I21" s="98"/>
      <c r="J21" s="98"/>
      <c r="K21" s="98"/>
      <c r="L21" s="98"/>
      <c r="M21" s="98"/>
      <c r="N21" s="98"/>
      <c r="O21" s="98"/>
      <c r="P21" s="98"/>
      <c r="Q21" s="98"/>
      <c r="R21" s="101">
        <f t="shared" si="0"/>
        <v>0</v>
      </c>
      <c r="S21" s="102">
        <f t="shared" si="1"/>
        <v>0</v>
      </c>
      <c r="T21" s="54"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opLeftCell="B9" zoomScale="89" zoomScaleNormal="89" workbookViewId="0">
      <pane ySplit="1" topLeftCell="A10" activePane="bottomLeft" state="frozen"/>
      <selection activeCell="A9" sqref="A9"/>
      <selection pane="bottomLeft" activeCell="F16" sqref="F16"/>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384"/>
      <c r="B1" s="379" t="s">
        <v>0</v>
      </c>
      <c r="C1" s="251"/>
      <c r="D1" s="367"/>
      <c r="E1" s="61" t="s">
        <v>119</v>
      </c>
      <c r="F1" s="254"/>
    </row>
    <row r="2" spans="1:6" ht="15.75" customHeight="1" x14ac:dyDescent="0.3">
      <c r="A2" s="384"/>
      <c r="B2" s="380"/>
      <c r="C2" s="381"/>
      <c r="D2" s="382"/>
      <c r="E2" s="62" t="s">
        <v>2</v>
      </c>
      <c r="F2" s="255"/>
    </row>
    <row r="3" spans="1:6" ht="15" customHeight="1" x14ac:dyDescent="0.3">
      <c r="A3" s="384"/>
      <c r="B3" s="380" t="s">
        <v>120</v>
      </c>
      <c r="C3" s="381"/>
      <c r="D3" s="382"/>
      <c r="E3" s="62" t="s">
        <v>121</v>
      </c>
      <c r="F3" s="255"/>
    </row>
    <row r="4" spans="1:6" ht="15.75" customHeight="1" thickBot="1" x14ac:dyDescent="0.35">
      <c r="A4" s="384"/>
      <c r="B4" s="383"/>
      <c r="C4" s="260"/>
      <c r="D4" s="368"/>
      <c r="E4" s="63" t="s">
        <v>4</v>
      </c>
      <c r="F4" s="256"/>
    </row>
    <row r="6" spans="1:6" ht="33" customHeight="1" x14ac:dyDescent="0.3">
      <c r="A6" s="109" t="s">
        <v>6</v>
      </c>
      <c r="B6" s="364"/>
      <c r="C6" s="365"/>
      <c r="D6" s="365"/>
      <c r="E6" s="365"/>
      <c r="F6" s="365"/>
    </row>
    <row r="7" spans="1:6" ht="33" customHeight="1" x14ac:dyDescent="0.3">
      <c r="A7" s="110" t="s">
        <v>8</v>
      </c>
      <c r="B7" s="364"/>
      <c r="C7" s="365"/>
      <c r="D7" s="365"/>
      <c r="E7" s="365"/>
      <c r="F7" s="365"/>
    </row>
    <row r="8" spans="1:6" ht="15" thickBot="1" x14ac:dyDescent="0.35"/>
    <row r="9" spans="1:6" ht="51" customHeight="1" x14ac:dyDescent="0.3">
      <c r="A9" s="385" t="s">
        <v>122</v>
      </c>
      <c r="B9" s="387" t="s">
        <v>123</v>
      </c>
      <c r="C9" s="387" t="s">
        <v>124</v>
      </c>
      <c r="D9" s="387"/>
      <c r="E9" s="387"/>
      <c r="F9" s="389"/>
    </row>
    <row r="10" spans="1:6" x14ac:dyDescent="0.3">
      <c r="A10" s="386"/>
      <c r="B10" s="388"/>
      <c r="C10" s="388" t="s">
        <v>125</v>
      </c>
      <c r="D10" s="388"/>
      <c r="E10" s="390" t="s">
        <v>126</v>
      </c>
      <c r="F10" s="391"/>
    </row>
    <row r="11" spans="1:6" ht="114" customHeight="1" x14ac:dyDescent="0.3">
      <c r="A11" s="196" t="s">
        <v>349</v>
      </c>
      <c r="B11" s="195" t="s">
        <v>186</v>
      </c>
      <c r="C11" s="376"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76"/>
      <c r="E11" s="377"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78"/>
    </row>
    <row r="12" spans="1:6" ht="114" customHeight="1" x14ac:dyDescent="0.3">
      <c r="A12" s="196" t="s">
        <v>340</v>
      </c>
      <c r="B12" s="101" t="s">
        <v>187</v>
      </c>
      <c r="C12" s="376"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76"/>
      <c r="E12" s="377"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378"/>
    </row>
    <row r="13" spans="1:6" ht="114" customHeight="1" thickBot="1" x14ac:dyDescent="0.35">
      <c r="A13" s="196"/>
      <c r="B13" s="111" t="s">
        <v>127</v>
      </c>
      <c r="C13" s="373" t="str">
        <f>IF(B13="5. CATASTROFICO",+Hoja3!$C$28,IF(B13="4. MAYOR",+Hoja3!$C$29,IF(B13="3. MODERADO",+Hoja3!$C$30,IF(B13="2. MENOR",+Hoja3!$C$31,IF(B13="1. INSIGNIFICANTE",Hoja3!$C$32," ")))))</f>
        <v xml:space="preserve"> </v>
      </c>
      <c r="D13" s="373"/>
      <c r="E13" s="374" t="str">
        <f>IF(B13="5. CATASTROFICO",+Hoja3!$B$28,IF(B13="4. MAYOR",+Hoja3!$B$29,IF(B13="3. MODERADO",+Hoja3!$B$30,IF(B13="2. MENOR",+Hoja3!$B$31,IF(B13="1. INSIGNIFICANTE",Hoja3!$B$32," ")))))</f>
        <v xml:space="preserve"> </v>
      </c>
      <c r="F13" s="375"/>
    </row>
  </sheetData>
  <mergeCells count="17">
    <mergeCell ref="A9:A10"/>
    <mergeCell ref="B9:B10"/>
    <mergeCell ref="C9:F9"/>
    <mergeCell ref="C10:D10"/>
    <mergeCell ref="E10:F10"/>
    <mergeCell ref="F1:F4"/>
    <mergeCell ref="B1:D2"/>
    <mergeCell ref="B3:D4"/>
    <mergeCell ref="A1:A4"/>
    <mergeCell ref="B7:F7"/>
    <mergeCell ref="B6:F6"/>
    <mergeCell ref="C13:D13"/>
    <mergeCell ref="E13:F13"/>
    <mergeCell ref="C11:D11"/>
    <mergeCell ref="E11:F11"/>
    <mergeCell ref="C12:D12"/>
    <mergeCell ref="E12:F1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dcterms:created xsi:type="dcterms:W3CDTF">2014-12-30T19:27:19Z</dcterms:created>
  <dcterms:modified xsi:type="dcterms:W3CDTF">2019-09-12T19:31:24Z</dcterms:modified>
</cp:coreProperties>
</file>