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embeddings/oleObject2.bin" ContentType="application/vnd.openxmlformats-officedocument.oleObject"/>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17928" windowHeight="8736"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Hoja3" sheetId="21" state="hidden" r:id="rId13"/>
    <sheet name="CONTROLES Y EVALUACION" sheetId="3" r:id="rId14"/>
    <sheet name="SOLIDEZ DE LOS CONTROLES" sheetId="26" r:id="rId15"/>
    <sheet name="MAPA DE RIESGO ADMON" sheetId="1" r:id="rId16"/>
    <sheet name="Hoja1" sheetId="27" r:id="rId17"/>
  </sheet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 i="26" l="1"/>
  <c r="E13" i="26"/>
  <c r="E12" i="26"/>
  <c r="E11" i="26"/>
  <c r="C14" i="26"/>
  <c r="C13" i="26"/>
  <c r="C12" i="26"/>
  <c r="C10" i="26"/>
  <c r="C11" i="26"/>
  <c r="F14" i="1" l="1"/>
  <c r="B10" i="1"/>
  <c r="E10" i="26"/>
  <c r="G62" i="3"/>
  <c r="G61" i="3"/>
  <c r="G60" i="3"/>
  <c r="G59" i="3"/>
  <c r="G58" i="3"/>
  <c r="G57" i="3"/>
  <c r="G56" i="3"/>
  <c r="A10" i="22"/>
  <c r="A11" i="8" s="1"/>
  <c r="A11" i="25" s="1"/>
  <c r="A13" i="22"/>
  <c r="A13" i="26" s="1"/>
  <c r="A12" i="8" l="1"/>
  <c r="A12" i="13" s="1"/>
  <c r="A44" i="3"/>
  <c r="A56" i="3"/>
  <c r="G63" i="3"/>
  <c r="H56" i="3" s="1"/>
  <c r="J56" i="3" s="1"/>
  <c r="B14" i="1"/>
  <c r="A10" i="3"/>
  <c r="A21" i="3"/>
  <c r="A32" i="3"/>
  <c r="B26" i="24"/>
  <c r="K56" i="3" l="1"/>
  <c r="F14" i="26"/>
  <c r="G14" i="26" s="1"/>
  <c r="A11" i="13"/>
  <c r="B9" i="18"/>
  <c r="B9" i="16"/>
  <c r="E11" i="22"/>
  <c r="E12" i="22"/>
  <c r="E10" i="22"/>
  <c r="J10" i="20"/>
  <c r="G15" i="26" l="1"/>
  <c r="B27" i="24"/>
  <c r="E18" i="23" s="1"/>
  <c r="E17" i="23"/>
  <c r="B18" i="24"/>
  <c r="E10" i="23" s="1"/>
  <c r="B19" i="24"/>
  <c r="E11" i="23" s="1"/>
  <c r="B20" i="24"/>
  <c r="B21" i="24"/>
  <c r="B11" i="20" s="1"/>
  <c r="B22" i="24"/>
  <c r="E13" i="23" s="1"/>
  <c r="B23" i="24"/>
  <c r="B24" i="24"/>
  <c r="B10" i="20" s="1"/>
  <c r="B25" i="24"/>
  <c r="E16" i="23" s="1"/>
  <c r="B17" i="24"/>
  <c r="B11" i="24"/>
  <c r="C32" i="23" s="1"/>
  <c r="B12" i="24"/>
  <c r="C33" i="23" s="1"/>
  <c r="B13" i="24"/>
  <c r="B14" i="24"/>
  <c r="C34" i="23" s="1"/>
  <c r="B15" i="24"/>
  <c r="C35" i="23" s="1"/>
  <c r="B16" i="24"/>
  <c r="C36" i="23" s="1"/>
  <c r="B10" i="24"/>
  <c r="D11" i="1" l="1"/>
  <c r="D11" i="22"/>
  <c r="D10" i="1"/>
  <c r="D10" i="22"/>
  <c r="E14" i="23"/>
  <c r="B14" i="20"/>
  <c r="E12" i="23"/>
  <c r="B13" i="20"/>
  <c r="B12" i="20"/>
  <c r="E15" i="23"/>
  <c r="B10" i="26" l="1"/>
  <c r="B10" i="3"/>
  <c r="D12" i="22"/>
  <c r="D12" i="1"/>
  <c r="D13" i="22"/>
  <c r="D14" i="1"/>
  <c r="D14" i="22"/>
  <c r="D15" i="1"/>
  <c r="B11" i="26"/>
  <c r="B21" i="3"/>
  <c r="R24" i="24"/>
  <c r="S24" i="24"/>
  <c r="B14" i="26" l="1"/>
  <c r="B56" i="3"/>
  <c r="B13" i="26"/>
  <c r="B44" i="3"/>
  <c r="B12" i="26"/>
  <c r="B32" i="3"/>
  <c r="R14" i="8"/>
  <c r="S10" i="24" l="1"/>
  <c r="S11" i="24"/>
  <c r="S12" i="24"/>
  <c r="S13" i="24"/>
  <c r="S14" i="24"/>
  <c r="S15" i="24"/>
  <c r="S16" i="24"/>
  <c r="S17" i="24"/>
  <c r="S18" i="24"/>
  <c r="S19" i="24"/>
  <c r="S20" i="24"/>
  <c r="S21" i="24"/>
  <c r="S22" i="24"/>
  <c r="S23" i="24"/>
  <c r="S25" i="24"/>
  <c r="S26" i="24"/>
  <c r="S27" i="24"/>
  <c r="S28" i="24"/>
  <c r="S29" i="24"/>
  <c r="G50" i="3"/>
  <c r="G49" i="3"/>
  <c r="G48" i="3"/>
  <c r="G47" i="3"/>
  <c r="G46" i="3"/>
  <c r="G45" i="3"/>
  <c r="G44" i="3"/>
  <c r="G38" i="3"/>
  <c r="G37" i="3"/>
  <c r="G36" i="3"/>
  <c r="G35" i="3"/>
  <c r="G34" i="3"/>
  <c r="G33" i="3"/>
  <c r="G32" i="3"/>
  <c r="G27" i="3"/>
  <c r="G26" i="3"/>
  <c r="G25" i="3"/>
  <c r="G24" i="3"/>
  <c r="G23" i="3"/>
  <c r="G22" i="3"/>
  <c r="G21" i="3"/>
  <c r="G16" i="3"/>
  <c r="G15" i="3"/>
  <c r="G14" i="3"/>
  <c r="G13" i="3"/>
  <c r="G12" i="3"/>
  <c r="G11" i="3"/>
  <c r="G10"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S20" i="8"/>
  <c r="T20" i="8" s="1"/>
  <c r="R20" i="8"/>
  <c r="S19" i="8"/>
  <c r="T19" i="8" s="1"/>
  <c r="R19" i="8"/>
  <c r="S18" i="8"/>
  <c r="T18" i="8" s="1"/>
  <c r="R18" i="8"/>
  <c r="S17" i="8"/>
  <c r="T17" i="8" s="1"/>
  <c r="R17" i="8"/>
  <c r="S16" i="8"/>
  <c r="T16" i="8" s="1"/>
  <c r="R16" i="8"/>
  <c r="S15" i="8"/>
  <c r="T15" i="8" s="1"/>
  <c r="R15" i="8"/>
  <c r="S14" i="8"/>
  <c r="T14" i="8" s="1"/>
  <c r="S13" i="8"/>
  <c r="T13" i="8" s="1"/>
  <c r="R13" i="8"/>
  <c r="S12" i="8"/>
  <c r="T12" i="8" s="1"/>
  <c r="E14" i="1" s="1"/>
  <c r="R12" i="8"/>
  <c r="S11" i="8"/>
  <c r="T11" i="8" s="1"/>
  <c r="E10" i="1" s="1"/>
  <c r="R11" i="8"/>
  <c r="R29" i="24"/>
  <c r="R28" i="24"/>
  <c r="R27" i="24"/>
  <c r="R26" i="24"/>
  <c r="R25" i="24"/>
  <c r="R23" i="24"/>
  <c r="R22" i="24"/>
  <c r="R21" i="24"/>
  <c r="R20" i="24"/>
  <c r="R19" i="24"/>
  <c r="R18" i="24"/>
  <c r="R17" i="24"/>
  <c r="R16" i="24"/>
  <c r="R15" i="24"/>
  <c r="R14" i="24"/>
  <c r="R13" i="24"/>
  <c r="R12" i="24"/>
  <c r="R11" i="24"/>
  <c r="R10" i="24"/>
  <c r="J13" i="20"/>
  <c r="B100" i="21" l="1"/>
  <c r="D76" i="25" s="1"/>
  <c r="F57" i="25" s="1"/>
  <c r="B123" i="21"/>
  <c r="D99" i="25" s="1"/>
  <c r="F80" i="25" s="1"/>
  <c r="B146" i="21"/>
  <c r="D122" i="25" s="1"/>
  <c r="F103" i="25" s="1"/>
  <c r="G17" i="3"/>
  <c r="G51" i="3"/>
  <c r="H44" i="3" s="1"/>
  <c r="G28" i="3"/>
  <c r="H21" i="3" s="1"/>
  <c r="G39" i="3"/>
  <c r="S30" i="24"/>
  <c r="S31" i="24" s="1"/>
  <c r="B77" i="21"/>
  <c r="D53" i="25" s="1"/>
  <c r="B54" i="21"/>
  <c r="D30" i="25" s="1"/>
  <c r="F11" i="25" s="1"/>
  <c r="J21" i="3" l="1"/>
  <c r="D11" i="26"/>
  <c r="J44" i="3"/>
  <c r="D14" i="26"/>
  <c r="D13" i="26"/>
  <c r="H10" i="3"/>
  <c r="H32" i="3"/>
  <c r="F34" i="25"/>
  <c r="K21" i="3" l="1"/>
  <c r="F11" i="26"/>
  <c r="G11" i="26" s="1"/>
  <c r="K44" i="3"/>
  <c r="F13" i="26"/>
  <c r="G13" i="26" s="1"/>
  <c r="J32" i="3"/>
  <c r="D12" i="26"/>
  <c r="J10" i="3"/>
  <c r="D10" i="26"/>
  <c r="K32" i="3" l="1"/>
  <c r="F12" i="26"/>
  <c r="G12" i="26" s="1"/>
  <c r="K10" i="3"/>
  <c r="F10" i="26"/>
  <c r="G10" i="26" s="1"/>
  <c r="G16" i="26" s="1"/>
  <c r="H10" i="26" s="1"/>
  <c r="H9" i="13"/>
</calcChain>
</file>

<file path=xl/sharedStrings.xml><?xml version="1.0" encoding="utf-8"?>
<sst xmlns="http://schemas.openxmlformats.org/spreadsheetml/2006/main" count="874" uniqueCount="392">
  <si>
    <r>
      <t xml:space="preserve">PROCESO: </t>
    </r>
    <r>
      <rPr>
        <sz val="11"/>
        <color indexed="8"/>
        <rFont val="Arial"/>
        <family val="2"/>
      </rPr>
      <t>GESTION INTEGRAL DE CALIDAD</t>
    </r>
  </si>
  <si>
    <t>Codigo:FOR-13-PRO-GIC-02</t>
  </si>
  <si>
    <t>Versión:</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</si>
  <si>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</si>
  <si>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</si>
  <si>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</si>
  <si>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</si>
  <si>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</si>
  <si>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</si>
  <si>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</si>
  <si>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</si>
  <si>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</si>
  <si>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</si>
  <si>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</si>
  <si>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</si>
  <si>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</si>
  <si>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</si>
  <si>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</si>
  <si>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</si>
  <si>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</si>
  <si>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</si>
  <si>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</si>
  <si>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</si>
  <si>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</si>
  <si>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</si>
  <si>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</si>
  <si>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</si>
  <si>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</si>
  <si>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</si>
  <si>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</si>
  <si>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</si>
  <si>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</si>
  <si>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</si>
  <si>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</si>
  <si>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</si>
  <si>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</si>
  <si>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</si>
  <si>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</si>
  <si>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</si>
  <si>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</si>
  <si>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</si>
  <si>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</si>
  <si>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</si>
  <si>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</si>
  <si>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</si>
  <si>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</si>
  <si>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</si>
  <si>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</si>
  <si>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</si>
  <si>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</si>
  <si>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</si>
  <si>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</si>
  <si>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</si>
  <si>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</si>
  <si>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</si>
  <si>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</si>
  <si>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</si>
  <si>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</si>
  <si>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</si>
  <si>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</si>
  <si>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</si>
  <si>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</si>
  <si>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</si>
  <si>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</si>
  <si>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</si>
  <si>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</si>
  <si>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</si>
  <si>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</si>
  <si>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</si>
  <si>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</si>
  <si>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</si>
  <si>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</si>
  <si>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</si>
  <si>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</si>
  <si>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</si>
  <si>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</si>
  <si>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</si>
  <si>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</si>
  <si>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</si>
  <si>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</si>
  <si>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</si>
  <si>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</si>
  <si>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</si>
  <si>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</si>
  <si>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</si>
  <si>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</si>
  <si>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</si>
  <si>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</si>
  <si>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</si>
  <si>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</si>
  <si>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</si>
  <si>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</si>
  <si>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</si>
  <si>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</si>
  <si>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</si>
  <si>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</si>
  <si>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</si>
  <si>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</si>
  <si>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</si>
  <si>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</si>
  <si>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</si>
  <si>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</si>
  <si>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</si>
  <si>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</si>
  <si>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</si>
  <si>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</si>
  <si>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</si>
  <si>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</si>
  <si>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</si>
  <si>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</si>
  <si>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</si>
  <si>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</si>
  <si>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</si>
  <si>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</si>
  <si>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</si>
  <si>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</si>
  <si>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</si>
  <si>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</si>
  <si>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</si>
  <si>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</si>
  <si>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</si>
  <si>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</si>
  <si>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</si>
  <si>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</si>
  <si>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</si>
  <si>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</si>
  <si>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</si>
  <si>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</si>
  <si>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</si>
  <si>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</si>
  <si>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</si>
  <si>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</si>
  <si>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</si>
  <si>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</si>
  <si>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</si>
  <si>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</si>
  <si>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</si>
  <si>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</si>
  <si>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</si>
  <si>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</si>
  <si>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</si>
  <si>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</si>
  <si>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</si>
  <si>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</si>
  <si>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</si>
  <si>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</si>
  <si>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</si>
  <si>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</si>
  <si>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</si>
  <si>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</si>
  <si>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</si>
  <si>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</si>
  <si>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</si>
  <si>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</si>
  <si>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</si>
  <si>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</si>
  <si>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</si>
  <si>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</si>
  <si>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</si>
  <si>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</si>
  <si>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</si>
  <si>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</si>
  <si>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</si>
  <si>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</si>
  <si>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</si>
  <si>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</si>
  <si>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</si>
  <si>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</si>
  <si>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</si>
  <si>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</si>
  <si>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</si>
  <si>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</si>
  <si>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</si>
  <si>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</si>
  <si>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</si>
  <si>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</si>
  <si>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</si>
  <si>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</si>
  <si>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</si>
  <si>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</si>
  <si>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</si>
  <si>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</si>
  <si>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</si>
  <si>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</si>
  <si>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</si>
  <si>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</si>
  <si>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</si>
  <si>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</si>
  <si>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</si>
  <si>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</si>
  <si>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</si>
  <si>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</si>
  <si>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</si>
  <si>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</si>
  <si>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</si>
  <si>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</si>
  <si>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</si>
  <si>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</si>
  <si>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</si>
  <si>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</si>
  <si>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</si>
  <si>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</si>
  <si>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</si>
  <si>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</si>
  <si>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</si>
  <si>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</si>
  <si>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</si>
  <si>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</si>
  <si>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</si>
  <si>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</si>
  <si>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</si>
  <si>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</si>
  <si>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</si>
  <si>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</si>
  <si>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</si>
  <si>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</si>
  <si>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</si>
  <si>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</si>
  <si>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</si>
  <si>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</si>
  <si>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</si>
  <si>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</si>
  <si>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</si>
  <si>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</si>
  <si>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</si>
  <si>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</si>
  <si>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</si>
  <si>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</si>
  <si>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</si>
  <si>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</si>
  <si>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</si>
  <si>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</si>
  <si>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</si>
  <si>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</si>
  <si>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</si>
  <si>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</si>
  <si>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</si>
  <si>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</si>
  <si>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CAUSA</t>
  </si>
  <si>
    <t>CALIFICACION DE LA EJECUCION DEL CONTROL</t>
  </si>
  <si>
    <t>SOLIDEZ INDIVIDUAL DEL CONTROL 
control Fuerte:100
Moderado:50
Débil:0</t>
  </si>
  <si>
    <t>SOLIDEZ DEL CONJUNTO DE CONTROLES</t>
  </si>
  <si>
    <t xml:space="preserve">PROMEDIO </t>
  </si>
  <si>
    <t>ENTIDAD</t>
  </si>
  <si>
    <t>MISION</t>
  </si>
  <si>
    <t>PROCESO Y OBJETIVO</t>
  </si>
  <si>
    <t xml:space="preserve">Riesgo </t>
  </si>
  <si>
    <t>Probabilidad</t>
  </si>
  <si>
    <t>Impacto</t>
  </si>
  <si>
    <t>Riesgo Residual</t>
  </si>
  <si>
    <t>Opción de Manejo</t>
  </si>
  <si>
    <t>Soporte</t>
  </si>
  <si>
    <t>Responsable</t>
  </si>
  <si>
    <t>Indicador</t>
  </si>
  <si>
    <t>CORRUPCIÓN</t>
  </si>
  <si>
    <t>Improbable</t>
  </si>
  <si>
    <t>TECNOLOGICOS</t>
  </si>
  <si>
    <t>COMUNICACIÓN EXTERNA</t>
  </si>
  <si>
    <t>POLITICOS</t>
  </si>
  <si>
    <t>Constantes cambios y actualizacion normativa</t>
  </si>
  <si>
    <t>LEGALES Y REGLAMENTARIOS</t>
  </si>
  <si>
    <t xml:space="preserve">Incremento de la demanda y/o  poblacion objeto de cada uno de los programas. </t>
  </si>
  <si>
    <t>SOCIAL</t>
  </si>
  <si>
    <t>ECONOMICOS</t>
  </si>
  <si>
    <t>Deficiencia en el desarrollo, produccion y mantenimiento de los sistemas de informacion</t>
  </si>
  <si>
    <t>Deficiencias en el flujo de la informacion entre dependencias</t>
  </si>
  <si>
    <t>COMUNICACIÓN INTERNA</t>
  </si>
  <si>
    <t>PERSONAL</t>
  </si>
  <si>
    <t xml:space="preserve">Desconocimiento del Codigo Unico Disciplinario por parte del personal encargado de prestar el servicio </t>
  </si>
  <si>
    <t>ESTRATEGICOS</t>
  </si>
  <si>
    <t>El cambio de directrices y/o formas de llevar a cabo la ejecucion de los procesos genera cambios en el desarrollo de los mismos.</t>
  </si>
  <si>
    <t>PROCESOS</t>
  </si>
  <si>
    <t>FINANCIEROS</t>
  </si>
  <si>
    <t xml:space="preserve">NORMATIVO  </t>
  </si>
  <si>
    <t>INTERACCION CON OTROS PROCESOS</t>
  </si>
  <si>
    <t xml:space="preserve">Dualidad en otros procesos en la ejecucion de actividades </t>
  </si>
  <si>
    <t>Incumplimiento real de cobertura según metas del plan de desarrollo</t>
  </si>
  <si>
    <t>Pérdida de credibilidad institucional</t>
  </si>
  <si>
    <t>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</si>
  <si>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Sanciones disciplinarias fiscales y penales</t>
  </si>
  <si>
    <t xml:space="preserve">INEFICACIA EN EL CUMPLIMIENTO DE LAS METAS ESTABLECIDAS EN LOS PROGRAMAS SEGÚN EL PLAN DE DESARROLLO </t>
  </si>
  <si>
    <t>EN TODAS LAS ETAPAS DEL PROCESOS DE EJECUCION DE LOS PROGRAMAS Y PROYECTOS</t>
  </si>
  <si>
    <t>GESTION - OPERATIVO</t>
  </si>
  <si>
    <t>RECIBIR DADIVAS O BENEFICIOS A NOMBRE PROPIO O DE TERCEROS POR REALIZAR TRAMITES SIN EL CUMPLIMIENTO DE LOS REQUISITOS</t>
  </si>
  <si>
    <t>ALCALDIA DE IBAGUE</t>
  </si>
  <si>
    <t>GESTION SOCIAL, COMUNITARIA, ARTISTICA Y CULTURAL</t>
  </si>
  <si>
    <t xml:space="preserve">DESCRIPCION DEL CONTROL  -  </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</si>
  <si>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</si>
  <si>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Versión: 03</t>
  </si>
  <si>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</si>
  <si>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GESTIÓN ARTÍSTICA Y CULTURAL</t>
  </si>
  <si>
    <t xml:space="preserve">La falta de acceso a internet y/o informacion digital por parte de la comunidad para poder visualizar las publicaciones propias del proceso de interes publico.  </t>
  </si>
  <si>
    <t>Desconocimiento de la informacion y/o requisitos previos para acceder a las  beneficios de orden nacional brindados a la comunidad.</t>
  </si>
  <si>
    <t>La falta de continuidad en la ejecucion de las politicas publicas, programas y proyectos ocasionados por cambios en los gobernantes por periodos establecidos.</t>
  </si>
  <si>
    <t xml:space="preserve">Falta de cultura ciudadana </t>
  </si>
  <si>
    <t>Disponibilidad de recursos de orden nacional y departamental para ejecutar los diferentes programas y proyectos previstos</t>
  </si>
  <si>
    <t>La falta de acceso a internet y/o informacion digital en la red de bibliotecas publicas.</t>
  </si>
  <si>
    <t xml:space="preserve">Dificultad de planificacion y trabajo en equipo. </t>
  </si>
  <si>
    <t xml:space="preserve"> Limitacion en el presupuesto de inversion destinado para la entrega de  beneficios a los programas y prestacion de servicios.</t>
  </si>
  <si>
    <t>Desconocimiento de la actualización normativa por parte de algunos funcionarios</t>
  </si>
  <si>
    <t>1. Alianzas estratégicas nacionales e internacionales con entes no gubernamentales.</t>
  </si>
  <si>
    <t>2. Gestión con respecto a los lineamientos de los Beneficios económicos periódicos para sector cultural.</t>
  </si>
  <si>
    <t>3. Alianzas estratégicas y hermanamiento internacional.</t>
  </si>
  <si>
    <t>4. Reconocimiento y visibilización de los procesos ofertados por la Secretaría.</t>
  </si>
  <si>
    <t>5. Alta participación del sector cultural en programas de estímulos y agenda</t>
  </si>
  <si>
    <t>6. Dotación de equipos tecnológicos por parte de Ministerio de Cultura para la Red de Bibliotecas.</t>
  </si>
  <si>
    <t xml:space="preserve">7. Ventajas competitivas por la ubicación geográfica y de biodiversidad. </t>
  </si>
  <si>
    <t>D1O6</t>
  </si>
  <si>
    <t>8. Consolidar red de formación artística cultural con diferentes entidades y dependencias del municipio .</t>
  </si>
  <si>
    <t xml:space="preserve">D2O8 Articulacion de la pagina de facebook propia del proceso con las redes sociales institucionales.  </t>
  </si>
  <si>
    <t xml:space="preserve">D6O1O2O3 Promover convenios para la consecusion de recursos a nivel local, regional, nacional, internacional y acuerdos de voluntades </t>
  </si>
  <si>
    <t xml:space="preserve">Insuficiencia de dotacion para el buen ejercicio de las labores. </t>
  </si>
  <si>
    <t xml:space="preserve">D7O1O2O3 Promover convenios para la consecusion de elementos que sirvan para la labor del proceso. </t>
  </si>
  <si>
    <t>1.Personal idóneo en el área.</t>
  </si>
  <si>
    <t>2.Personal comprometido</t>
  </si>
  <si>
    <t>3.Toma de decisiones en coordinación con el sector cultural</t>
  </si>
  <si>
    <t>4.Personal altamente capacitado y comprometido para las diferentes áreas.</t>
  </si>
  <si>
    <t>5.Alta oferta cultural y formativa en las diferentes comunas y atención al sector rural de forma permanente.</t>
  </si>
  <si>
    <t>7.Recepcion de recursos debido al pago de estampilla propia del municipio PROCULTURA</t>
  </si>
  <si>
    <t xml:space="preserve">8.Voluntad de la alta dirección en aportar recursos para el sector cultura </t>
  </si>
  <si>
    <t xml:space="preserve">9.Ampliación en la cobertura en formacion artistica en la ciudad </t>
  </si>
  <si>
    <t>6. Inclusion  en los diferentes servicios ofertados.</t>
  </si>
  <si>
    <t xml:space="preserve">F6F5O5 Aumentar la cobertura de los programas ofertados por el proceso. </t>
  </si>
  <si>
    <t xml:space="preserve">F7O2 </t>
  </si>
  <si>
    <r>
      <rPr>
        <sz val="11"/>
        <color theme="1"/>
        <rFont val="Arial"/>
        <family val="2"/>
      </rPr>
      <t>F3O4</t>
    </r>
    <r>
      <rPr>
        <b/>
        <sz val="11"/>
        <color theme="1"/>
        <rFont val="Arial"/>
        <family val="2"/>
      </rPr>
      <t xml:space="preserve"> </t>
    </r>
    <r>
      <rPr>
        <sz val="11"/>
        <color theme="1"/>
        <rFont val="Arial"/>
        <family val="2"/>
      </rPr>
      <t xml:space="preserve">Fortalecer el sector cultural a traves de capacitaciones y portafolio de estimulos. </t>
    </r>
  </si>
  <si>
    <t xml:space="preserve">Posibilidad de recibir y/o solicitar dadivas para el otorgamiento de estimulo sin el lleno de los requisitos. 
</t>
  </si>
  <si>
    <t>Oportunidad de favorecimiento a un tercero mediante la entrega de beneficios en incumplimiento del debido proceso, y del total de requsitos exigidos para dicha acción.</t>
  </si>
  <si>
    <t xml:space="preserve">En el proceso de ejecucion de los programas y proyectos mediante la verificacion previa a la entrega de estimulos </t>
  </si>
  <si>
    <t>Sanciones disciplinarias a los funcionarios que incurren en dicha acción</t>
  </si>
  <si>
    <t>Actividad de Control
DOFA</t>
  </si>
  <si>
    <t>Tiempo
periodicidad</t>
  </si>
  <si>
    <t>Desconocimiento de Codigo de Etica y Buen Gobierno</t>
  </si>
  <si>
    <t xml:space="preserve">Desconocimiento del Codigo de Etica y Buen Gobierno </t>
  </si>
  <si>
    <t>1.Contar con una plataforma de sistema de informacion cultural activa para interactuar con el sector. FA1-A2-A1</t>
  </si>
  <si>
    <t>2.Realizar mesas de trabajo con los diferentes sectores culturales para la construccion participativa de la politica cultural.FA2-A3-A2</t>
  </si>
  <si>
    <t>3.Se cuenta con algunos recursos de Estampila Pro-cultura. FA3-A2-A3</t>
  </si>
  <si>
    <t>4.Establecer criterios de acceso a cada programa ofertado FA4-A1-A2-A3</t>
  </si>
  <si>
    <t>5.Establecer estrategias en las comunas y corregimientos mediante los talleres de las diferentes lineas artisticas el fomento de la cultura ciudadana en alianza con otras dependencias de la Alcaldia de Ibagué. FA5-A2-A4</t>
  </si>
  <si>
    <t>6.Se cuenta con la oficina de Talento Humano para apoyar la capacitacion. FA6-A6-A2-A3</t>
  </si>
  <si>
    <t>1.Brindar capacitacion al sector cultural sobre los beneficios y oportunidades en las convocatorias a nivel municipal y nacional.DA1-A3-A2-A1</t>
  </si>
  <si>
    <t>2.Definir y aprobar la politica pública cultural para la continuidad de los procesos.DA2-A3-A1</t>
  </si>
  <si>
    <t>3.Definir y planear el presupuesto requerido para cada unos de los programas culturales ofertados. DA3-A2-A3</t>
  </si>
  <si>
    <t>4.Establecer un rango de acceso a la poblacion a la oferta de los programas debido al aumento de la poblacion que accede a los programas.DA-A2-A3-A4</t>
  </si>
  <si>
    <t>5.Promover mediante los talleres de formacion el sentido de pertenencia. DA-A4-A2</t>
  </si>
  <si>
    <t>6.Realizar capacitacion a los funcionarios para el conocimiento. DA-A3-A3</t>
  </si>
  <si>
    <t xml:space="preserve">Posibilidad de incumplimiento a los planes de trabajo del proceso gestion artistica y cultural. </t>
  </si>
  <si>
    <t xml:space="preserve">Personal insuficiente para apoyar la totalidad de procesos </t>
  </si>
  <si>
    <t xml:space="preserve">
La combinacion de factores como: la limitacionn en el presupuesto inversion destinado para la entrega de beneficios  a los programas y prestacion de servicios, el desconocimiento del codigo unio disciplinario por parte del personal encargado de prestar el servicio, deficiencias en la cantidad de personal de planta requerido para la prestacion permanente del servicio, forzantista cuando asi se rdo a una rotacion de personal contratista cuando asi se requiera. puede generar incumplimento real de cobertura segun metas del plan de desarrollo, perdida de credibilidad institucional, sanciones desciplinarias a los funcionarios que incurren en dicha accion. </t>
  </si>
  <si>
    <t>La combinanción de factores como:  Personal insuficiente para apoyar la totalidad de procesos y El cambio de directrices y/o formas de llevar a cabo la ejecucion de los procesos genera cambios en el desarrollo de los mismos, puede generar Sanciones disciplinarias fiscales y penales,  Pérdida de credibilidad institucional.</t>
  </si>
  <si>
    <t>GESTION ARISTICA Y CULTURAL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</si>
  <si>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ACCION DE CONTINGENCIA</t>
  </si>
  <si>
    <t>Insuficiente personal de planta para el cumplimiento de las metas</t>
  </si>
  <si>
    <t>7. Requerimientos a la Oficina de Talento Humano personal necesario par el cumplimiento de las labores</t>
  </si>
  <si>
    <t>7. Capacitacion para fortalecer equipo de Trabajo de la secretaria de cultura mediante la herramienta PIC.Requerimientos a Talento Humano de Personal sufienciente para operar los procesos.FA7-DA7</t>
  </si>
  <si>
    <t xml:space="preserve"> Se realiza el plan Anual de Aquisiciones de la Secretaria de Cultura, y distribución de los rubros correspondientes, para lo cual una asesora  realiza el el control de las asignaciones presupuestales de manera semanal con el prposito de llevar el seguimiento a los rubros, la alta direccion realiza tambien reuniones, para la revision de dichos temas, controlandolo mediante actas y si se detecta alguna falencia se toman las medidas correspondiente, la ejecución del cpntrol se realiza mediante  un cronograma de actividades  para desarrollar el portafolio de estimulos y un  un supervisor para la revisión y pago de las cuentas respectivas que se derivan del portafolio de estimulos.  </t>
  </si>
  <si>
    <t xml:space="preserve"> La secretaria de cultura, mediante la gestión con la Direccion de Talento Humano, una inducción a los funcionarios contratistas y de planta al ingresar, esta actividad se realizar de manera semestral y según la oportunidad de ingreso al personal nuevo con el proposito de capacitar y actualizar frente a las diferentes normas los funcionarios, cuando se detecta una obsrvacion o desviacion se realizar comites internos para informar a los funcionarios los cambios que genera la diferentes normas si hubiere a ella lugar, el control de la actividad se da con las actas de comites tecnicos internos de la dependencia. </t>
  </si>
  <si>
    <t>La secretaria de cultura, no cuenta con controles en la deficiencia en la planta de personal, la Alta direccion informa a la Secretaria Administrativa como responsable para la asignación del personal respectivo de manera semestral, con el proposito de prooveer las vacantes que faltan dentro del proceso de reestructuración respectiva, esta actividad se realiza mediante memorando enviando a la oficina de talento Humano, y cuando se observa alguna deficiencia se acude directamente a entrevista con la Secretaria Adminsitrativa para tratar el tema personalmente, como evidencia se cuenta con el Decreto de reestructuracion,Manual de funciones d No. 100-0192 e Marzo 8 de 2019, y se oficina mediante memorando para reiterar la necesidad-</t>
  </si>
  <si>
    <t xml:space="preserve">En la secretaria de cultura,se realiza convocatoria al proceso de estimulos mediante convocatoria abierta por la pagina wb, firmado por la Alta dirección, de manera anual,  con el fin de lograr la participacion de todos los sectores artisticos, soportado mediante una resolución. , la Convocatoria al proceso se realizar de manera abierta para todo el sector artistico y cultural , de igual manera se realizar una convocatoria  abierta para la prsentación de los jurados para este proceso, fijando  u  cronograma para desarrollar el proceso y se ´publican los resultados de las convocatorias ganadoras, el control se realiza mediante la asginación de  con un supervisor en la secretaria de cultura para hacer el seguimiento al cumplimiento del desembolso y cumplimiento de las obligaciones pactadas por los beneficios o proyectos ganadores de los estimulos, si se detecta alguna observacion o desviacion se efectuan los requerimientos de parte de los supervisores en caso de incumplimiento o faltante de las obligaciones, como evidencia se cuenta con los informes de de actividades que se presentan al supervisor madiente formato FOR-23-PRO-GAC-02  y Acta de evaluacion de estimulos FOR-16-PRO-GAC-02. que reposan en el archivo de gestión y contratación respectivamente. </t>
  </si>
  <si>
    <t xml:space="preserve">En la secretaria de cultura, se realizan mediante la Alta direccion, comites tecnico de manera quincenal, el cual tiene como proposito hacer revision y tomar deciciones para el desarrollo del proceso, por lo cual se cuenta con las actas de comité interno, pero se presentan algunas desviaciones u observaciones dado la falta de presupúesto y personal de la dependencia, lo cual es evidenciado en el limite para cumplir algunas tareas asignadas para la dependencia, la evidencia son los comites realizados periodicamente. </t>
  </si>
  <si>
    <t>REDUCIR</t>
  </si>
  <si>
    <t>Convenios, Acuerdos de voluntades</t>
  </si>
  <si>
    <t>Alta Direccion</t>
  </si>
  <si>
    <t>Semestral</t>
  </si>
  <si>
    <t>EFICACIA:
(# de actividades cumplidas/ # de actividades programas) ¨x 100</t>
  </si>
  <si>
    <t>Realizar capacitacion a los funcionarios para el conocimiento. DA-A3-A3</t>
  </si>
  <si>
    <t>Actas y planillas</t>
  </si>
  <si>
    <t>Capacitacion para fortalecer equipo de Trabajo de la secretaria de cultura mediante la herramienta PIC. Requerimientos a Talento Humano de Personal sufienciente para operar los procesos.FA7DA7</t>
  </si>
  <si>
    <t>Memorando</t>
  </si>
  <si>
    <t>Bimensual</t>
  </si>
  <si>
    <t xml:space="preserve">Denunciar el acto de corrupción frente al ente que corresponda a fin de que se tomen las medidas legales correspondientes a la situación detectada </t>
  </si>
  <si>
    <t>Documentos de denuncias presentadas</t>
  </si>
  <si>
    <t>Cuando se requiera</t>
  </si>
  <si>
    <t>ALTO</t>
  </si>
  <si>
    <t>Requerimientos a Talento Humano de Personal sufienciente para operar los procesos.FA7DA7</t>
  </si>
  <si>
    <t xml:space="preserve">Memorando </t>
  </si>
  <si>
    <t>Anual</t>
  </si>
  <si>
    <t>Realizar mesas de trabajo con los diferentes sectores culturales para la construccion participativa de la politica cultural.FA2-A3-A2</t>
  </si>
  <si>
    <t>Actas</t>
  </si>
  <si>
    <t>Definir y aprobar la politica pública cultural para la continuidad de los procesos.DA2-A3-A1</t>
  </si>
  <si>
    <t>GESTION  ARTISTICA Y CULTURAL</t>
  </si>
  <si>
    <t>PROCESO: SISTEMA INTEGRADO DE GESTION</t>
  </si>
  <si>
    <t>Codigo:FOR-13-PRO-SIG-03</t>
  </si>
  <si>
    <t>Versión:03</t>
  </si>
  <si>
    <t>FORMATO: MAPA  DE RIESGOS</t>
  </si>
  <si>
    <t>Fecha: 2019/04/25</t>
  </si>
  <si>
    <t xml:space="preserve">FORMATO: MAPA DE RIESGOS </t>
  </si>
  <si>
    <t xml:space="preserve">PROCESO: SISTEMA INTEGRADO DE GESTION </t>
  </si>
  <si>
    <r>
      <t xml:space="preserve">PROCESO: </t>
    </r>
    <r>
      <rPr>
        <sz val="11"/>
        <color indexed="8"/>
        <rFont val="Arial"/>
        <family val="2"/>
      </rPr>
      <t>SISTEMA INTEGRADO DE GESTION</t>
    </r>
  </si>
  <si>
    <r>
      <t xml:space="preserve">FORMATO: </t>
    </r>
    <r>
      <rPr>
        <sz val="11"/>
        <color indexed="8"/>
        <rFont val="Arial"/>
        <family val="2"/>
      </rPr>
      <t xml:space="preserve">MAPA DE RIESGOS </t>
    </r>
  </si>
  <si>
    <t>Codigo:  FOR-13-PRO-SIG-03</t>
  </si>
  <si>
    <t>Fecha:2019/04/25</t>
  </si>
  <si>
    <t>FORMATO: MAPA DE RIESGOS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</si>
</sst>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5"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name val="Arial"/>
      <family val="2"/>
    </font>
    <font>
      <sz val="12"/>
      <color rgb="FFFF0000"/>
      <name val="Arial"/>
      <family val="2"/>
    </font>
    <font>
      <sz val="11"/>
      <color theme="0"/>
      <name val="Arial"/>
      <family val="2"/>
    </font>
    <font>
      <sz val="11"/>
      <name val="Calibri"/>
      <family val="2"/>
      <scheme val="minor"/>
    </font>
    <font>
      <sz val="10"/>
      <color indexed="8"/>
      <name val="Arial"/>
      <family val="2"/>
    </font>
    <font>
      <sz val="8"/>
      <color indexed="8"/>
      <name val="Arial"/>
      <family val="2"/>
    </font>
    <font>
      <sz val="9"/>
      <color theme="1"/>
      <name val="Arial"/>
      <family val="2"/>
    </font>
    <font>
      <sz val="8"/>
      <color theme="1"/>
      <name val="Arial"/>
      <family val="2"/>
    </font>
    <font>
      <sz val="16"/>
      <color theme="1"/>
      <name val="Calibri"/>
      <family val="2"/>
      <scheme val="minor"/>
    </font>
    <font>
      <sz val="12"/>
      <name val="Arial"/>
      <family val="2"/>
    </font>
    <font>
      <sz val="12"/>
      <color theme="1" tint="0.14999847407452621"/>
      <name val="Arial"/>
      <family val="2"/>
    </font>
    <font>
      <sz val="11"/>
      <color theme="1" tint="0.14999847407452621"/>
      <name val="Arial"/>
      <family val="2"/>
    </font>
    <font>
      <sz val="11"/>
      <color theme="1" tint="0.14999847407452621"/>
      <name val="Calibri"/>
      <family val="2"/>
      <scheme val="minor"/>
    </font>
  </fonts>
  <fills count="25">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609">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1"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7" xfId="0" applyFill="1" applyBorder="1" applyAlignment="1">
      <alignment horizontal="left" vertical="center" wrapText="1"/>
    </xf>
    <xf numFmtId="0" fontId="4" fillId="5" borderId="6" xfId="0" applyFont="1" applyFill="1" applyBorder="1" applyAlignment="1">
      <alignment horizontal="center"/>
    </xf>
    <xf numFmtId="0" fontId="4" fillId="0" borderId="41" xfId="0" applyFont="1" applyBorder="1"/>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59" xfId="0" applyFont="1" applyBorder="1" applyAlignment="1">
      <alignment horizontal="left" vertical="center" wrapText="1"/>
    </xf>
    <xf numFmtId="0" fontId="4" fillId="16" borderId="1" xfId="0" applyFont="1" applyFill="1" applyBorder="1" applyAlignment="1">
      <alignment horizontal="left" vertical="center" wrapText="1"/>
    </xf>
    <xf numFmtId="0" fontId="0" fillId="0" borderId="1" xfId="0" applyBorder="1" applyAlignment="1" applyProtection="1">
      <alignment horizontal="center" vertical="center"/>
      <protection locked="0"/>
    </xf>
    <xf numFmtId="0" fontId="4"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0" xfId="0" applyFont="1"/>
    <xf numFmtId="0" fontId="4" fillId="0" borderId="1" xfId="0" applyFont="1" applyBorder="1" applyAlignment="1">
      <alignment horizontal="center" vertical="top" wrapText="1"/>
    </xf>
    <xf numFmtId="0" fontId="4" fillId="0" borderId="0" xfId="0" applyFont="1" applyBorder="1"/>
    <xf numFmtId="0" fontId="4" fillId="0" borderId="40" xfId="0" applyFont="1" applyBorder="1" applyAlignment="1">
      <alignment horizontal="center"/>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8"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wrapText="1"/>
    </xf>
    <xf numFmtId="0" fontId="22" fillId="0" borderId="0" xfId="0" applyFont="1" applyBorder="1" applyAlignment="1">
      <alignment wrapText="1"/>
    </xf>
    <xf numFmtId="0" fontId="22" fillId="0" borderId="0" xfId="0" applyFont="1" applyBorder="1" applyAlignment="1">
      <alignment vertical="center" wrapText="1"/>
    </xf>
    <xf numFmtId="0" fontId="4" fillId="6" borderId="1" xfId="0" applyFont="1" applyFill="1" applyBorder="1" applyAlignment="1">
      <alignment horizontal="left" vertical="center" wrapText="1"/>
    </xf>
    <xf numFmtId="0" fontId="4" fillId="18" borderId="1" xfId="0" applyFont="1" applyFill="1" applyBorder="1" applyAlignment="1">
      <alignment horizontal="left" vertical="center" wrapText="1"/>
    </xf>
    <xf numFmtId="0" fontId="0" fillId="0" borderId="0" xfId="0" applyFill="1"/>
    <xf numFmtId="0" fontId="4" fillId="0" borderId="0" xfId="0" applyFont="1" applyFill="1"/>
    <xf numFmtId="0" fontId="9" fillId="0" borderId="0" xfId="0" applyFont="1" applyFill="1" applyAlignment="1">
      <alignment horizontal="center" vertical="center" wrapText="1"/>
    </xf>
    <xf numFmtId="0" fontId="22" fillId="3" borderId="28"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25" fillId="0" borderId="1" xfId="0" applyFont="1" applyBorder="1" applyAlignment="1">
      <alignment horizontal="center" vertical="center" wrapText="1"/>
    </xf>
    <xf numFmtId="1" fontId="25" fillId="0" borderId="1" xfId="0" applyNumberFormat="1" applyFont="1" applyBorder="1" applyAlignment="1">
      <alignment vertical="center"/>
    </xf>
    <xf numFmtId="0" fontId="0" fillId="5" borderId="27" xfId="0" applyFill="1" applyBorder="1" applyAlignment="1">
      <alignment horizontal="center" vertical="center" wrapText="1"/>
    </xf>
    <xf numFmtId="0" fontId="14" fillId="5"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0" xfId="0" applyFont="1" applyAlignment="1">
      <alignment horizontal="left"/>
    </xf>
    <xf numFmtId="0" fontId="5" fillId="0" borderId="1" xfId="0" applyFont="1" applyBorder="1" applyAlignment="1">
      <alignment horizontal="left" vertical="center"/>
    </xf>
    <xf numFmtId="0" fontId="5" fillId="9" borderId="1" xfId="0" applyFont="1" applyFill="1" applyBorder="1" applyAlignment="1">
      <alignment horizontal="left" vertical="center"/>
    </xf>
    <xf numFmtId="0" fontId="7" fillId="5" borderId="66" xfId="0" applyFont="1" applyFill="1" applyBorder="1" applyAlignment="1">
      <alignment horizontal="left" vertical="center"/>
    </xf>
    <xf numFmtId="0" fontId="1" fillId="5" borderId="67" xfId="0" applyFont="1" applyFill="1" applyBorder="1" applyAlignment="1">
      <alignment horizontal="left" vertical="center" wrapText="1"/>
    </xf>
    <xf numFmtId="0" fontId="29" fillId="0" borderId="0" xfId="0" applyFont="1" applyFill="1" applyBorder="1" applyAlignment="1">
      <alignment vertical="center"/>
    </xf>
    <xf numFmtId="0" fontId="27" fillId="0" borderId="0" xfId="0" applyFont="1" applyFill="1" applyBorder="1" applyAlignment="1">
      <alignment vertical="center" wrapText="1"/>
    </xf>
    <xf numFmtId="0" fontId="7" fillId="14" borderId="71" xfId="0" applyFont="1" applyFill="1" applyBorder="1" applyAlignment="1">
      <alignment vertical="center"/>
    </xf>
    <xf numFmtId="0" fontId="1" fillId="14" borderId="71" xfId="0" applyFont="1" applyFill="1" applyBorder="1" applyAlignment="1">
      <alignment vertical="center" wrapText="1"/>
    </xf>
    <xf numFmtId="0" fontId="5" fillId="13" borderId="10"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28" xfId="0" applyFont="1" applyBorder="1" applyAlignment="1">
      <alignment horizontal="left" vertical="center" wrapText="1"/>
    </xf>
    <xf numFmtId="0" fontId="6" fillId="0" borderId="1" xfId="0" applyFont="1" applyBorder="1" applyAlignment="1">
      <alignment horizontal="center"/>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0" xfId="0" applyFont="1" applyAlignment="1">
      <alignment vertical="center"/>
    </xf>
    <xf numFmtId="0" fontId="13" fillId="0" borderId="0" xfId="0" applyFont="1" applyAlignment="1">
      <alignment horizontal="center"/>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4" fillId="0" borderId="10" xfId="0" applyFont="1" applyBorder="1" applyAlignment="1">
      <alignment vertical="center" wrapText="1"/>
    </xf>
    <xf numFmtId="0" fontId="0" fillId="17" borderId="1" xfId="0" applyFill="1" applyBorder="1"/>
    <xf numFmtId="0" fontId="0" fillId="3" borderId="1" xfId="0" applyFill="1" applyBorder="1"/>
    <xf numFmtId="16" fontId="0" fillId="0" borderId="0" xfId="0" applyNumberFormat="1"/>
    <xf numFmtId="0" fontId="0" fillId="7" borderId="1" xfId="0" applyFill="1" applyBorder="1"/>
    <xf numFmtId="0" fontId="31"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xf>
    <xf numFmtId="0" fontId="0" fillId="8" borderId="2" xfId="0" applyFill="1" applyBorder="1" applyAlignment="1">
      <alignment horizontal="center" vertical="center" wrapText="1"/>
    </xf>
    <xf numFmtId="0" fontId="34" fillId="19"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31" fillId="0" borderId="10" xfId="0" applyFont="1" applyBorder="1" applyAlignment="1">
      <alignment vertical="center" wrapText="1"/>
    </xf>
    <xf numFmtId="0" fontId="31" fillId="0" borderId="28" xfId="0" applyFont="1" applyBorder="1" applyAlignment="1">
      <alignment vertical="center" wrapText="1"/>
    </xf>
    <xf numFmtId="0" fontId="4" fillId="0" borderId="1"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28" xfId="0" applyFont="1" applyBorder="1" applyAlignment="1">
      <alignment horizontal="left" vertical="center" wrapText="1"/>
    </xf>
    <xf numFmtId="0" fontId="6" fillId="0" borderId="28" xfId="0" applyFont="1" applyBorder="1" applyAlignment="1">
      <alignment horizontal="center" vertical="center" wrapText="1"/>
    </xf>
    <xf numFmtId="0" fontId="4" fillId="0" borderId="1" xfId="0" applyFont="1" applyBorder="1" applyAlignment="1">
      <alignment horizontal="left" vertical="center" wrapText="1"/>
    </xf>
    <xf numFmtId="0" fontId="4" fillId="0" borderId="28" xfId="0" applyFont="1" applyBorder="1" applyAlignment="1">
      <alignment horizontal="left" vertical="center" wrapText="1"/>
    </xf>
    <xf numFmtId="0" fontId="6" fillId="22" borderId="1" xfId="0" applyFont="1" applyFill="1" applyBorder="1" applyAlignment="1">
      <alignment vertical="center" wrapText="1"/>
    </xf>
    <xf numFmtId="0" fontId="6" fillId="23" borderId="1" xfId="0" applyFont="1" applyFill="1" applyBorder="1" applyAlignment="1">
      <alignment vertical="center" wrapText="1"/>
    </xf>
    <xf numFmtId="0" fontId="5" fillId="0" borderId="1" xfId="0" applyNumberFormat="1" applyFont="1" applyFill="1" applyBorder="1" applyAlignment="1">
      <alignment vertical="center" wrapText="1"/>
    </xf>
    <xf numFmtId="0" fontId="4" fillId="0" borderId="28" xfId="0" applyFont="1" applyBorder="1" applyAlignment="1">
      <alignment horizontal="center" wrapText="1"/>
    </xf>
    <xf numFmtId="0" fontId="4" fillId="0" borderId="0" xfId="0" applyFont="1" applyAlignment="1">
      <alignment wrapText="1"/>
    </xf>
    <xf numFmtId="0" fontId="6" fillId="0" borderId="1" xfId="0" applyFont="1" applyBorder="1" applyAlignment="1">
      <alignment horizontal="center" vertical="center" wrapText="1"/>
    </xf>
    <xf numFmtId="0" fontId="4" fillId="3" borderId="3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6"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7" fillId="6" borderId="1" xfId="0" applyFont="1" applyFill="1" applyBorder="1" applyAlignment="1">
      <alignment vertical="center"/>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59" xfId="0" applyFont="1" applyFill="1" applyBorder="1" applyAlignment="1" applyProtection="1">
      <alignment horizontal="left" vertical="center" wrapText="1"/>
      <protection locked="0"/>
    </xf>
    <xf numFmtId="0" fontId="8" fillId="12" borderId="55" xfId="0" applyFont="1" applyFill="1" applyBorder="1" applyAlignment="1" applyProtection="1">
      <alignment horizontal="left" vertical="center" wrapText="1"/>
      <protection locked="0"/>
    </xf>
    <xf numFmtId="0" fontId="8" fillId="12" borderId="61"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8" xfId="0" applyFont="1" applyBorder="1" applyAlignment="1" applyProtection="1">
      <alignment horizontal="left" vertical="center" wrapText="1"/>
      <protection locked="0"/>
    </xf>
    <xf numFmtId="0" fontId="4" fillId="0" borderId="56"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2" fillId="0" borderId="59" xfId="0" applyFont="1" applyBorder="1" applyAlignment="1">
      <alignment vertical="center" wrapText="1"/>
    </xf>
    <xf numFmtId="0" fontId="22" fillId="0" borderId="61" xfId="0" applyFont="1" applyBorder="1" applyAlignment="1">
      <alignment vertical="center" wrapText="1"/>
    </xf>
    <xf numFmtId="0" fontId="22" fillId="0" borderId="55" xfId="0" applyFont="1" applyBorder="1" applyAlignment="1">
      <alignment vertical="center" wrapText="1"/>
    </xf>
    <xf numFmtId="0" fontId="4" fillId="0" borderId="59" xfId="0" applyFont="1" applyFill="1" applyBorder="1" applyAlignment="1">
      <alignment vertical="center" wrapText="1"/>
    </xf>
    <xf numFmtId="0" fontId="4" fillId="0" borderId="55" xfId="0" applyFont="1" applyFill="1" applyBorder="1" applyAlignment="1">
      <alignment vertical="center" wrapText="1"/>
    </xf>
    <xf numFmtId="0" fontId="4" fillId="0" borderId="61" xfId="0" applyFont="1" applyFill="1" applyBorder="1" applyAlignment="1">
      <alignment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59" xfId="0" applyFont="1" applyFill="1" applyBorder="1" applyAlignment="1">
      <alignment horizontal="center"/>
    </xf>
    <xf numFmtId="0" fontId="19" fillId="14" borderId="55" xfId="0" applyFont="1" applyFill="1" applyBorder="1" applyAlignment="1">
      <alignment horizontal="center"/>
    </xf>
    <xf numFmtId="0" fontId="19" fillId="14" borderId="61" xfId="0" applyFont="1" applyFill="1" applyBorder="1" applyAlignment="1">
      <alignment horizontal="center"/>
    </xf>
    <xf numFmtId="0" fontId="22" fillId="0" borderId="59" xfId="0" applyFont="1" applyFill="1" applyBorder="1" applyAlignment="1">
      <alignment vertical="center" wrapText="1"/>
    </xf>
    <xf numFmtId="0" fontId="22" fillId="0" borderId="61" xfId="0" applyFont="1" applyFill="1" applyBorder="1" applyAlignment="1">
      <alignment vertical="center" wrapText="1"/>
    </xf>
    <xf numFmtId="0" fontId="0" fillId="0" borderId="1" xfId="0" applyBorder="1" applyAlignment="1">
      <alignment horizontal="center"/>
    </xf>
    <xf numFmtId="0" fontId="4" fillId="22" borderId="59" xfId="0" applyFont="1" applyFill="1" applyBorder="1" applyAlignment="1">
      <alignment horizontal="center" vertical="center" wrapText="1"/>
    </xf>
    <xf numFmtId="0" fontId="4" fillId="22" borderId="61" xfId="0" applyFont="1" applyFill="1" applyBorder="1" applyAlignment="1">
      <alignment horizontal="center" vertical="center" wrapText="1"/>
    </xf>
    <xf numFmtId="0" fontId="4" fillId="0" borderId="59"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59" xfId="0" applyFont="1" applyFill="1" applyBorder="1" applyAlignment="1">
      <alignment horizontal="center" vertical="center" wrapText="1"/>
    </xf>
    <xf numFmtId="0" fontId="19" fillId="12" borderId="55" xfId="0" applyFont="1" applyFill="1" applyBorder="1" applyAlignment="1">
      <alignment horizontal="center" vertical="center"/>
    </xf>
    <xf numFmtId="0" fontId="19" fillId="12" borderId="61" xfId="0" applyFont="1" applyFill="1" applyBorder="1" applyAlignment="1">
      <alignment horizontal="center" vertical="center"/>
    </xf>
    <xf numFmtId="0" fontId="5" fillId="0" borderId="5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1" xfId="0" applyFont="1" applyBorder="1" applyAlignment="1">
      <alignment horizontal="center" vertical="center" wrapText="1"/>
    </xf>
    <xf numFmtId="0" fontId="22" fillId="0" borderId="59"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59"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61" xfId="0" applyFont="1" applyBorder="1" applyAlignment="1">
      <alignment horizontal="center" vertical="center" wrapText="1"/>
    </xf>
    <xf numFmtId="0" fontId="0" fillId="0" borderId="0" xfId="0" applyAlignment="1">
      <alignment horizontal="center"/>
    </xf>
    <xf numFmtId="0" fontId="4" fillId="23" borderId="1" xfId="0" applyFont="1" applyFill="1" applyBorder="1" applyAlignment="1">
      <alignment horizontal="center" vertical="center" wrapText="1"/>
    </xf>
    <xf numFmtId="0" fontId="4" fillId="22" borderId="1" xfId="0" applyFont="1" applyFill="1" applyBorder="1" applyAlignment="1">
      <alignment horizontal="center" vertical="center" wrapText="1"/>
    </xf>
    <xf numFmtId="0" fontId="4" fillId="23" borderId="1" xfId="0" applyFont="1" applyFill="1" applyBorder="1" applyAlignment="1">
      <alignment horizontal="center" vertical="center"/>
    </xf>
    <xf numFmtId="0" fontId="4" fillId="24" borderId="1" xfId="0" applyFont="1" applyFill="1" applyBorder="1" applyAlignment="1">
      <alignment horizontal="center" vertical="center" wrapText="1"/>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2" fillId="0" borderId="1" xfId="0" applyFont="1" applyBorder="1" applyAlignment="1">
      <alignment horizontal="center"/>
    </xf>
    <xf numFmtId="0" fontId="22" fillId="0" borderId="59" xfId="0" applyFont="1" applyFill="1" applyBorder="1" applyAlignment="1">
      <alignment horizontal="left" vertical="center" wrapText="1"/>
    </xf>
    <xf numFmtId="0" fontId="22" fillId="0" borderId="61" xfId="0" applyFont="1" applyFill="1" applyBorder="1" applyAlignment="1">
      <alignment horizontal="left" vertical="center" wrapText="1"/>
    </xf>
    <xf numFmtId="0" fontId="4" fillId="0" borderId="1"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 fillId="0" borderId="10" xfId="0" applyFont="1" applyBorder="1" applyAlignment="1">
      <alignment horizontal="center"/>
    </xf>
    <xf numFmtId="0" fontId="22" fillId="0" borderId="59" xfId="0" applyFont="1" applyBorder="1" applyAlignment="1">
      <alignment horizontal="center" vertical="center"/>
    </xf>
    <xf numFmtId="0" fontId="22" fillId="0" borderId="61"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61" xfId="0" applyFont="1" applyBorder="1" applyAlignment="1">
      <alignment horizontal="center" vertical="center"/>
    </xf>
    <xf numFmtId="0" fontId="4" fillId="23" borderId="59" xfId="0" applyFont="1" applyFill="1" applyBorder="1" applyAlignment="1">
      <alignment horizontal="center" vertical="center" wrapText="1"/>
    </xf>
    <xf numFmtId="0" fontId="4" fillId="23" borderId="61" xfId="0" applyFont="1" applyFill="1" applyBorder="1" applyAlignment="1">
      <alignment horizontal="center" vertical="center" wrapText="1"/>
    </xf>
    <xf numFmtId="0" fontId="30" fillId="6" borderId="1" xfId="0" applyFont="1" applyFill="1" applyBorder="1" applyAlignment="1">
      <alignment horizontal="left" vertical="center"/>
    </xf>
    <xf numFmtId="0" fontId="19" fillId="6" borderId="1" xfId="0" applyFont="1" applyFill="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59" xfId="0" applyFont="1" applyFill="1" applyBorder="1" applyAlignment="1">
      <alignment horizontal="center" vertical="top" wrapText="1"/>
    </xf>
    <xf numFmtId="0" fontId="19" fillId="12" borderId="55" xfId="0" applyFont="1" applyFill="1" applyBorder="1" applyAlignment="1">
      <alignment horizontal="center" vertical="top"/>
    </xf>
    <xf numFmtId="0" fontId="19" fillId="12" borderId="61" xfId="0" applyFont="1" applyFill="1" applyBorder="1" applyAlignment="1">
      <alignment horizontal="center" vertical="top"/>
    </xf>
    <xf numFmtId="0" fontId="4" fillId="0" borderId="1" xfId="0" applyFont="1" applyBorder="1" applyAlignment="1">
      <alignment horizontal="center" vertical="center"/>
    </xf>
    <xf numFmtId="0" fontId="4" fillId="22" borderId="1" xfId="0" applyFont="1" applyFill="1" applyBorder="1" applyAlignment="1">
      <alignment horizontal="center" vertical="center"/>
    </xf>
    <xf numFmtId="0" fontId="4" fillId="22" borderId="55" xfId="0" applyFont="1" applyFill="1" applyBorder="1" applyAlignment="1">
      <alignment horizontal="center" vertical="center" wrapText="1"/>
    </xf>
    <xf numFmtId="0" fontId="7" fillId="5" borderId="58" xfId="0" applyFont="1" applyFill="1" applyBorder="1" applyAlignment="1">
      <alignment horizontal="center" vertical="center"/>
    </xf>
    <xf numFmtId="0" fontId="4" fillId="0" borderId="7" xfId="0" applyFont="1" applyBorder="1" applyAlignment="1">
      <alignment horizontal="left" vertical="center" wrapText="1"/>
    </xf>
    <xf numFmtId="0" fontId="31" fillId="19" borderId="2"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32" fillId="21" borderId="2" xfId="0" applyFont="1" applyFill="1" applyBorder="1" applyAlignment="1">
      <alignment horizontal="center" vertical="center" wrapText="1"/>
    </xf>
    <xf numFmtId="0" fontId="23" fillId="21" borderId="2" xfId="0" applyFont="1" applyFill="1" applyBorder="1" applyAlignment="1">
      <alignment horizontal="center" vertical="center" wrapText="1"/>
    </xf>
    <xf numFmtId="0" fontId="32" fillId="20" borderId="10" xfId="0" applyFont="1" applyFill="1" applyBorder="1" applyAlignment="1">
      <alignment horizontal="center" vertical="center" wrapText="1"/>
    </xf>
    <xf numFmtId="0" fontId="32" fillId="20" borderId="28" xfId="0" applyFont="1" applyFill="1" applyBorder="1" applyAlignment="1">
      <alignment horizontal="center" vertical="center" wrapText="1"/>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2"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3" xfId="0" applyFont="1" applyFill="1" applyBorder="1" applyAlignment="1">
      <alignment horizontal="left" vertical="center" wrapText="1"/>
    </xf>
    <xf numFmtId="0" fontId="0" fillId="0" borderId="3" xfId="0" applyBorder="1" applyAlignment="1">
      <alignment horizontal="center" vertical="center" wrapText="1"/>
    </xf>
    <xf numFmtId="0" fontId="31" fillId="0" borderId="1" xfId="0" applyFont="1" applyBorder="1" applyAlignment="1">
      <alignment horizontal="center" vertical="center" wrapText="1"/>
    </xf>
    <xf numFmtId="0" fontId="22" fillId="8"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1" xfId="0" applyFont="1" applyBorder="1" applyAlignment="1">
      <alignment horizontal="center" vertical="center" wrapText="1"/>
    </xf>
    <xf numFmtId="0" fontId="33" fillId="19"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7" fillId="15" borderId="8" xfId="0" applyFont="1" applyFill="1" applyBorder="1" applyAlignment="1">
      <alignment horizontal="center" vertical="center"/>
    </xf>
    <xf numFmtId="0" fontId="7" fillId="15" borderId="60"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59" xfId="0" applyFont="1" applyFill="1" applyBorder="1" applyAlignment="1">
      <alignment horizontal="center" vertical="center"/>
    </xf>
    <xf numFmtId="0" fontId="7" fillId="6" borderId="55" xfId="0" applyFont="1" applyFill="1" applyBorder="1" applyAlignment="1">
      <alignment horizontal="center" vertical="center"/>
    </xf>
    <xf numFmtId="0" fontId="7" fillId="6" borderId="61"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30" xfId="0" applyBorder="1" applyAlignment="1">
      <alignment horizontal="center"/>
    </xf>
    <xf numFmtId="0" fontId="29" fillId="6" borderId="68" xfId="0" applyFont="1" applyFill="1" applyBorder="1" applyAlignment="1">
      <alignment horizontal="left" vertical="center"/>
    </xf>
    <xf numFmtId="0" fontId="29" fillId="6" borderId="69" xfId="0" applyFont="1" applyFill="1" applyBorder="1" applyAlignment="1">
      <alignment horizontal="left" vertical="center"/>
    </xf>
    <xf numFmtId="0" fontId="29" fillId="6" borderId="70" xfId="0" applyFont="1" applyFill="1" applyBorder="1" applyAlignment="1">
      <alignment horizontal="left" vertical="center"/>
    </xf>
    <xf numFmtId="0" fontId="27" fillId="6" borderId="68" xfId="0" applyFont="1" applyFill="1" applyBorder="1" applyAlignment="1">
      <alignment horizontal="left" vertical="center" wrapText="1"/>
    </xf>
    <xf numFmtId="0" fontId="27" fillId="6" borderId="69" xfId="0" applyFont="1" applyFill="1" applyBorder="1" applyAlignment="1">
      <alignment horizontal="left" vertical="center" wrapText="1"/>
    </xf>
    <xf numFmtId="0" fontId="27" fillId="6" borderId="70" xfId="0" applyFont="1" applyFill="1" applyBorder="1" applyAlignment="1">
      <alignment horizontal="left" vertical="center" wrapText="1"/>
    </xf>
    <xf numFmtId="0" fontId="0" fillId="0" borderId="37" xfId="0" applyBorder="1" applyAlignment="1">
      <alignment horizontal="center"/>
    </xf>
    <xf numFmtId="0" fontId="0" fillId="0" borderId="0"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59" xfId="0" applyFont="1" applyFill="1" applyBorder="1" applyAlignment="1">
      <alignment horizontal="center"/>
    </xf>
    <xf numFmtId="0" fontId="20" fillId="14" borderId="61" xfId="0" applyFont="1" applyFill="1" applyBorder="1" applyAlignment="1">
      <alignment horizontal="center"/>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59" xfId="0" applyBorder="1" applyAlignment="1">
      <alignment horizontal="center"/>
    </xf>
    <xf numFmtId="0" fontId="0" fillId="0" borderId="55" xfId="0" applyBorder="1" applyAlignment="1">
      <alignment horizontal="center"/>
    </xf>
    <xf numFmtId="0" fontId="0" fillId="0" borderId="61" xfId="0"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29" fillId="6" borderId="1" xfId="0" applyFont="1" applyFill="1" applyBorder="1" applyAlignment="1">
      <alignment horizontal="left" vertical="center"/>
    </xf>
    <xf numFmtId="0" fontId="29" fillId="6" borderId="3" xfId="0" applyFont="1" applyFill="1" applyBorder="1" applyAlignment="1">
      <alignment horizontal="left" vertical="center"/>
    </xf>
    <xf numFmtId="0" fontId="27" fillId="6" borderId="1"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7" xfId="0" applyFont="1" applyFill="1" applyBorder="1" applyAlignment="1">
      <alignment horizontal="left" vertical="center" wrapText="1"/>
    </xf>
    <xf numFmtId="0" fontId="27" fillId="6" borderId="48" xfId="0" applyFont="1" applyFill="1" applyBorder="1" applyAlignment="1">
      <alignment horizontal="left" vertical="center" wrapText="1"/>
    </xf>
    <xf numFmtId="0" fontId="27" fillId="6" borderId="49"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0" xfId="0" applyFill="1" applyBorder="1" applyAlignment="1">
      <alignment horizontal="center" vertical="center" wrapText="1"/>
    </xf>
    <xf numFmtId="0" fontId="0" fillId="10" borderId="51"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0" xfId="0" applyFill="1" applyBorder="1" applyAlignment="1">
      <alignment horizontal="center" vertical="center" wrapText="1"/>
    </xf>
    <xf numFmtId="0" fontId="0" fillId="9" borderId="51"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3" borderId="36"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21" xfId="0" applyBorder="1" applyAlignment="1">
      <alignment horizontal="center"/>
    </xf>
    <xf numFmtId="0" fontId="0" fillId="0" borderId="24" xfId="0" applyBorder="1" applyAlignment="1">
      <alignment horizont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4" fillId="0" borderId="0" xfId="0" applyFont="1" applyAlignment="1">
      <alignment horizontal="center"/>
    </xf>
    <xf numFmtId="0" fontId="5" fillId="13" borderId="11" xfId="0" applyFont="1" applyFill="1" applyBorder="1" applyAlignment="1">
      <alignment horizontal="center" vertical="center"/>
    </xf>
    <xf numFmtId="0" fontId="6" fillId="6" borderId="1" xfId="0" applyFont="1" applyFill="1" applyBorder="1" applyAlignment="1">
      <alignment horizontal="left" vertical="center"/>
    </xf>
    <xf numFmtId="0" fontId="6" fillId="6" borderId="3" xfId="0" applyFont="1" applyFill="1" applyBorder="1" applyAlignment="1">
      <alignment horizontal="left" vertical="center"/>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5" fillId="13" borderId="4" xfId="0" applyFont="1" applyFill="1" applyBorder="1" applyAlignment="1">
      <alignment horizontal="center" vertical="center"/>
    </xf>
    <xf numFmtId="0" fontId="22" fillId="0" borderId="20" xfId="0" applyFont="1" applyBorder="1" applyAlignment="1">
      <alignment horizontal="left" vertical="center" wrapText="1"/>
    </xf>
    <xf numFmtId="0" fontId="22" fillId="0" borderId="27"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center" vertical="top" wrapText="1"/>
    </xf>
    <xf numFmtId="0" fontId="4" fillId="0" borderId="20" xfId="0" applyFont="1" applyBorder="1" applyAlignment="1">
      <alignment horizontal="center" vertical="top" wrapText="1"/>
    </xf>
    <xf numFmtId="0" fontId="4" fillId="0" borderId="27" xfId="0" applyFont="1" applyBorder="1" applyAlignment="1">
      <alignment horizontal="center" vertical="top" wrapText="1"/>
    </xf>
    <xf numFmtId="0" fontId="17" fillId="0" borderId="28" xfId="0" applyFont="1" applyBorder="1" applyAlignment="1">
      <alignment horizontal="center" vertical="center" wrapText="1"/>
    </xf>
    <xf numFmtId="0" fontId="17" fillId="0" borderId="1" xfId="0" applyFont="1" applyBorder="1" applyAlignment="1">
      <alignment horizontal="center" vertical="center" wrapText="1"/>
    </xf>
    <xf numFmtId="0" fontId="4" fillId="3" borderId="64"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22" fillId="3" borderId="52" xfId="0" applyFont="1" applyFill="1" applyBorder="1" applyAlignment="1">
      <alignment horizontal="left" vertical="center" wrapText="1"/>
    </xf>
    <xf numFmtId="0" fontId="22" fillId="3" borderId="53" xfId="0" applyFont="1" applyFill="1" applyBorder="1" applyAlignment="1">
      <alignment horizontal="left" vertical="center" wrapText="1"/>
    </xf>
    <xf numFmtId="0" fontId="22" fillId="3" borderId="54" xfId="0" applyFont="1" applyFill="1" applyBorder="1" applyAlignment="1">
      <alignment horizontal="left" vertical="center" wrapText="1"/>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28" fillId="6" borderId="68" xfId="0" applyFont="1" applyFill="1" applyBorder="1" applyAlignment="1">
      <alignment horizontal="left" vertical="center"/>
    </xf>
    <xf numFmtId="0" fontId="28" fillId="6" borderId="69" xfId="0" applyFont="1" applyFill="1" applyBorder="1" applyAlignment="1">
      <alignment horizontal="left" vertical="center"/>
    </xf>
    <xf numFmtId="0" fontId="28" fillId="6" borderId="70" xfId="0" applyFont="1" applyFill="1" applyBorder="1" applyAlignment="1">
      <alignment horizontal="left"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13" borderId="1" xfId="0" applyFont="1" applyFill="1" applyBorder="1" applyAlignment="1">
      <alignment horizontal="left" vertical="center"/>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2" fillId="0" borderId="71" xfId="0" applyFont="1" applyBorder="1" applyAlignment="1">
      <alignment horizontal="center" vertical="center" wrapText="1"/>
    </xf>
    <xf numFmtId="0" fontId="12" fillId="0" borderId="55" xfId="0" applyFont="1" applyBorder="1" applyAlignment="1">
      <alignment horizontal="center"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vertical="center" wrapText="1"/>
    </xf>
    <xf numFmtId="0" fontId="14" fillId="0" borderId="1" xfId="0" applyFont="1" applyBorder="1" applyAlignment="1">
      <alignment horizontal="left"/>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12" fillId="0" borderId="30"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44" xfId="0" applyFont="1" applyBorder="1" applyAlignment="1">
      <alignment horizontal="center" vertical="center" wrapText="1"/>
    </xf>
    <xf numFmtId="0" fontId="4" fillId="0" borderId="5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3" fillId="0" borderId="46" xfId="0" applyFont="1" applyBorder="1" applyAlignment="1">
      <alignment horizontal="center"/>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7" xfId="0" applyFont="1" applyBorder="1" applyAlignment="1">
      <alignment horizontal="center" vertical="center" wrapText="1"/>
    </xf>
    <xf numFmtId="0" fontId="4" fillId="0" borderId="59"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3" fillId="0" borderId="12" xfId="0" applyFont="1" applyBorder="1" applyAlignment="1">
      <alignment horizontal="center"/>
    </xf>
    <xf numFmtId="0" fontId="12" fillId="0" borderId="1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7" xfId="0" applyFont="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13" fillId="0" borderId="29" xfId="0" applyFont="1" applyBorder="1" applyAlignment="1">
      <alignment horizontal="center"/>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0" fillId="0" borderId="26" xfId="0" applyBorder="1" applyAlignment="1">
      <alignment horizontal="center"/>
    </xf>
    <xf numFmtId="0" fontId="15" fillId="0" borderId="21" xfId="0" applyFont="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0" fillId="0" borderId="39" xfId="0" applyBorder="1" applyAlignment="1">
      <alignment horizontal="center"/>
    </xf>
    <xf numFmtId="0" fontId="15" fillId="0" borderId="24"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40" xfId="0" applyBorder="1" applyAlignment="1">
      <alignment horizontal="center"/>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72" xfId="0" applyFont="1" applyBorder="1" applyAlignment="1">
      <alignment horizontal="center" vertical="center" wrapText="1"/>
    </xf>
    <xf numFmtId="0" fontId="6" fillId="0" borderId="68"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0" fillId="0" borderId="72" xfId="0" applyBorder="1" applyAlignment="1">
      <alignment horizontal="center"/>
    </xf>
    <xf numFmtId="0" fontId="1" fillId="0" borderId="73" xfId="0" applyFont="1" applyBorder="1" applyAlignment="1">
      <alignment horizontal="center" vertical="center" wrapText="1"/>
    </xf>
    <xf numFmtId="0" fontId="0" fillId="0" borderId="73" xfId="0" applyBorder="1" applyAlignment="1">
      <alignment horizontal="center"/>
    </xf>
    <xf numFmtId="0" fontId="1" fillId="0" borderId="74" xfId="0" applyFont="1" applyBorder="1" applyAlignment="1">
      <alignment horizontal="center" vertical="center" wrapText="1"/>
    </xf>
    <xf numFmtId="0" fontId="6" fillId="0" borderId="4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0" fillId="0" borderId="74"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4" fillId="0" borderId="7" xfId="0" applyFont="1" applyFill="1" applyBorder="1" applyAlignment="1">
      <alignment vertical="center" wrapText="1"/>
    </xf>
    <xf numFmtId="0" fontId="3" fillId="0" borderId="9"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5" xfId="0" applyFont="1" applyFill="1" applyBorder="1" applyAlignment="1">
      <alignment vertical="center" wrapText="1"/>
    </xf>
    <xf numFmtId="0" fontId="3"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3" name="1 Imagen" descr="logocapitalmusical">
          <a:extLst>
            <a:ext uri="{FF2B5EF4-FFF2-40B4-BE49-F238E27FC236}">
              <a16:creationId xmlns=""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5" name="1 Imagen" descr="logocapitalmusical">
          <a:extLst>
            <a:ext uri="{FF2B5EF4-FFF2-40B4-BE49-F238E27FC236}">
              <a16:creationId xmlns=""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147163</xdr:colOff>
      <xdr:row>0</xdr:row>
      <xdr:rowOff>83820</xdr:rowOff>
    </xdr:from>
    <xdr:to>
      <xdr:col>0</xdr:col>
      <xdr:colOff>1706882</xdr:colOff>
      <xdr:row>3</xdr:row>
      <xdr:rowOff>119539</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147163" y="83820"/>
          <a:ext cx="1559719" cy="607219"/>
        </a:xfrm>
        <a:prstGeom prst="rect">
          <a:avLst/>
        </a:prstGeom>
        <a:noFill/>
        <a:ln w="9525">
          <a:noFill/>
          <a:miter lim="800000"/>
          <a:headEnd/>
          <a:tailEnd/>
        </a:ln>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7"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143865</xdr:colOff>
      <xdr:row>0</xdr:row>
      <xdr:rowOff>61851</xdr:rowOff>
    </xdr:from>
    <xdr:to>
      <xdr:col>5</xdr:col>
      <xdr:colOff>806219</xdr:colOff>
      <xdr:row>3</xdr:row>
      <xdr:rowOff>185675</xdr:rowOff>
    </xdr:to>
    <xdr:pic>
      <xdr:nvPicPr>
        <xdr:cNvPr id="3" name="2 Imagen" descr="logocapitalmusical">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3405" y="61851"/>
          <a:ext cx="662354" cy="794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2370"/>
        </a:xfrm>
        <a:prstGeom prst="rect">
          <a:avLst/>
        </a:prstGeom>
        <a:noFill/>
        <a:ln w="9525">
          <a:noFill/>
          <a:miter lim="800000"/>
          <a:headEnd/>
          <a:tailEnd/>
        </a:ln>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237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81944" cy="604996"/>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7"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8" name="7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81944" cy="607219"/>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9"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99060</xdr:rowOff>
        </xdr:from>
        <xdr:to>
          <xdr:col>1</xdr:col>
          <xdr:colOff>960120</xdr:colOff>
          <xdr:row>3</xdr:row>
          <xdr:rowOff>99060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81944" cy="604996"/>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7"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8" name="7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81944" cy="607219"/>
        </a:xfrm>
        <a:prstGeom prst="rect">
          <a:avLst/>
        </a:prstGeom>
        <a:noFill/>
        <a:ln w="9525">
          <a:noFill/>
          <a:miter lim="800000"/>
          <a:headEnd/>
          <a:tailEnd/>
        </a:ln>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9"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0085" y="47625"/>
          <a:ext cx="727710" cy="872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99060</xdr:rowOff>
        </xdr:from>
        <xdr:to>
          <xdr:col>1</xdr:col>
          <xdr:colOff>960120</xdr:colOff>
          <xdr:row>3</xdr:row>
          <xdr:rowOff>99060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5" name="1 Imagen" descr="logocapitalmusical">
          <a:extLst>
            <a:ext uri="{FF2B5EF4-FFF2-40B4-BE49-F238E27FC236}">
              <a16:creationId xmlns=""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6"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7" name="6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1292"/>
        </a:xfrm>
        <a:prstGeom prst="rect">
          <a:avLst/>
        </a:prstGeom>
        <a:noFill/>
        <a:ln w="9525">
          <a:noFill/>
          <a:miter lim="800000"/>
          <a:headEnd/>
          <a:tailEnd/>
        </a:ln>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8" name="1 Imagen" descr="logocapitalmusical">
          <a:extLst>
            <a:ext uri="{FF2B5EF4-FFF2-40B4-BE49-F238E27FC236}">
              <a16:creationId xmlns=""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9"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10" name="9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1292"/>
        </a:xfrm>
        <a:prstGeom prst="rect">
          <a:avLst/>
        </a:prstGeom>
        <a:noFill/>
        <a:ln w="9525">
          <a:noFill/>
          <a:miter lim="800000"/>
          <a:headEnd/>
          <a:tailEnd/>
        </a:ln>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11" name="1 Imagen" descr="logocapitalmusical">
          <a:extLst>
            <a:ext uri="{FF2B5EF4-FFF2-40B4-BE49-F238E27FC236}">
              <a16:creationId xmlns=""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12"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884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13" name="12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1292"/>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395187</xdr:colOff>
      <xdr:row>0</xdr:row>
      <xdr:rowOff>87549</xdr:rowOff>
    </xdr:from>
    <xdr:to>
      <xdr:col>7</xdr:col>
      <xdr:colOff>1085750</xdr:colOff>
      <xdr:row>3</xdr:row>
      <xdr:rowOff>58974</xdr:rowOff>
    </xdr:to>
    <xdr:pic>
      <xdr:nvPicPr>
        <xdr:cNvPr id="3" name="2 Imagen" descr="logocapitalmusical">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38307" y="87549"/>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58190"/>
        </a:xfrm>
        <a:prstGeom prst="rect">
          <a:avLst/>
        </a:prstGeom>
        <a:noFill/>
        <a:ln w="9525">
          <a:noFill/>
          <a:miter lim="800000"/>
          <a:headEnd/>
          <a:tailEnd/>
        </a:ln>
      </xdr:spPr>
    </xdr:pic>
    <xdr:clientData/>
  </xdr:twoCellAnchor>
  <xdr:twoCellAnchor editAs="oneCell">
    <xdr:from>
      <xdr:col>7</xdr:col>
      <xdr:colOff>395187</xdr:colOff>
      <xdr:row>0</xdr:row>
      <xdr:rowOff>87549</xdr:rowOff>
    </xdr:from>
    <xdr:to>
      <xdr:col>7</xdr:col>
      <xdr:colOff>1085750</xdr:colOff>
      <xdr:row>3</xdr:row>
      <xdr:rowOff>58974</xdr:rowOff>
    </xdr:to>
    <xdr:pic>
      <xdr:nvPicPr>
        <xdr:cNvPr id="5" name="4 Imagen" descr="logocapitalmusical">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38307" y="87549"/>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58190"/>
        </a:xfrm>
        <a:prstGeom prst="rect">
          <a:avLst/>
        </a:prstGeom>
        <a:noFill/>
        <a:ln w="9525">
          <a:noFill/>
          <a:miter lim="800000"/>
          <a:headEnd/>
          <a:tailEnd/>
        </a:ln>
      </xdr:spPr>
    </xdr:pic>
    <xdr:clientData/>
  </xdr:twoCellAnchor>
  <xdr:twoCellAnchor editAs="oneCell">
    <xdr:from>
      <xdr:col>7</xdr:col>
      <xdr:colOff>395187</xdr:colOff>
      <xdr:row>0</xdr:row>
      <xdr:rowOff>87549</xdr:rowOff>
    </xdr:from>
    <xdr:to>
      <xdr:col>7</xdr:col>
      <xdr:colOff>1085750</xdr:colOff>
      <xdr:row>3</xdr:row>
      <xdr:rowOff>58974</xdr:rowOff>
    </xdr:to>
    <xdr:pic>
      <xdr:nvPicPr>
        <xdr:cNvPr id="7" name="6 Imagen" descr="logocapitalmusical">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38307" y="87549"/>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8" name="7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5819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12</xdr:col>
      <xdr:colOff>330198</xdr:colOff>
      <xdr:row>0</xdr:row>
      <xdr:rowOff>0</xdr:rowOff>
    </xdr:from>
    <xdr:to>
      <xdr:col>12</xdr:col>
      <xdr:colOff>1009649</xdr:colOff>
      <xdr:row>3</xdr:row>
      <xdr:rowOff>311603</xdr:rowOff>
    </xdr:to>
    <xdr:pic>
      <xdr:nvPicPr>
        <xdr:cNvPr id="6"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65348" y="0"/>
          <a:ext cx="679451" cy="911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1312333</xdr:colOff>
      <xdr:row>3</xdr:row>
      <xdr:rowOff>99219</xdr:rowOff>
    </xdr:to>
    <xdr:pic>
      <xdr:nvPicPr>
        <xdr:cNvPr id="7" name="6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137707" cy="60626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121920</xdr:colOff>
          <xdr:row>0</xdr:row>
          <xdr:rowOff>121920</xdr:rowOff>
        </xdr:from>
        <xdr:to>
          <xdr:col>1</xdr:col>
          <xdr:colOff>7620</xdr:colOff>
          <xdr:row>3</xdr:row>
          <xdr:rowOff>152400</xdr:rowOff>
        </xdr:to>
        <xdr:sp macro="" textlink="">
          <xdr:nvSpPr>
            <xdr:cNvPr id="16385" name="Object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260395</xdr:colOff>
      <xdr:row>0</xdr:row>
      <xdr:rowOff>67862</xdr:rowOff>
    </xdr:from>
    <xdr:to>
      <xdr:col>9</xdr:col>
      <xdr:colOff>784270</xdr:colOff>
      <xdr:row>3</xdr:row>
      <xdr:rowOff>153587</xdr:rowOff>
    </xdr:to>
    <xdr:pic>
      <xdr:nvPicPr>
        <xdr:cNvPr id="3" name="2 Imagen" descr="logocapitalmusical">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5395"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1212966" y="77932"/>
          <a:ext cx="1559719" cy="607219"/>
        </a:xfrm>
        <a:prstGeom prst="rect">
          <a:avLst/>
        </a:prstGeom>
        <a:noFill/>
        <a:ln w="9525">
          <a:noFill/>
          <a:miter lim="800000"/>
          <a:headEnd/>
          <a:tailEnd/>
        </a:ln>
      </xdr:spPr>
    </xdr:pic>
    <xdr:clientData/>
  </xdr:twoCellAnchor>
  <xdr:twoCellAnchor editAs="oneCell">
    <xdr:from>
      <xdr:col>9</xdr:col>
      <xdr:colOff>260395</xdr:colOff>
      <xdr:row>0</xdr:row>
      <xdr:rowOff>67862</xdr:rowOff>
    </xdr:from>
    <xdr:to>
      <xdr:col>9</xdr:col>
      <xdr:colOff>784270</xdr:colOff>
      <xdr:row>3</xdr:row>
      <xdr:rowOff>153587</xdr:rowOff>
    </xdr:to>
    <xdr:pic>
      <xdr:nvPicPr>
        <xdr:cNvPr id="5" name="4 Imagen" descr="logocapitalmusical">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5395"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363682</xdr:colOff>
      <xdr:row>0</xdr:row>
      <xdr:rowOff>84859</xdr:rowOff>
    </xdr:from>
    <xdr:to>
      <xdr:col>2</xdr:col>
      <xdr:colOff>1923401</xdr:colOff>
      <xdr:row>3</xdr:row>
      <xdr:rowOff>120578</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1247602" y="84859"/>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0.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4.bin"/><Relationship Id="rId5" Type="http://schemas.openxmlformats.org/officeDocument/2006/relationships/image" Target="../media/image5.emf"/><Relationship Id="rId4"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
  <sheetViews>
    <sheetView tabSelected="1" zoomScale="70" zoomScaleNormal="70" workbookViewId="0">
      <selection activeCell="P10" sqref="P10"/>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16384" width="11.44140625" style="1"/>
  </cols>
  <sheetData>
    <row r="1" spans="1:10" ht="15" customHeight="1" x14ac:dyDescent="0.25">
      <c r="A1" s="226"/>
      <c r="B1" s="237" t="s">
        <v>387</v>
      </c>
      <c r="C1" s="237"/>
      <c r="D1" s="237"/>
      <c r="E1" s="603" t="s">
        <v>381</v>
      </c>
      <c r="F1" s="604"/>
      <c r="G1" s="2"/>
      <c r="J1" s="225"/>
    </row>
    <row r="2" spans="1:10" ht="15" customHeight="1" x14ac:dyDescent="0.25">
      <c r="A2" s="227"/>
      <c r="B2" s="238"/>
      <c r="C2" s="238"/>
      <c r="D2" s="238"/>
      <c r="E2" s="605" t="s">
        <v>382</v>
      </c>
      <c r="F2" s="606"/>
      <c r="G2" s="2"/>
      <c r="J2" s="225"/>
    </row>
    <row r="3" spans="1:10" ht="15" customHeight="1" x14ac:dyDescent="0.25">
      <c r="A3" s="227"/>
      <c r="B3" s="238" t="s">
        <v>388</v>
      </c>
      <c r="C3" s="238"/>
      <c r="D3" s="238"/>
      <c r="E3" s="605" t="s">
        <v>384</v>
      </c>
      <c r="F3" s="606"/>
      <c r="G3" s="2"/>
      <c r="J3" s="225"/>
    </row>
    <row r="4" spans="1:10" ht="15.75" customHeight="1" thickBot="1" x14ac:dyDescent="0.3">
      <c r="A4" s="228"/>
      <c r="B4" s="239"/>
      <c r="C4" s="239"/>
      <c r="D4" s="239"/>
      <c r="E4" s="607" t="s">
        <v>4</v>
      </c>
      <c r="F4" s="608"/>
      <c r="G4" s="2"/>
      <c r="J4" s="225"/>
    </row>
    <row r="5" spans="1:10" ht="14.4" thickBot="1" x14ac:dyDescent="0.3"/>
    <row r="6" spans="1:10" ht="15.6" x14ac:dyDescent="0.25">
      <c r="A6" s="234" t="s">
        <v>5</v>
      </c>
      <c r="B6" s="235"/>
      <c r="C6" s="235"/>
      <c r="D6" s="235"/>
      <c r="E6" s="235"/>
      <c r="F6" s="236"/>
    </row>
    <row r="7" spans="1:10" ht="27" customHeight="1" x14ac:dyDescent="0.25">
      <c r="A7" s="21" t="s">
        <v>6</v>
      </c>
      <c r="B7" s="229" t="s">
        <v>290</v>
      </c>
      <c r="C7" s="230"/>
      <c r="D7" s="230"/>
      <c r="E7" s="230"/>
      <c r="F7" s="231"/>
    </row>
    <row r="8" spans="1:10" ht="71.25" customHeight="1" x14ac:dyDescent="0.25">
      <c r="A8" s="20" t="s">
        <v>8</v>
      </c>
      <c r="B8" s="232" t="s">
        <v>289</v>
      </c>
      <c r="C8" s="232"/>
      <c r="D8" s="232"/>
      <c r="E8" s="232"/>
      <c r="F8" s="233"/>
    </row>
    <row r="9" spans="1:10" ht="22.5" customHeight="1" x14ac:dyDescent="0.25">
      <c r="A9" s="47" t="s">
        <v>10</v>
      </c>
      <c r="B9" s="26" t="s">
        <v>11</v>
      </c>
      <c r="C9" s="26" t="s">
        <v>12</v>
      </c>
      <c r="D9" s="26" t="s">
        <v>11</v>
      </c>
      <c r="E9" s="26" t="s">
        <v>13</v>
      </c>
      <c r="F9" s="27" t="s">
        <v>11</v>
      </c>
    </row>
    <row r="10" spans="1:10" ht="103.5" customHeight="1" x14ac:dyDescent="0.25">
      <c r="A10" s="193" t="s">
        <v>256</v>
      </c>
      <c r="B10" s="192" t="s">
        <v>291</v>
      </c>
      <c r="C10" s="224" t="s">
        <v>256</v>
      </c>
      <c r="D10" s="193" t="s">
        <v>264</v>
      </c>
      <c r="E10" s="190" t="s">
        <v>273</v>
      </c>
      <c r="F10" s="192" t="s">
        <v>299</v>
      </c>
    </row>
    <row r="11" spans="1:10" ht="75" customHeight="1" x14ac:dyDescent="0.25">
      <c r="A11" s="190" t="s">
        <v>257</v>
      </c>
      <c r="B11" s="141" t="s">
        <v>292</v>
      </c>
      <c r="C11" s="224"/>
      <c r="D11" s="55" t="s">
        <v>296</v>
      </c>
      <c r="E11" s="191" t="s">
        <v>274</v>
      </c>
      <c r="F11" s="192" t="s">
        <v>275</v>
      </c>
    </row>
    <row r="12" spans="1:10" ht="98.25" customHeight="1" x14ac:dyDescent="0.25">
      <c r="A12" s="193" t="s">
        <v>258</v>
      </c>
      <c r="B12" s="192" t="s">
        <v>293</v>
      </c>
      <c r="C12" s="151" t="s">
        <v>266</v>
      </c>
      <c r="D12" s="153" t="s">
        <v>265</v>
      </c>
      <c r="E12" s="151"/>
      <c r="F12" s="192"/>
    </row>
    <row r="13" spans="1:10" ht="110.25" customHeight="1" x14ac:dyDescent="0.25">
      <c r="A13" s="190" t="s">
        <v>260</v>
      </c>
      <c r="B13" s="142" t="s">
        <v>259</v>
      </c>
      <c r="C13" s="240" t="s">
        <v>267</v>
      </c>
      <c r="D13" s="192" t="s">
        <v>346</v>
      </c>
      <c r="E13" s="152"/>
      <c r="F13" s="140"/>
    </row>
    <row r="14" spans="1:10" ht="83.25" customHeight="1" x14ac:dyDescent="0.25">
      <c r="A14" s="190" t="s">
        <v>263</v>
      </c>
      <c r="B14" s="192" t="s">
        <v>295</v>
      </c>
      <c r="C14" s="241"/>
      <c r="D14" s="140" t="s">
        <v>268</v>
      </c>
      <c r="E14" s="55"/>
      <c r="F14" s="55"/>
    </row>
    <row r="15" spans="1:10" ht="84" customHeight="1" x14ac:dyDescent="0.25">
      <c r="A15" s="224" t="s">
        <v>262</v>
      </c>
      <c r="B15" s="142" t="s">
        <v>261</v>
      </c>
      <c r="C15" s="190" t="s">
        <v>269</v>
      </c>
      <c r="D15" s="146" t="s">
        <v>297</v>
      </c>
      <c r="E15" s="55"/>
      <c r="F15" s="55"/>
    </row>
    <row r="16" spans="1:10" ht="92.25" customHeight="1" x14ac:dyDescent="0.25">
      <c r="A16" s="224"/>
      <c r="B16" s="142" t="s">
        <v>294</v>
      </c>
      <c r="C16" s="190" t="s">
        <v>271</v>
      </c>
      <c r="D16" s="146" t="s">
        <v>270</v>
      </c>
      <c r="E16" s="55"/>
      <c r="F16" s="55"/>
    </row>
    <row r="17" spans="1:6" ht="89.25" customHeight="1" x14ac:dyDescent="0.25">
      <c r="A17" s="151"/>
      <c r="B17" s="192"/>
      <c r="C17" s="224" t="s">
        <v>272</v>
      </c>
      <c r="D17" s="146" t="s">
        <v>298</v>
      </c>
      <c r="E17" s="55"/>
      <c r="F17" s="55"/>
    </row>
    <row r="18" spans="1:6" s="149" customFormat="1" ht="79.5" customHeight="1" x14ac:dyDescent="0.25">
      <c r="A18" s="154"/>
      <c r="B18" s="155"/>
      <c r="C18" s="224"/>
      <c r="D18" s="146" t="s">
        <v>311</v>
      </c>
      <c r="E18" s="154"/>
      <c r="F18" s="154"/>
    </row>
    <row r="19" spans="1:6" s="149" customFormat="1" x14ac:dyDescent="0.25">
      <c r="C19" s="154"/>
      <c r="D19" s="156"/>
    </row>
    <row r="20" spans="1:6" s="149" customFormat="1" x14ac:dyDescent="0.25">
      <c r="C20" s="154"/>
      <c r="D20" s="157"/>
    </row>
    <row r="21" spans="1:6" s="149" customFormat="1" x14ac:dyDescent="0.25">
      <c r="C21" s="154"/>
      <c r="D21" s="157"/>
    </row>
    <row r="22" spans="1:6" x14ac:dyDescent="0.25">
      <c r="D22" s="147"/>
    </row>
  </sheetData>
  <mergeCells count="12">
    <mergeCell ref="C17:C18"/>
    <mergeCell ref="A15:A16"/>
    <mergeCell ref="J1:J4"/>
    <mergeCell ref="F1:F4"/>
    <mergeCell ref="A1:A4"/>
    <mergeCell ref="B7:F7"/>
    <mergeCell ref="B8:F8"/>
    <mergeCell ref="A6:F6"/>
    <mergeCell ref="B1:D2"/>
    <mergeCell ref="B3:D4"/>
    <mergeCell ref="C10:C11"/>
    <mergeCell ref="C13:C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2"/>
  <sheetViews>
    <sheetView showWhiteSpace="0" view="pageLayout" zoomScaleNormal="110" workbookViewId="0">
      <selection sqref="A1:F4"/>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11" ht="22.5" customHeight="1" thickBot="1" x14ac:dyDescent="0.35">
      <c r="A1" s="590"/>
      <c r="B1" s="414" t="s">
        <v>387</v>
      </c>
      <c r="C1" s="578"/>
      <c r="D1" s="591" t="s">
        <v>389</v>
      </c>
      <c r="E1" s="592"/>
      <c r="F1" s="593"/>
    </row>
    <row r="2" spans="1:11" ht="15.75" customHeight="1" thickBot="1" x14ac:dyDescent="0.35">
      <c r="A2" s="594"/>
      <c r="B2" s="418"/>
      <c r="C2" s="582"/>
      <c r="D2" s="591" t="s">
        <v>288</v>
      </c>
      <c r="E2" s="592"/>
      <c r="F2" s="595"/>
    </row>
    <row r="3" spans="1:11" ht="15" customHeight="1" thickBot="1" x14ac:dyDescent="0.35">
      <c r="A3" s="594"/>
      <c r="B3" s="414" t="s">
        <v>388</v>
      </c>
      <c r="C3" s="578"/>
      <c r="D3" s="591" t="s">
        <v>390</v>
      </c>
      <c r="E3" s="592"/>
      <c r="F3" s="595"/>
    </row>
    <row r="4" spans="1:11" ht="15.75" customHeight="1" thickBot="1" x14ac:dyDescent="0.35">
      <c r="A4" s="596"/>
      <c r="B4" s="418"/>
      <c r="C4" s="582"/>
      <c r="D4" s="597" t="s">
        <v>4</v>
      </c>
      <c r="E4" s="598"/>
      <c r="F4" s="599"/>
    </row>
    <row r="5" spans="1:11" ht="15" thickBot="1" x14ac:dyDescent="0.35"/>
    <row r="6" spans="1:11" ht="33" customHeight="1" thickBot="1" x14ac:dyDescent="0.35">
      <c r="A6" s="179" t="s">
        <v>6</v>
      </c>
      <c r="B6" s="429" t="s">
        <v>290</v>
      </c>
      <c r="C6" s="430"/>
      <c r="D6" s="430"/>
      <c r="E6" s="430"/>
      <c r="F6" s="431"/>
      <c r="G6" s="177"/>
      <c r="H6" s="177"/>
      <c r="I6" s="177"/>
      <c r="J6" s="177"/>
      <c r="K6" s="177"/>
    </row>
    <row r="7" spans="1:11" ht="33" customHeight="1" thickBot="1" x14ac:dyDescent="0.35">
      <c r="A7" s="180" t="s">
        <v>8</v>
      </c>
      <c r="B7" s="432" t="s">
        <v>278</v>
      </c>
      <c r="C7" s="433"/>
      <c r="D7" s="433"/>
      <c r="E7" s="433"/>
      <c r="F7" s="434"/>
      <c r="G7" s="178"/>
      <c r="H7" s="178"/>
      <c r="I7" s="178"/>
      <c r="J7" s="178"/>
      <c r="K7" s="178"/>
    </row>
    <row r="8" spans="1:11" x14ac:dyDescent="0.3">
      <c r="A8" s="435"/>
      <c r="B8" s="436"/>
      <c r="C8" s="436"/>
      <c r="D8" s="436"/>
      <c r="E8" s="436"/>
      <c r="F8" s="436"/>
    </row>
    <row r="9" spans="1:11" ht="34.5" customHeight="1" x14ac:dyDescent="0.3">
      <c r="A9" s="427" t="s">
        <v>102</v>
      </c>
      <c r="B9" s="427" t="s">
        <v>103</v>
      </c>
      <c r="C9" s="427"/>
      <c r="D9" s="444" t="s">
        <v>104</v>
      </c>
      <c r="E9" s="444"/>
      <c r="F9" s="444" t="s">
        <v>105</v>
      </c>
    </row>
    <row r="10" spans="1:11" ht="21" customHeight="1" x14ac:dyDescent="0.3">
      <c r="A10" s="427"/>
      <c r="B10" s="427"/>
      <c r="C10" s="427"/>
      <c r="D10" s="113" t="s">
        <v>106</v>
      </c>
      <c r="E10" s="113" t="s">
        <v>107</v>
      </c>
      <c r="F10" s="444"/>
    </row>
    <row r="11" spans="1:11" ht="26.25" customHeight="1" x14ac:dyDescent="0.3">
      <c r="A11" s="437" t="str">
        <f>PROBABILIDAD!A11</f>
        <v xml:space="preserve">Posibilidad de recibir y/o solicitar dadivas para el otorgamiento de estimulo sin el lleno de los requisitos. 
</v>
      </c>
      <c r="B11" s="443" t="s">
        <v>108</v>
      </c>
      <c r="C11" s="443"/>
      <c r="D11" s="145"/>
      <c r="E11" s="145" t="s">
        <v>146</v>
      </c>
      <c r="F11" s="438" t="str">
        <f>IF(D26="X","CATASTROFICO",IF(AND(D30&gt;0,D30&lt;=5),"MODERADO",IF(AND(D30&gt;=6,D30&lt;=11),"MAYOR",IF(AND(D30&gt;=12,D30&lt;=19),"CATASTROFICO"," "))))</f>
        <v>MAYOR</v>
      </c>
    </row>
    <row r="12" spans="1:11" ht="26.25" customHeight="1" x14ac:dyDescent="0.3">
      <c r="A12" s="437"/>
      <c r="B12" s="443" t="s">
        <v>109</v>
      </c>
      <c r="C12" s="443"/>
      <c r="D12" s="145" t="s">
        <v>146</v>
      </c>
      <c r="E12" s="145"/>
      <c r="F12" s="439"/>
    </row>
    <row r="13" spans="1:11" ht="26.25" customHeight="1" x14ac:dyDescent="0.3">
      <c r="A13" s="437"/>
      <c r="B13" s="443" t="s">
        <v>110</v>
      </c>
      <c r="C13" s="443"/>
      <c r="D13" s="145" t="s">
        <v>146</v>
      </c>
      <c r="E13" s="145"/>
      <c r="F13" s="439"/>
    </row>
    <row r="14" spans="1:11" ht="26.25" customHeight="1" x14ac:dyDescent="0.3">
      <c r="A14" s="437"/>
      <c r="B14" s="443" t="s">
        <v>111</v>
      </c>
      <c r="C14" s="443"/>
      <c r="D14" s="145"/>
      <c r="E14" s="145" t="s">
        <v>146</v>
      </c>
      <c r="F14" s="439"/>
    </row>
    <row r="15" spans="1:11" ht="26.25" customHeight="1" x14ac:dyDescent="0.3">
      <c r="A15" s="437"/>
      <c r="B15" s="443" t="s">
        <v>112</v>
      </c>
      <c r="C15" s="443"/>
      <c r="D15" s="145"/>
      <c r="E15" s="145" t="s">
        <v>146</v>
      </c>
      <c r="F15" s="439"/>
    </row>
    <row r="16" spans="1:11" ht="26.25" customHeight="1" x14ac:dyDescent="0.3">
      <c r="A16" s="437"/>
      <c r="B16" s="443" t="s">
        <v>113</v>
      </c>
      <c r="C16" s="443"/>
      <c r="D16" s="145" t="s">
        <v>146</v>
      </c>
      <c r="E16" s="145"/>
      <c r="F16" s="439"/>
    </row>
    <row r="17" spans="1:6" ht="26.25" customHeight="1" x14ac:dyDescent="0.3">
      <c r="A17" s="437"/>
      <c r="B17" s="443" t="s">
        <v>114</v>
      </c>
      <c r="C17" s="443"/>
      <c r="D17" s="145" t="s">
        <v>146</v>
      </c>
      <c r="E17" s="145"/>
      <c r="F17" s="439"/>
    </row>
    <row r="18" spans="1:6" ht="33" customHeight="1" x14ac:dyDescent="0.3">
      <c r="A18" s="437"/>
      <c r="B18" s="443" t="s">
        <v>115</v>
      </c>
      <c r="C18" s="443"/>
      <c r="D18" s="145" t="s">
        <v>146</v>
      </c>
      <c r="E18" s="145"/>
      <c r="F18" s="439"/>
    </row>
    <row r="19" spans="1:6" ht="26.25" customHeight="1" x14ac:dyDescent="0.3">
      <c r="A19" s="437"/>
      <c r="B19" s="443" t="s">
        <v>116</v>
      </c>
      <c r="C19" s="443"/>
      <c r="D19" s="145"/>
      <c r="E19" s="145" t="s">
        <v>146</v>
      </c>
      <c r="F19" s="439"/>
    </row>
    <row r="20" spans="1:6" ht="26.25" customHeight="1" x14ac:dyDescent="0.3">
      <c r="A20" s="437"/>
      <c r="B20" s="443" t="s">
        <v>117</v>
      </c>
      <c r="C20" s="443"/>
      <c r="D20" s="145" t="s">
        <v>146</v>
      </c>
      <c r="E20" s="145"/>
      <c r="F20" s="439"/>
    </row>
    <row r="21" spans="1:6" ht="26.25" customHeight="1" x14ac:dyDescent="0.3">
      <c r="A21" s="437"/>
      <c r="B21" s="443" t="s">
        <v>118</v>
      </c>
      <c r="C21" s="443"/>
      <c r="D21" s="145" t="s">
        <v>146</v>
      </c>
      <c r="E21" s="145"/>
      <c r="F21" s="439"/>
    </row>
    <row r="22" spans="1:6" ht="26.25" customHeight="1" x14ac:dyDescent="0.3">
      <c r="A22" s="437"/>
      <c r="B22" s="443" t="s">
        <v>119</v>
      </c>
      <c r="C22" s="443"/>
      <c r="D22" s="145" t="s">
        <v>146</v>
      </c>
      <c r="E22" s="145"/>
      <c r="F22" s="439"/>
    </row>
    <row r="23" spans="1:6" ht="26.25" customHeight="1" x14ac:dyDescent="0.3">
      <c r="A23" s="437"/>
      <c r="B23" s="443" t="s">
        <v>120</v>
      </c>
      <c r="C23" s="443"/>
      <c r="D23" s="145" t="s">
        <v>146</v>
      </c>
      <c r="E23" s="145"/>
      <c r="F23" s="439"/>
    </row>
    <row r="24" spans="1:6" ht="26.25" customHeight="1" x14ac:dyDescent="0.3">
      <c r="A24" s="437"/>
      <c r="B24" s="443" t="s">
        <v>121</v>
      </c>
      <c r="C24" s="443"/>
      <c r="D24" s="145" t="s">
        <v>146</v>
      </c>
      <c r="E24" s="145"/>
      <c r="F24" s="439"/>
    </row>
    <row r="25" spans="1:6" ht="26.25" customHeight="1" x14ac:dyDescent="0.3">
      <c r="A25" s="437"/>
      <c r="B25" s="443" t="s">
        <v>122</v>
      </c>
      <c r="C25" s="443"/>
      <c r="D25" s="145" t="s">
        <v>146</v>
      </c>
      <c r="E25" s="145"/>
      <c r="F25" s="439"/>
    </row>
    <row r="26" spans="1:6" ht="26.25" customHeight="1" x14ac:dyDescent="0.3">
      <c r="A26" s="437"/>
      <c r="B26" s="443" t="s">
        <v>123</v>
      </c>
      <c r="C26" s="443"/>
      <c r="D26" s="145"/>
      <c r="E26" s="145" t="s">
        <v>146</v>
      </c>
      <c r="F26" s="439"/>
    </row>
    <row r="27" spans="1:6" ht="26.25" customHeight="1" x14ac:dyDescent="0.3">
      <c r="A27" s="437"/>
      <c r="B27" s="443" t="s">
        <v>124</v>
      </c>
      <c r="C27" s="443"/>
      <c r="D27" s="145"/>
      <c r="E27" s="145" t="s">
        <v>146</v>
      </c>
      <c r="F27" s="439"/>
    </row>
    <row r="28" spans="1:6" ht="26.25" customHeight="1" x14ac:dyDescent="0.3">
      <c r="A28" s="437"/>
      <c r="B28" s="443" t="s">
        <v>125</v>
      </c>
      <c r="C28" s="443"/>
      <c r="D28" s="145"/>
      <c r="E28" s="145" t="s">
        <v>146</v>
      </c>
      <c r="F28" s="439"/>
    </row>
    <row r="29" spans="1:6" ht="26.25" customHeight="1" x14ac:dyDescent="0.3">
      <c r="A29" s="437"/>
      <c r="B29" s="443" t="s">
        <v>126</v>
      </c>
      <c r="C29" s="443"/>
      <c r="D29" s="145"/>
      <c r="E29" s="145" t="s">
        <v>146</v>
      </c>
      <c r="F29" s="439"/>
    </row>
    <row r="30" spans="1:6" ht="15.6" x14ac:dyDescent="0.3">
      <c r="A30" s="437"/>
      <c r="B30" s="441" t="s">
        <v>61</v>
      </c>
      <c r="C30" s="442"/>
      <c r="D30" s="116">
        <f>+Hoja3!B54</f>
        <v>11</v>
      </c>
      <c r="E30" s="115"/>
      <c r="F30" s="440"/>
    </row>
    <row r="31" spans="1:6" ht="15.75" customHeight="1" x14ac:dyDescent="0.3">
      <c r="A31" s="445"/>
      <c r="B31" s="446"/>
      <c r="C31" s="446"/>
      <c r="D31" s="446"/>
      <c r="E31" s="446"/>
      <c r="F31" s="447"/>
    </row>
    <row r="32" spans="1:6" ht="34.5" customHeight="1" x14ac:dyDescent="0.3">
      <c r="A32" s="427" t="s">
        <v>102</v>
      </c>
      <c r="B32" s="427" t="s">
        <v>103</v>
      </c>
      <c r="C32" s="427"/>
      <c r="D32" s="444" t="s">
        <v>104</v>
      </c>
      <c r="E32" s="444"/>
      <c r="F32" s="444" t="s">
        <v>105</v>
      </c>
    </row>
    <row r="33" spans="1:6" ht="21" customHeight="1" x14ac:dyDescent="0.3">
      <c r="A33" s="427"/>
      <c r="B33" s="427"/>
      <c r="C33" s="427"/>
      <c r="D33" s="113" t="s">
        <v>106</v>
      </c>
      <c r="E33" s="113" t="s">
        <v>107</v>
      </c>
      <c r="F33" s="444"/>
    </row>
    <row r="34" spans="1:6" ht="26.25" customHeight="1" x14ac:dyDescent="0.3">
      <c r="A34" s="437"/>
      <c r="B34" s="443" t="s">
        <v>108</v>
      </c>
      <c r="C34" s="443"/>
      <c r="D34" s="145"/>
      <c r="E34" s="145"/>
      <c r="F34" s="326" t="str">
        <f>IF(D49="X","CATASTROFICO",IF(AND(D53&gt;0,D53&lt;=5),"MODERADO",IF(AND(D53&gt;=6,D53&lt;=11),"MAYOR",IF(AND(D53&gt;=12,D53&lt;=19),"CATASTROFICO"," "))))</f>
        <v xml:space="preserve"> </v>
      </c>
    </row>
    <row r="35" spans="1:6" ht="26.25" customHeight="1" x14ac:dyDescent="0.3">
      <c r="A35" s="437"/>
      <c r="B35" s="443" t="s">
        <v>109</v>
      </c>
      <c r="C35" s="443"/>
      <c r="D35" s="145"/>
      <c r="E35" s="145"/>
      <c r="F35" s="326"/>
    </row>
    <row r="36" spans="1:6" ht="26.25" customHeight="1" x14ac:dyDescent="0.3">
      <c r="A36" s="437"/>
      <c r="B36" s="443" t="s">
        <v>110</v>
      </c>
      <c r="C36" s="443"/>
      <c r="D36" s="145"/>
      <c r="E36" s="145"/>
      <c r="F36" s="326"/>
    </row>
    <row r="37" spans="1:6" ht="26.25" customHeight="1" x14ac:dyDescent="0.3">
      <c r="A37" s="437"/>
      <c r="B37" s="443" t="s">
        <v>111</v>
      </c>
      <c r="C37" s="443"/>
      <c r="D37" s="145"/>
      <c r="E37" s="145"/>
      <c r="F37" s="326"/>
    </row>
    <row r="38" spans="1:6" ht="26.25" customHeight="1" x14ac:dyDescent="0.3">
      <c r="A38" s="437"/>
      <c r="B38" s="443" t="s">
        <v>112</v>
      </c>
      <c r="C38" s="443"/>
      <c r="D38" s="145"/>
      <c r="E38" s="145"/>
      <c r="F38" s="326"/>
    </row>
    <row r="39" spans="1:6" ht="26.25" customHeight="1" x14ac:dyDescent="0.3">
      <c r="A39" s="437"/>
      <c r="B39" s="443" t="s">
        <v>113</v>
      </c>
      <c r="C39" s="443"/>
      <c r="D39" s="145"/>
      <c r="E39" s="145"/>
      <c r="F39" s="326"/>
    </row>
    <row r="40" spans="1:6" ht="26.25" customHeight="1" x14ac:dyDescent="0.3">
      <c r="A40" s="437"/>
      <c r="B40" s="443" t="s">
        <v>114</v>
      </c>
      <c r="C40" s="443"/>
      <c r="D40" s="145"/>
      <c r="E40" s="145"/>
      <c r="F40" s="326"/>
    </row>
    <row r="41" spans="1:6" ht="33" customHeight="1" x14ac:dyDescent="0.3">
      <c r="A41" s="437"/>
      <c r="B41" s="443" t="s">
        <v>115</v>
      </c>
      <c r="C41" s="443"/>
      <c r="D41" s="145"/>
      <c r="E41" s="145"/>
      <c r="F41" s="326"/>
    </row>
    <row r="42" spans="1:6" ht="26.25" customHeight="1" x14ac:dyDescent="0.3">
      <c r="A42" s="437"/>
      <c r="B42" s="443" t="s">
        <v>116</v>
      </c>
      <c r="C42" s="443"/>
      <c r="D42" s="145"/>
      <c r="E42" s="145"/>
      <c r="F42" s="326"/>
    </row>
    <row r="43" spans="1:6" ht="26.25" customHeight="1" x14ac:dyDescent="0.3">
      <c r="A43" s="437"/>
      <c r="B43" s="443" t="s">
        <v>117</v>
      </c>
      <c r="C43" s="443"/>
      <c r="D43" s="145"/>
      <c r="E43" s="145"/>
      <c r="F43" s="326"/>
    </row>
    <row r="44" spans="1:6" ht="26.25" customHeight="1" x14ac:dyDescent="0.3">
      <c r="A44" s="437"/>
      <c r="B44" s="443" t="s">
        <v>118</v>
      </c>
      <c r="C44" s="443"/>
      <c r="D44" s="145"/>
      <c r="E44" s="145"/>
      <c r="F44" s="326"/>
    </row>
    <row r="45" spans="1:6" ht="26.25" customHeight="1" x14ac:dyDescent="0.3">
      <c r="A45" s="437"/>
      <c r="B45" s="443" t="s">
        <v>119</v>
      </c>
      <c r="C45" s="443"/>
      <c r="D45" s="148"/>
      <c r="E45" s="148"/>
      <c r="F45" s="326"/>
    </row>
    <row r="46" spans="1:6" ht="26.25" customHeight="1" x14ac:dyDescent="0.3">
      <c r="A46" s="437"/>
      <c r="B46" s="443" t="s">
        <v>120</v>
      </c>
      <c r="C46" s="443"/>
      <c r="D46" s="148"/>
      <c r="E46" s="148"/>
      <c r="F46" s="326"/>
    </row>
    <row r="47" spans="1:6" ht="26.25" customHeight="1" x14ac:dyDescent="0.3">
      <c r="A47" s="437"/>
      <c r="B47" s="443" t="s">
        <v>121</v>
      </c>
      <c r="C47" s="443"/>
      <c r="D47" s="148"/>
      <c r="E47" s="148"/>
      <c r="F47" s="326"/>
    </row>
    <row r="48" spans="1:6" ht="26.25" customHeight="1" x14ac:dyDescent="0.3">
      <c r="A48" s="437"/>
      <c r="B48" s="443" t="s">
        <v>122</v>
      </c>
      <c r="C48" s="443"/>
      <c r="D48" s="148"/>
      <c r="E48" s="148"/>
      <c r="F48" s="326"/>
    </row>
    <row r="49" spans="1:6" ht="26.25" customHeight="1" x14ac:dyDescent="0.3">
      <c r="A49" s="437"/>
      <c r="B49" s="443" t="s">
        <v>123</v>
      </c>
      <c r="C49" s="443"/>
      <c r="D49" s="148"/>
      <c r="E49" s="148"/>
      <c r="F49" s="326"/>
    </row>
    <row r="50" spans="1:6" ht="26.25" customHeight="1" x14ac:dyDescent="0.3">
      <c r="A50" s="437"/>
      <c r="B50" s="443" t="s">
        <v>124</v>
      </c>
      <c r="C50" s="443"/>
      <c r="D50" s="148"/>
      <c r="E50" s="148"/>
      <c r="F50" s="326"/>
    </row>
    <row r="51" spans="1:6" ht="26.25" customHeight="1" x14ac:dyDescent="0.3">
      <c r="A51" s="437"/>
      <c r="B51" s="443" t="s">
        <v>125</v>
      </c>
      <c r="C51" s="443"/>
      <c r="D51" s="148"/>
      <c r="E51" s="148"/>
      <c r="F51" s="326"/>
    </row>
    <row r="52" spans="1:6" ht="26.25" customHeight="1" x14ac:dyDescent="0.3">
      <c r="A52" s="437"/>
      <c r="B52" s="443" t="s">
        <v>126</v>
      </c>
      <c r="C52" s="443"/>
      <c r="D52" s="148"/>
      <c r="E52" s="148"/>
      <c r="F52" s="326"/>
    </row>
    <row r="53" spans="1:6" ht="15.6" x14ac:dyDescent="0.3">
      <c r="A53" s="437"/>
      <c r="B53" s="441" t="s">
        <v>61</v>
      </c>
      <c r="C53" s="442"/>
      <c r="D53" s="116">
        <f>+Hoja3!B77</f>
        <v>0</v>
      </c>
      <c r="E53" s="115"/>
      <c r="F53" s="326"/>
    </row>
    <row r="55" spans="1:6" ht="34.5" customHeight="1" x14ac:dyDescent="0.3">
      <c r="A55" s="427" t="s">
        <v>102</v>
      </c>
      <c r="B55" s="427" t="s">
        <v>103</v>
      </c>
      <c r="C55" s="427"/>
      <c r="D55" s="444" t="s">
        <v>104</v>
      </c>
      <c r="E55" s="444"/>
      <c r="F55" s="444" t="s">
        <v>105</v>
      </c>
    </row>
    <row r="56" spans="1:6" ht="21" customHeight="1" x14ac:dyDescent="0.3">
      <c r="A56" s="427"/>
      <c r="B56" s="427"/>
      <c r="C56" s="427"/>
      <c r="D56" s="113" t="s">
        <v>106</v>
      </c>
      <c r="E56" s="113" t="s">
        <v>107</v>
      </c>
      <c r="F56" s="444"/>
    </row>
    <row r="57" spans="1:6" ht="26.25" customHeight="1" x14ac:dyDescent="0.3">
      <c r="A57" s="302"/>
      <c r="B57" s="443" t="s">
        <v>108</v>
      </c>
      <c r="C57" s="443"/>
      <c r="D57" s="114"/>
      <c r="E57" s="114"/>
      <c r="F57" s="326" t="str">
        <f>IF(D72="X","CATASTROFICO",IF(AND(D76&gt;0,D76&lt;=5),"MODERADO",IF(AND(D76&gt;=6,D76&lt;=11),"MAYOR",IF(AND(D76&gt;=12,D76&lt;=19),"CATASTROFICO"," "))))</f>
        <v xml:space="preserve"> </v>
      </c>
    </row>
    <row r="58" spans="1:6" ht="26.25" customHeight="1" x14ac:dyDescent="0.3">
      <c r="A58" s="302"/>
      <c r="B58" s="443" t="s">
        <v>109</v>
      </c>
      <c r="C58" s="443"/>
      <c r="D58" s="114"/>
      <c r="E58" s="114"/>
      <c r="F58" s="326"/>
    </row>
    <row r="59" spans="1:6" ht="26.25" customHeight="1" x14ac:dyDescent="0.3">
      <c r="A59" s="302"/>
      <c r="B59" s="443" t="s">
        <v>110</v>
      </c>
      <c r="C59" s="443"/>
      <c r="D59" s="114"/>
      <c r="E59" s="114"/>
      <c r="F59" s="326"/>
    </row>
    <row r="60" spans="1:6" ht="26.25" customHeight="1" x14ac:dyDescent="0.3">
      <c r="A60" s="302"/>
      <c r="B60" s="443" t="s">
        <v>111</v>
      </c>
      <c r="C60" s="443"/>
      <c r="D60" s="114"/>
      <c r="E60" s="114"/>
      <c r="F60" s="326"/>
    </row>
    <row r="61" spans="1:6" ht="26.25" customHeight="1" x14ac:dyDescent="0.3">
      <c r="A61" s="302"/>
      <c r="B61" s="443" t="s">
        <v>112</v>
      </c>
      <c r="C61" s="443"/>
      <c r="D61" s="114"/>
      <c r="E61" s="114"/>
      <c r="F61" s="326"/>
    </row>
    <row r="62" spans="1:6" ht="26.25" customHeight="1" x14ac:dyDescent="0.3">
      <c r="A62" s="302"/>
      <c r="B62" s="443" t="s">
        <v>113</v>
      </c>
      <c r="C62" s="443"/>
      <c r="D62" s="114"/>
      <c r="E62" s="114"/>
      <c r="F62" s="326"/>
    </row>
    <row r="63" spans="1:6" ht="26.25" customHeight="1" x14ac:dyDescent="0.3">
      <c r="A63" s="302"/>
      <c r="B63" s="443" t="s">
        <v>114</v>
      </c>
      <c r="C63" s="443"/>
      <c r="D63" s="114"/>
      <c r="E63" s="114"/>
      <c r="F63" s="326"/>
    </row>
    <row r="64" spans="1:6" ht="26.25" customHeight="1" x14ac:dyDescent="0.3">
      <c r="A64" s="302"/>
      <c r="B64" s="443" t="s">
        <v>115</v>
      </c>
      <c r="C64" s="443"/>
      <c r="D64" s="114"/>
      <c r="E64" s="114"/>
      <c r="F64" s="326"/>
    </row>
    <row r="65" spans="1:6" ht="26.25" customHeight="1" x14ac:dyDescent="0.3">
      <c r="A65" s="302"/>
      <c r="B65" s="443" t="s">
        <v>116</v>
      </c>
      <c r="C65" s="443"/>
      <c r="D65" s="114"/>
      <c r="E65" s="114"/>
      <c r="F65" s="326"/>
    </row>
    <row r="66" spans="1:6" ht="26.25" customHeight="1" x14ac:dyDescent="0.3">
      <c r="A66" s="302"/>
      <c r="B66" s="443" t="s">
        <v>117</v>
      </c>
      <c r="C66" s="443"/>
      <c r="D66" s="114"/>
      <c r="E66" s="114"/>
      <c r="F66" s="326"/>
    </row>
    <row r="67" spans="1:6" ht="26.25" customHeight="1" x14ac:dyDescent="0.3">
      <c r="A67" s="302"/>
      <c r="B67" s="443" t="s">
        <v>118</v>
      </c>
      <c r="C67" s="443"/>
      <c r="D67" s="114"/>
      <c r="E67" s="114"/>
      <c r="F67" s="326"/>
    </row>
    <row r="68" spans="1:6" ht="26.25" customHeight="1" x14ac:dyDescent="0.3">
      <c r="A68" s="302"/>
      <c r="B68" s="443" t="s">
        <v>119</v>
      </c>
      <c r="C68" s="443"/>
      <c r="D68" s="114"/>
      <c r="E68" s="114"/>
      <c r="F68" s="326"/>
    </row>
    <row r="69" spans="1:6" ht="26.25" customHeight="1" x14ac:dyDescent="0.3">
      <c r="A69" s="302"/>
      <c r="B69" s="443" t="s">
        <v>120</v>
      </c>
      <c r="C69" s="443"/>
      <c r="D69" s="114"/>
      <c r="E69" s="114"/>
      <c r="F69" s="326"/>
    </row>
    <row r="70" spans="1:6" ht="26.25" customHeight="1" x14ac:dyDescent="0.3">
      <c r="A70" s="302"/>
      <c r="B70" s="443" t="s">
        <v>121</v>
      </c>
      <c r="C70" s="443"/>
      <c r="D70" s="114"/>
      <c r="E70" s="114"/>
      <c r="F70" s="326"/>
    </row>
    <row r="71" spans="1:6" ht="26.25" customHeight="1" x14ac:dyDescent="0.3">
      <c r="A71" s="302"/>
      <c r="B71" s="443" t="s">
        <v>122</v>
      </c>
      <c r="C71" s="443"/>
      <c r="D71" s="114"/>
      <c r="E71" s="114"/>
      <c r="F71" s="326"/>
    </row>
    <row r="72" spans="1:6" ht="26.25" customHeight="1" x14ac:dyDescent="0.3">
      <c r="A72" s="302"/>
      <c r="B72" s="443" t="s">
        <v>123</v>
      </c>
      <c r="C72" s="443"/>
      <c r="D72" s="114"/>
      <c r="E72" s="114"/>
      <c r="F72" s="326"/>
    </row>
    <row r="73" spans="1:6" ht="26.25" customHeight="1" x14ac:dyDescent="0.3">
      <c r="A73" s="302"/>
      <c r="B73" s="443" t="s">
        <v>124</v>
      </c>
      <c r="C73" s="443"/>
      <c r="D73" s="114"/>
      <c r="E73" s="114"/>
      <c r="F73" s="326"/>
    </row>
    <row r="74" spans="1:6" ht="26.25" customHeight="1" x14ac:dyDescent="0.3">
      <c r="A74" s="302"/>
      <c r="B74" s="443" t="s">
        <v>125</v>
      </c>
      <c r="C74" s="443"/>
      <c r="D74" s="114"/>
      <c r="E74" s="114"/>
      <c r="F74" s="326"/>
    </row>
    <row r="75" spans="1:6" ht="26.25" customHeight="1" x14ac:dyDescent="0.3">
      <c r="A75" s="302"/>
      <c r="B75" s="443" t="s">
        <v>126</v>
      </c>
      <c r="C75" s="443"/>
      <c r="D75" s="114"/>
      <c r="E75" s="114"/>
      <c r="F75" s="326"/>
    </row>
    <row r="76" spans="1:6" ht="15.6" x14ac:dyDescent="0.3">
      <c r="A76" s="302"/>
      <c r="B76" s="441" t="s">
        <v>61</v>
      </c>
      <c r="C76" s="442"/>
      <c r="D76" s="116">
        <f>+Hoja3!B100</f>
        <v>0</v>
      </c>
      <c r="E76" s="115"/>
      <c r="F76" s="326"/>
    </row>
    <row r="78" spans="1:6" ht="34.5" customHeight="1" x14ac:dyDescent="0.3">
      <c r="A78" s="427" t="s">
        <v>102</v>
      </c>
      <c r="B78" s="427" t="s">
        <v>103</v>
      </c>
      <c r="C78" s="427"/>
      <c r="D78" s="444" t="s">
        <v>104</v>
      </c>
      <c r="E78" s="444"/>
      <c r="F78" s="444" t="s">
        <v>105</v>
      </c>
    </row>
    <row r="79" spans="1:6" ht="21" customHeight="1" x14ac:dyDescent="0.3">
      <c r="A79" s="427"/>
      <c r="B79" s="427"/>
      <c r="C79" s="427"/>
      <c r="D79" s="113" t="s">
        <v>106</v>
      </c>
      <c r="E79" s="113" t="s">
        <v>107</v>
      </c>
      <c r="F79" s="444"/>
    </row>
    <row r="80" spans="1:6" ht="26.25" customHeight="1" x14ac:dyDescent="0.3">
      <c r="A80" s="302"/>
      <c r="B80" s="443" t="s">
        <v>108</v>
      </c>
      <c r="C80" s="443"/>
      <c r="D80" s="114"/>
      <c r="E80" s="114"/>
      <c r="F80" s="326" t="str">
        <f>IF(D95="X","CATASTROFICO",IF(AND(D99&gt;0,D99&lt;=5),"MODERADO",IF(AND(D99&gt;=6,D99&lt;=11),"MAYOR",IF(AND(D99&gt;=12,D99&lt;=19),"CATASTROFICO"," "))))</f>
        <v xml:space="preserve"> </v>
      </c>
    </row>
    <row r="81" spans="1:6" ht="26.25" customHeight="1" x14ac:dyDescent="0.3">
      <c r="A81" s="302"/>
      <c r="B81" s="443" t="s">
        <v>109</v>
      </c>
      <c r="C81" s="443"/>
      <c r="D81" s="114"/>
      <c r="E81" s="114"/>
      <c r="F81" s="326"/>
    </row>
    <row r="82" spans="1:6" ht="26.25" customHeight="1" x14ac:dyDescent="0.3">
      <c r="A82" s="302"/>
      <c r="B82" s="443" t="s">
        <v>110</v>
      </c>
      <c r="C82" s="443"/>
      <c r="D82" s="114"/>
      <c r="E82" s="114"/>
      <c r="F82" s="326"/>
    </row>
    <row r="83" spans="1:6" ht="26.25" customHeight="1" x14ac:dyDescent="0.3">
      <c r="A83" s="302"/>
      <c r="B83" s="443" t="s">
        <v>111</v>
      </c>
      <c r="C83" s="443"/>
      <c r="D83" s="114"/>
      <c r="E83" s="114"/>
      <c r="F83" s="326"/>
    </row>
    <row r="84" spans="1:6" ht="26.25" customHeight="1" x14ac:dyDescent="0.3">
      <c r="A84" s="302"/>
      <c r="B84" s="443" t="s">
        <v>112</v>
      </c>
      <c r="C84" s="443"/>
      <c r="D84" s="114"/>
      <c r="E84" s="114"/>
      <c r="F84" s="326"/>
    </row>
    <row r="85" spans="1:6" ht="26.25" customHeight="1" x14ac:dyDescent="0.3">
      <c r="A85" s="302"/>
      <c r="B85" s="443" t="s">
        <v>113</v>
      </c>
      <c r="C85" s="443"/>
      <c r="D85" s="114"/>
      <c r="E85" s="114"/>
      <c r="F85" s="326"/>
    </row>
    <row r="86" spans="1:6" ht="26.25" customHeight="1" x14ac:dyDescent="0.3">
      <c r="A86" s="302"/>
      <c r="B86" s="443" t="s">
        <v>114</v>
      </c>
      <c r="C86" s="443"/>
      <c r="D86" s="114"/>
      <c r="E86" s="114"/>
      <c r="F86" s="326"/>
    </row>
    <row r="87" spans="1:6" ht="26.25" customHeight="1" x14ac:dyDescent="0.3">
      <c r="A87" s="302"/>
      <c r="B87" s="443" t="s">
        <v>115</v>
      </c>
      <c r="C87" s="443"/>
      <c r="D87" s="114"/>
      <c r="E87" s="114"/>
      <c r="F87" s="326"/>
    </row>
    <row r="88" spans="1:6" ht="26.25" customHeight="1" x14ac:dyDescent="0.3">
      <c r="A88" s="302"/>
      <c r="B88" s="443" t="s">
        <v>116</v>
      </c>
      <c r="C88" s="443"/>
      <c r="D88" s="114"/>
      <c r="E88" s="114"/>
      <c r="F88" s="326"/>
    </row>
    <row r="89" spans="1:6" ht="26.25" customHeight="1" x14ac:dyDescent="0.3">
      <c r="A89" s="302"/>
      <c r="B89" s="443" t="s">
        <v>117</v>
      </c>
      <c r="C89" s="443"/>
      <c r="D89" s="114"/>
      <c r="E89" s="114"/>
      <c r="F89" s="326"/>
    </row>
    <row r="90" spans="1:6" ht="26.25" customHeight="1" x14ac:dyDescent="0.3">
      <c r="A90" s="302"/>
      <c r="B90" s="443" t="s">
        <v>118</v>
      </c>
      <c r="C90" s="443"/>
      <c r="D90" s="114"/>
      <c r="E90" s="114"/>
      <c r="F90" s="326"/>
    </row>
    <row r="91" spans="1:6" ht="26.25" customHeight="1" x14ac:dyDescent="0.3">
      <c r="A91" s="302"/>
      <c r="B91" s="443" t="s">
        <v>119</v>
      </c>
      <c r="C91" s="443"/>
      <c r="D91" s="114"/>
      <c r="E91" s="114"/>
      <c r="F91" s="326"/>
    </row>
    <row r="92" spans="1:6" ht="26.25" customHeight="1" x14ac:dyDescent="0.3">
      <c r="A92" s="302"/>
      <c r="B92" s="443" t="s">
        <v>120</v>
      </c>
      <c r="C92" s="443"/>
      <c r="D92" s="114"/>
      <c r="E92" s="114"/>
      <c r="F92" s="326"/>
    </row>
    <row r="93" spans="1:6" ht="26.25" customHeight="1" x14ac:dyDescent="0.3">
      <c r="A93" s="302"/>
      <c r="B93" s="443" t="s">
        <v>121</v>
      </c>
      <c r="C93" s="443"/>
      <c r="D93" s="114"/>
      <c r="E93" s="114"/>
      <c r="F93" s="326"/>
    </row>
    <row r="94" spans="1:6" ht="26.25" customHeight="1" x14ac:dyDescent="0.3">
      <c r="A94" s="302"/>
      <c r="B94" s="443" t="s">
        <v>122</v>
      </c>
      <c r="C94" s="443"/>
      <c r="D94" s="114"/>
      <c r="E94" s="114"/>
      <c r="F94" s="326"/>
    </row>
    <row r="95" spans="1:6" ht="26.25" customHeight="1" x14ac:dyDescent="0.3">
      <c r="A95" s="302"/>
      <c r="B95" s="443" t="s">
        <v>123</v>
      </c>
      <c r="C95" s="443"/>
      <c r="D95" s="114"/>
      <c r="E95" s="114"/>
      <c r="F95" s="326"/>
    </row>
    <row r="96" spans="1:6" ht="26.25" customHeight="1" x14ac:dyDescent="0.3">
      <c r="A96" s="302"/>
      <c r="B96" s="443" t="s">
        <v>124</v>
      </c>
      <c r="C96" s="443"/>
      <c r="D96" s="114"/>
      <c r="E96" s="114"/>
      <c r="F96" s="326"/>
    </row>
    <row r="97" spans="1:6" ht="26.25" customHeight="1" x14ac:dyDescent="0.3">
      <c r="A97" s="302"/>
      <c r="B97" s="443" t="s">
        <v>125</v>
      </c>
      <c r="C97" s="443"/>
      <c r="D97" s="114"/>
      <c r="E97" s="114"/>
      <c r="F97" s="326"/>
    </row>
    <row r="98" spans="1:6" ht="26.25" customHeight="1" x14ac:dyDescent="0.3">
      <c r="A98" s="302"/>
      <c r="B98" s="443" t="s">
        <v>126</v>
      </c>
      <c r="C98" s="443"/>
      <c r="D98" s="114"/>
      <c r="E98" s="114"/>
      <c r="F98" s="326"/>
    </row>
    <row r="99" spans="1:6" ht="15.6" x14ac:dyDescent="0.3">
      <c r="A99" s="302"/>
      <c r="B99" s="441" t="s">
        <v>61</v>
      </c>
      <c r="C99" s="442"/>
      <c r="D99" s="116">
        <f>+Hoja3!B123</f>
        <v>0</v>
      </c>
      <c r="E99" s="115"/>
      <c r="F99" s="326"/>
    </row>
    <row r="101" spans="1:6" ht="34.5" customHeight="1" x14ac:dyDescent="0.3">
      <c r="A101" s="427" t="s">
        <v>102</v>
      </c>
      <c r="B101" s="427" t="s">
        <v>103</v>
      </c>
      <c r="C101" s="427"/>
      <c r="D101" s="444" t="s">
        <v>104</v>
      </c>
      <c r="E101" s="444"/>
      <c r="F101" s="444" t="s">
        <v>105</v>
      </c>
    </row>
    <row r="102" spans="1:6" ht="21" customHeight="1" x14ac:dyDescent="0.3">
      <c r="A102" s="427"/>
      <c r="B102" s="427"/>
      <c r="C102" s="427"/>
      <c r="D102" s="113" t="s">
        <v>106</v>
      </c>
      <c r="E102" s="113" t="s">
        <v>107</v>
      </c>
      <c r="F102" s="444"/>
    </row>
    <row r="103" spans="1:6" ht="26.25" customHeight="1" x14ac:dyDescent="0.3">
      <c r="A103" s="302"/>
      <c r="B103" s="443" t="s">
        <v>108</v>
      </c>
      <c r="C103" s="443"/>
      <c r="D103" s="114"/>
      <c r="E103" s="114"/>
      <c r="F103" s="326" t="str">
        <f>IF(D118="X","CATASTROFICO",IF(AND(D122&gt;0,D122&lt;=5),"MODERADO",IF(AND(D122&gt;=6,D122&lt;=11),"MAYOR",IF(AND(D122&gt;=12,D122&lt;=19),"CATASTROFICO"," "))))</f>
        <v xml:space="preserve"> </v>
      </c>
    </row>
    <row r="104" spans="1:6" ht="26.25" customHeight="1" x14ac:dyDescent="0.3">
      <c r="A104" s="302"/>
      <c r="B104" s="443" t="s">
        <v>109</v>
      </c>
      <c r="C104" s="443"/>
      <c r="D104" s="114"/>
      <c r="E104" s="114"/>
      <c r="F104" s="326"/>
    </row>
    <row r="105" spans="1:6" ht="26.25" customHeight="1" x14ac:dyDescent="0.3">
      <c r="A105" s="302"/>
      <c r="B105" s="443" t="s">
        <v>110</v>
      </c>
      <c r="C105" s="443"/>
      <c r="D105" s="114"/>
      <c r="E105" s="114"/>
      <c r="F105" s="326"/>
    </row>
    <row r="106" spans="1:6" ht="26.25" customHeight="1" x14ac:dyDescent="0.3">
      <c r="A106" s="302"/>
      <c r="B106" s="443" t="s">
        <v>111</v>
      </c>
      <c r="C106" s="443"/>
      <c r="D106" s="114"/>
      <c r="E106" s="114"/>
      <c r="F106" s="326"/>
    </row>
    <row r="107" spans="1:6" ht="26.25" customHeight="1" x14ac:dyDescent="0.3">
      <c r="A107" s="302"/>
      <c r="B107" s="443" t="s">
        <v>112</v>
      </c>
      <c r="C107" s="443"/>
      <c r="D107" s="114"/>
      <c r="E107" s="114"/>
      <c r="F107" s="326"/>
    </row>
    <row r="108" spans="1:6" ht="26.25" customHeight="1" x14ac:dyDescent="0.3">
      <c r="A108" s="302"/>
      <c r="B108" s="443" t="s">
        <v>113</v>
      </c>
      <c r="C108" s="443"/>
      <c r="D108" s="114"/>
      <c r="E108" s="114"/>
      <c r="F108" s="326"/>
    </row>
    <row r="109" spans="1:6" ht="26.25" customHeight="1" x14ac:dyDescent="0.3">
      <c r="A109" s="302"/>
      <c r="B109" s="443" t="s">
        <v>114</v>
      </c>
      <c r="C109" s="443"/>
      <c r="D109" s="114"/>
      <c r="E109" s="114"/>
      <c r="F109" s="326"/>
    </row>
    <row r="110" spans="1:6" ht="26.25" customHeight="1" x14ac:dyDescent="0.3">
      <c r="A110" s="302"/>
      <c r="B110" s="443" t="s">
        <v>115</v>
      </c>
      <c r="C110" s="443"/>
      <c r="D110" s="114"/>
      <c r="E110" s="114"/>
      <c r="F110" s="326"/>
    </row>
    <row r="111" spans="1:6" ht="26.25" customHeight="1" x14ac:dyDescent="0.3">
      <c r="A111" s="302"/>
      <c r="B111" s="443" t="s">
        <v>116</v>
      </c>
      <c r="C111" s="443"/>
      <c r="D111" s="114"/>
      <c r="E111" s="114"/>
      <c r="F111" s="326"/>
    </row>
    <row r="112" spans="1:6" ht="26.25" customHeight="1" x14ac:dyDescent="0.3">
      <c r="A112" s="302"/>
      <c r="B112" s="443" t="s">
        <v>117</v>
      </c>
      <c r="C112" s="443"/>
      <c r="D112" s="114"/>
      <c r="E112" s="114"/>
      <c r="F112" s="326"/>
    </row>
    <row r="113" spans="1:6" ht="26.25" customHeight="1" x14ac:dyDescent="0.3">
      <c r="A113" s="302"/>
      <c r="B113" s="443" t="s">
        <v>118</v>
      </c>
      <c r="C113" s="443"/>
      <c r="D113" s="114"/>
      <c r="E113" s="114"/>
      <c r="F113" s="326"/>
    </row>
    <row r="114" spans="1:6" ht="26.25" customHeight="1" x14ac:dyDescent="0.3">
      <c r="A114" s="302"/>
      <c r="B114" s="443" t="s">
        <v>119</v>
      </c>
      <c r="C114" s="443"/>
      <c r="D114" s="114"/>
      <c r="E114" s="114"/>
      <c r="F114" s="326"/>
    </row>
    <row r="115" spans="1:6" ht="26.25" customHeight="1" x14ac:dyDescent="0.3">
      <c r="A115" s="302"/>
      <c r="B115" s="443" t="s">
        <v>120</v>
      </c>
      <c r="C115" s="443"/>
      <c r="D115" s="114"/>
      <c r="E115" s="114"/>
      <c r="F115" s="326"/>
    </row>
    <row r="116" spans="1:6" ht="26.25" customHeight="1" x14ac:dyDescent="0.3">
      <c r="A116" s="302"/>
      <c r="B116" s="443" t="s">
        <v>121</v>
      </c>
      <c r="C116" s="443"/>
      <c r="D116" s="114"/>
      <c r="E116" s="114"/>
      <c r="F116" s="326"/>
    </row>
    <row r="117" spans="1:6" ht="26.25" customHeight="1" x14ac:dyDescent="0.3">
      <c r="A117" s="302"/>
      <c r="B117" s="443" t="s">
        <v>122</v>
      </c>
      <c r="C117" s="443"/>
      <c r="D117" s="114"/>
      <c r="E117" s="114"/>
      <c r="F117" s="326"/>
    </row>
    <row r="118" spans="1:6" ht="26.25" customHeight="1" x14ac:dyDescent="0.3">
      <c r="A118" s="302"/>
      <c r="B118" s="443" t="s">
        <v>123</v>
      </c>
      <c r="C118" s="443"/>
      <c r="D118" s="114"/>
      <c r="E118" s="114"/>
      <c r="F118" s="326"/>
    </row>
    <row r="119" spans="1:6" ht="26.25" customHeight="1" x14ac:dyDescent="0.3">
      <c r="A119" s="302"/>
      <c r="B119" s="443" t="s">
        <v>124</v>
      </c>
      <c r="C119" s="443"/>
      <c r="D119" s="114"/>
      <c r="E119" s="114"/>
      <c r="F119" s="326"/>
    </row>
    <row r="120" spans="1:6" ht="26.25" customHeight="1" x14ac:dyDescent="0.3">
      <c r="A120" s="302"/>
      <c r="B120" s="443" t="s">
        <v>125</v>
      </c>
      <c r="C120" s="443"/>
      <c r="D120" s="114"/>
      <c r="E120" s="114"/>
      <c r="F120" s="326"/>
    </row>
    <row r="121" spans="1:6" ht="26.25" customHeight="1" x14ac:dyDescent="0.3">
      <c r="A121" s="302"/>
      <c r="B121" s="443" t="s">
        <v>126</v>
      </c>
      <c r="C121" s="443"/>
      <c r="D121" s="114"/>
      <c r="E121" s="114"/>
      <c r="F121" s="326"/>
    </row>
    <row r="122" spans="1:6" ht="15.6" x14ac:dyDescent="0.3">
      <c r="A122" s="302"/>
      <c r="B122" s="441" t="s">
        <v>61</v>
      </c>
      <c r="C122" s="442"/>
      <c r="D122" s="116">
        <f>+Hoja3!B146</f>
        <v>0</v>
      </c>
      <c r="E122" s="115"/>
      <c r="F122" s="326"/>
    </row>
  </sheetData>
  <mergeCells count="142">
    <mergeCell ref="B1:C2"/>
    <mergeCell ref="D1:E1"/>
    <mergeCell ref="D2:E2"/>
    <mergeCell ref="B3:C4"/>
    <mergeCell ref="D3:E3"/>
    <mergeCell ref="D4:E4"/>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6:F6"/>
    <mergeCell ref="B7:F7"/>
    <mergeCell ref="A8:F8"/>
    <mergeCell ref="A11:A30"/>
    <mergeCell ref="F11:F30"/>
    <mergeCell ref="B30:C30"/>
    <mergeCell ref="F1:F4"/>
    <mergeCell ref="B28:C28"/>
    <mergeCell ref="B29:C29"/>
    <mergeCell ref="F9:F10"/>
    <mergeCell ref="B25:C25"/>
    <mergeCell ref="B26:C26"/>
    <mergeCell ref="B27:C27"/>
    <mergeCell ref="B22:C22"/>
    <mergeCell ref="B23:C23"/>
    <mergeCell ref="B24:C24"/>
  </mergeCells>
  <pageMargins left="0.7" right="0.69791666666666663"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workbookViewId="0">
      <selection sqref="A1:K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6"/>
      <c r="B1" s="246"/>
      <c r="C1" s="238" t="s">
        <v>387</v>
      </c>
      <c r="D1" s="238"/>
      <c r="E1" s="238"/>
      <c r="F1" s="238"/>
      <c r="G1" s="588" t="s">
        <v>381</v>
      </c>
      <c r="H1" s="588"/>
      <c r="I1" s="588"/>
      <c r="J1" s="589"/>
      <c r="K1" s="589"/>
    </row>
    <row r="2" spans="1:11" ht="15" customHeight="1" x14ac:dyDescent="0.3">
      <c r="A2" s="246"/>
      <c r="B2" s="246"/>
      <c r="C2" s="238"/>
      <c r="D2" s="238"/>
      <c r="E2" s="238"/>
      <c r="F2" s="238"/>
      <c r="G2" s="588" t="s">
        <v>382</v>
      </c>
      <c r="H2" s="588"/>
      <c r="I2" s="588"/>
      <c r="J2" s="589"/>
      <c r="K2" s="589"/>
    </row>
    <row r="3" spans="1:11" ht="34.5" customHeight="1" x14ac:dyDescent="0.3">
      <c r="A3" s="246"/>
      <c r="B3" s="246"/>
      <c r="C3" s="238" t="s">
        <v>388</v>
      </c>
      <c r="D3" s="238"/>
      <c r="E3" s="238"/>
      <c r="F3" s="238"/>
      <c r="G3" s="588" t="s">
        <v>384</v>
      </c>
      <c r="H3" s="588"/>
      <c r="I3" s="588"/>
      <c r="J3" s="589"/>
      <c r="K3" s="589"/>
    </row>
    <row r="4" spans="1:11" ht="15.75" customHeight="1" x14ac:dyDescent="0.3">
      <c r="A4" s="246"/>
      <c r="B4" s="246"/>
      <c r="C4" s="238"/>
      <c r="D4" s="238"/>
      <c r="E4" s="238"/>
      <c r="F4" s="238"/>
      <c r="G4" s="588" t="s">
        <v>4</v>
      </c>
      <c r="H4" s="588"/>
      <c r="I4" s="588"/>
      <c r="J4" s="589"/>
      <c r="K4" s="589"/>
    </row>
    <row r="5" spans="1:11" ht="15" thickBot="1" x14ac:dyDescent="0.35"/>
    <row r="6" spans="1:11" ht="26.25" customHeight="1" x14ac:dyDescent="0.3">
      <c r="A6" s="452" t="s">
        <v>127</v>
      </c>
      <c r="B6" s="453"/>
      <c r="C6" s="453"/>
      <c r="D6" s="453"/>
      <c r="E6" s="453"/>
      <c r="F6" s="453"/>
      <c r="G6" s="453"/>
      <c r="H6" s="453"/>
      <c r="I6" s="453"/>
      <c r="J6" s="453"/>
      <c r="K6" s="454"/>
    </row>
    <row r="7" spans="1:11" ht="24" customHeight="1" x14ac:dyDescent="0.3">
      <c r="A7" s="21" t="s">
        <v>6</v>
      </c>
      <c r="B7" s="455" t="s">
        <v>285</v>
      </c>
      <c r="C7" s="455"/>
      <c r="D7" s="455"/>
      <c r="E7" s="455"/>
      <c r="F7" s="455"/>
      <c r="G7" s="455"/>
      <c r="H7" s="455"/>
      <c r="I7" s="455"/>
      <c r="J7" s="455"/>
      <c r="K7" s="456"/>
    </row>
    <row r="8" spans="1:11" ht="35.25" customHeight="1" x14ac:dyDescent="0.3">
      <c r="A8" s="20" t="s">
        <v>8</v>
      </c>
      <c r="B8" s="457" t="s">
        <v>278</v>
      </c>
      <c r="C8" s="457"/>
      <c r="D8" s="457"/>
      <c r="E8" s="457"/>
      <c r="F8" s="457"/>
      <c r="G8" s="457"/>
      <c r="H8" s="457"/>
      <c r="I8" s="457"/>
      <c r="J8" s="457"/>
      <c r="K8" s="458"/>
    </row>
    <row r="9" spans="1:11" ht="29.25" customHeight="1" thickBot="1" x14ac:dyDescent="0.35">
      <c r="A9" s="28" t="s">
        <v>128</v>
      </c>
      <c r="B9" s="459" t="str">
        <f>DESCRIPCION!A10</f>
        <v xml:space="preserve">Posibilidad de recibir y/o solicitar dadivas para el otorgamiento de estimulo sin el lleno de los requisitos. 
</v>
      </c>
      <c r="C9" s="460"/>
      <c r="D9" s="460"/>
      <c r="E9" s="460"/>
      <c r="F9" s="460"/>
      <c r="G9" s="460"/>
      <c r="H9" s="460"/>
      <c r="I9" s="460"/>
      <c r="J9" s="460"/>
      <c r="K9" s="461"/>
    </row>
    <row r="10" spans="1:11" x14ac:dyDescent="0.3">
      <c r="A10" s="34"/>
      <c r="B10" s="35"/>
      <c r="C10" s="35"/>
      <c r="D10" s="35"/>
      <c r="E10" s="35"/>
      <c r="F10" s="35"/>
      <c r="G10" s="35"/>
      <c r="H10" s="35"/>
      <c r="I10" s="35"/>
      <c r="J10" s="35"/>
      <c r="K10" s="36"/>
    </row>
    <row r="11" spans="1:11" x14ac:dyDescent="0.3">
      <c r="A11" s="37"/>
      <c r="B11" s="38"/>
      <c r="C11" s="38"/>
      <c r="D11" s="38"/>
      <c r="E11" s="38"/>
      <c r="F11" s="38"/>
      <c r="G11" s="38"/>
      <c r="H11" s="38"/>
      <c r="I11" s="38"/>
      <c r="J11" s="462" t="s">
        <v>129</v>
      </c>
      <c r="K11" s="463"/>
    </row>
    <row r="12" spans="1:11" ht="15" thickBot="1" x14ac:dyDescent="0.35">
      <c r="A12" s="37"/>
      <c r="B12" s="39"/>
      <c r="C12" s="38"/>
      <c r="D12" s="38"/>
      <c r="E12" s="38"/>
      <c r="F12" s="38"/>
      <c r="G12" s="38"/>
      <c r="H12" s="38"/>
      <c r="I12" s="38"/>
      <c r="J12" s="40"/>
      <c r="K12" s="41"/>
    </row>
    <row r="13" spans="1:11" ht="30" customHeight="1" thickBot="1" x14ac:dyDescent="0.35">
      <c r="A13" s="448" t="s">
        <v>130</v>
      </c>
      <c r="B13" s="24">
        <v>5</v>
      </c>
      <c r="C13" s="449"/>
      <c r="D13" s="450"/>
      <c r="E13" s="451"/>
      <c r="F13" s="451"/>
      <c r="G13" s="451"/>
      <c r="H13" s="38"/>
      <c r="I13" s="38"/>
      <c r="J13" s="30"/>
      <c r="K13" s="44" t="s">
        <v>131</v>
      </c>
    </row>
    <row r="14" spans="1:11" ht="30" customHeight="1" thickBot="1" x14ac:dyDescent="0.35">
      <c r="A14" s="448"/>
      <c r="B14" s="25" t="s">
        <v>132</v>
      </c>
      <c r="C14" s="449"/>
      <c r="D14" s="450"/>
      <c r="E14" s="451"/>
      <c r="F14" s="451"/>
      <c r="G14" s="451"/>
      <c r="H14" s="38"/>
      <c r="I14" s="38"/>
      <c r="J14" s="40"/>
      <c r="K14" s="44"/>
    </row>
    <row r="15" spans="1:11" ht="30" customHeight="1" thickBot="1" x14ac:dyDescent="0.35">
      <c r="A15" s="448"/>
      <c r="B15" s="24">
        <v>4</v>
      </c>
      <c r="C15" s="464"/>
      <c r="D15" s="450"/>
      <c r="E15" s="450"/>
      <c r="F15" s="465"/>
      <c r="G15" s="451"/>
      <c r="H15" s="38"/>
      <c r="I15" s="38"/>
      <c r="J15" s="31"/>
      <c r="K15" s="44" t="s">
        <v>133</v>
      </c>
    </row>
    <row r="16" spans="1:11" ht="30" customHeight="1" thickBot="1" x14ac:dyDescent="0.35">
      <c r="A16" s="448"/>
      <c r="B16" s="25" t="s">
        <v>134</v>
      </c>
      <c r="C16" s="464"/>
      <c r="D16" s="450"/>
      <c r="E16" s="450"/>
      <c r="F16" s="466"/>
      <c r="G16" s="451"/>
      <c r="H16" s="38"/>
      <c r="I16" s="38"/>
      <c r="J16" s="29"/>
      <c r="K16" s="44"/>
    </row>
    <row r="17" spans="1:11" ht="30" customHeight="1" thickBot="1" x14ac:dyDescent="0.35">
      <c r="A17" s="448"/>
      <c r="B17" s="24">
        <v>3</v>
      </c>
      <c r="C17" s="468"/>
      <c r="D17" s="469"/>
      <c r="E17" s="470"/>
      <c r="F17" s="465"/>
      <c r="G17" s="451"/>
      <c r="H17" s="38"/>
      <c r="I17" s="38"/>
      <c r="J17" s="32"/>
      <c r="K17" s="44" t="s">
        <v>135</v>
      </c>
    </row>
    <row r="18" spans="1:11" ht="30" customHeight="1" thickBot="1" x14ac:dyDescent="0.35">
      <c r="A18" s="448"/>
      <c r="B18" s="25" t="s">
        <v>136</v>
      </c>
      <c r="C18" s="468"/>
      <c r="D18" s="469"/>
      <c r="E18" s="471"/>
      <c r="F18" s="466"/>
      <c r="G18" s="451"/>
      <c r="H18" s="38"/>
      <c r="I18" s="38"/>
      <c r="J18" s="29"/>
      <c r="K18" s="44"/>
    </row>
    <row r="19" spans="1:11" ht="30" customHeight="1" thickBot="1" x14ac:dyDescent="0.35">
      <c r="A19" s="448"/>
      <c r="B19" s="24">
        <v>2</v>
      </c>
      <c r="C19" s="468"/>
      <c r="D19" s="472"/>
      <c r="E19" s="473"/>
      <c r="F19" s="475" t="s">
        <v>146</v>
      </c>
      <c r="G19" s="451"/>
      <c r="H19" s="38"/>
      <c r="I19" s="38"/>
      <c r="J19" s="33"/>
      <c r="K19" s="44" t="s">
        <v>137</v>
      </c>
    </row>
    <row r="20" spans="1:11" ht="30" customHeight="1" thickBot="1" x14ac:dyDescent="0.35">
      <c r="A20" s="448"/>
      <c r="B20" s="25" t="s">
        <v>255</v>
      </c>
      <c r="C20" s="468"/>
      <c r="D20" s="472"/>
      <c r="E20" s="474"/>
      <c r="F20" s="476"/>
      <c r="G20" s="451"/>
      <c r="H20" s="38"/>
      <c r="I20" s="38"/>
      <c r="J20" s="38"/>
      <c r="K20" s="39"/>
    </row>
    <row r="21" spans="1:11" ht="30" customHeight="1" thickBot="1" x14ac:dyDescent="0.35">
      <c r="A21" s="448"/>
      <c r="B21" s="24">
        <v>1</v>
      </c>
      <c r="C21" s="468"/>
      <c r="D21" s="472"/>
      <c r="E21" s="469"/>
      <c r="F21" s="450"/>
      <c r="G21" s="450"/>
      <c r="H21" s="38"/>
      <c r="I21" s="38"/>
      <c r="J21" s="38"/>
      <c r="K21" s="39"/>
    </row>
    <row r="22" spans="1:11" ht="30" customHeight="1" thickBot="1" x14ac:dyDescent="0.35">
      <c r="A22" s="448"/>
      <c r="B22" s="25" t="s">
        <v>138</v>
      </c>
      <c r="C22" s="477"/>
      <c r="D22" s="478"/>
      <c r="E22" s="479"/>
      <c r="F22" s="480"/>
      <c r="G22" s="480"/>
      <c r="H22" s="42"/>
      <c r="I22" s="38"/>
      <c r="J22" s="38"/>
      <c r="K22" s="39"/>
    </row>
    <row r="23" spans="1:11" x14ac:dyDescent="0.3">
      <c r="A23" s="37"/>
      <c r="B23" s="38"/>
      <c r="C23" s="23">
        <v>1</v>
      </c>
      <c r="D23" s="23">
        <v>2</v>
      </c>
      <c r="E23" s="23">
        <v>3</v>
      </c>
      <c r="F23" s="23">
        <v>4</v>
      </c>
      <c r="G23" s="23">
        <v>5</v>
      </c>
      <c r="H23" s="38"/>
      <c r="I23" s="38"/>
      <c r="J23" s="38"/>
      <c r="K23" s="39"/>
    </row>
    <row r="24" spans="1:11" x14ac:dyDescent="0.3">
      <c r="A24" s="37"/>
      <c r="B24" s="38"/>
      <c r="C24" s="23" t="s">
        <v>139</v>
      </c>
      <c r="D24" s="23" t="s">
        <v>140</v>
      </c>
      <c r="E24" s="23" t="s">
        <v>141</v>
      </c>
      <c r="F24" s="23" t="s">
        <v>142</v>
      </c>
      <c r="G24" s="23" t="s">
        <v>143</v>
      </c>
      <c r="H24" s="38"/>
      <c r="I24" s="38"/>
      <c r="J24" s="38"/>
      <c r="K24" s="39"/>
    </row>
    <row r="25" spans="1:11" x14ac:dyDescent="0.3">
      <c r="A25" s="37"/>
      <c r="B25" s="38"/>
      <c r="C25" s="467" t="s">
        <v>144</v>
      </c>
      <c r="D25" s="467"/>
      <c r="E25" s="467"/>
      <c r="F25" s="467"/>
      <c r="G25" s="467"/>
      <c r="H25" s="38"/>
      <c r="I25" s="38"/>
      <c r="J25" s="38"/>
      <c r="K25" s="39"/>
    </row>
    <row r="26" spans="1:11" x14ac:dyDescent="0.3">
      <c r="A26" s="37"/>
      <c r="B26" s="38"/>
      <c r="C26" s="467"/>
      <c r="D26" s="467"/>
      <c r="E26" s="467"/>
      <c r="F26" s="467"/>
      <c r="G26" s="467"/>
      <c r="H26" s="38"/>
      <c r="I26" s="38"/>
      <c r="J26" s="38"/>
      <c r="K26" s="39"/>
    </row>
    <row r="27" spans="1:11" ht="15" thickBot="1" x14ac:dyDescent="0.35">
      <c r="A27" s="46"/>
      <c r="B27" s="43"/>
      <c r="C27" s="43"/>
      <c r="D27" s="43"/>
      <c r="E27" s="43"/>
      <c r="F27" s="43"/>
      <c r="G27" s="43"/>
      <c r="H27" s="43"/>
      <c r="I27" s="43"/>
      <c r="J27" s="43"/>
      <c r="K27" s="45"/>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1265" r:id="rId4">
          <objectPr defaultSize="0" autoPict="0" r:id="rId5">
            <anchor moveWithCells="1" sizeWithCells="1">
              <from>
                <xdr:col>0</xdr:col>
                <xdr:colOff>0</xdr:colOff>
                <xdr:row>0</xdr:row>
                <xdr:rowOff>99060</xdr:rowOff>
              </from>
              <to>
                <xdr:col>1</xdr:col>
                <xdr:colOff>960120</xdr:colOff>
                <xdr:row>3</xdr:row>
                <xdr:rowOff>99060</xdr:rowOff>
              </to>
            </anchor>
          </objectPr>
        </oleObject>
      </mc:Choice>
      <mc:Fallback>
        <oleObject shapeId="11265"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workbookViewId="0">
      <selection sqref="A1:K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46"/>
      <c r="B1" s="246"/>
      <c r="C1" s="238" t="s">
        <v>387</v>
      </c>
      <c r="D1" s="238"/>
      <c r="E1" s="238"/>
      <c r="F1" s="238"/>
      <c r="G1" s="588" t="s">
        <v>381</v>
      </c>
      <c r="H1" s="588"/>
      <c r="I1" s="588"/>
      <c r="J1" s="589"/>
      <c r="K1" s="589"/>
    </row>
    <row r="2" spans="1:11" ht="15" customHeight="1" x14ac:dyDescent="0.3">
      <c r="A2" s="246"/>
      <c r="B2" s="246"/>
      <c r="C2" s="238"/>
      <c r="D2" s="238"/>
      <c r="E2" s="238"/>
      <c r="F2" s="238"/>
      <c r="G2" s="588" t="s">
        <v>382</v>
      </c>
      <c r="H2" s="588"/>
      <c r="I2" s="588"/>
      <c r="J2" s="589"/>
      <c r="K2" s="589"/>
    </row>
    <row r="3" spans="1:11" ht="34.5" customHeight="1" x14ac:dyDescent="0.3">
      <c r="A3" s="246"/>
      <c r="B3" s="246"/>
      <c r="C3" s="238" t="s">
        <v>388</v>
      </c>
      <c r="D3" s="238"/>
      <c r="E3" s="238"/>
      <c r="F3" s="238"/>
      <c r="G3" s="588" t="s">
        <v>384</v>
      </c>
      <c r="H3" s="588"/>
      <c r="I3" s="588"/>
      <c r="J3" s="589"/>
      <c r="K3" s="589"/>
    </row>
    <row r="4" spans="1:11" ht="15.75" customHeight="1" x14ac:dyDescent="0.3">
      <c r="A4" s="246"/>
      <c r="B4" s="246"/>
      <c r="C4" s="238"/>
      <c r="D4" s="238"/>
      <c r="E4" s="238"/>
      <c r="F4" s="238"/>
      <c r="G4" s="588" t="s">
        <v>4</v>
      </c>
      <c r="H4" s="588"/>
      <c r="I4" s="588"/>
      <c r="J4" s="589"/>
      <c r="K4" s="589"/>
    </row>
    <row r="5" spans="1:11" ht="15" thickBot="1" x14ac:dyDescent="0.35"/>
    <row r="6" spans="1:11" ht="26.25" customHeight="1" x14ac:dyDescent="0.3">
      <c r="A6" s="452" t="s">
        <v>127</v>
      </c>
      <c r="B6" s="453"/>
      <c r="C6" s="453"/>
      <c r="D6" s="453"/>
      <c r="E6" s="453"/>
      <c r="F6" s="453"/>
      <c r="G6" s="453"/>
      <c r="H6" s="453"/>
      <c r="I6" s="453"/>
      <c r="J6" s="453"/>
      <c r="K6" s="454"/>
    </row>
    <row r="7" spans="1:11" ht="24" customHeight="1" x14ac:dyDescent="0.3">
      <c r="A7" s="21" t="s">
        <v>6</v>
      </c>
      <c r="B7" s="455" t="s">
        <v>285</v>
      </c>
      <c r="C7" s="455"/>
      <c r="D7" s="455"/>
      <c r="E7" s="455"/>
      <c r="F7" s="455"/>
      <c r="G7" s="455"/>
      <c r="H7" s="455"/>
      <c r="I7" s="455"/>
      <c r="J7" s="455"/>
      <c r="K7" s="456"/>
    </row>
    <row r="8" spans="1:11" ht="35.25" customHeight="1" x14ac:dyDescent="0.3">
      <c r="A8" s="20" t="s">
        <v>8</v>
      </c>
      <c r="B8" s="457" t="s">
        <v>278</v>
      </c>
      <c r="C8" s="457"/>
      <c r="D8" s="457"/>
      <c r="E8" s="457"/>
      <c r="F8" s="457"/>
      <c r="G8" s="457"/>
      <c r="H8" s="457"/>
      <c r="I8" s="457"/>
      <c r="J8" s="457"/>
      <c r="K8" s="458"/>
    </row>
    <row r="9" spans="1:11" ht="29.25" customHeight="1" thickBot="1" x14ac:dyDescent="0.35">
      <c r="A9" s="28" t="s">
        <v>128</v>
      </c>
      <c r="B9" s="459" t="str">
        <f>DESCRIPCION!A13</f>
        <v xml:space="preserve">Posibilidad de incumplimiento a los planes de trabajo del proceso gestion artistica y cultural. </v>
      </c>
      <c r="C9" s="460"/>
      <c r="D9" s="460"/>
      <c r="E9" s="460"/>
      <c r="F9" s="460"/>
      <c r="G9" s="460"/>
      <c r="H9" s="460"/>
      <c r="I9" s="460"/>
      <c r="J9" s="460"/>
      <c r="K9" s="461"/>
    </row>
    <row r="10" spans="1:11" x14ac:dyDescent="0.3">
      <c r="A10" s="34"/>
      <c r="B10" s="35"/>
      <c r="C10" s="35"/>
      <c r="D10" s="35"/>
      <c r="E10" s="35"/>
      <c r="F10" s="35"/>
      <c r="G10" s="35"/>
      <c r="H10" s="35"/>
      <c r="I10" s="35"/>
      <c r="J10" s="35"/>
      <c r="K10" s="36"/>
    </row>
    <row r="11" spans="1:11" x14ac:dyDescent="0.3">
      <c r="A11" s="37"/>
      <c r="B11" s="38"/>
      <c r="C11" s="38"/>
      <c r="D11" s="38"/>
      <c r="E11" s="38"/>
      <c r="F11" s="38"/>
      <c r="G11" s="38"/>
      <c r="H11" s="38"/>
      <c r="I11" s="38"/>
      <c r="J11" s="462" t="s">
        <v>129</v>
      </c>
      <c r="K11" s="463"/>
    </row>
    <row r="12" spans="1:11" ht="15" thickBot="1" x14ac:dyDescent="0.35">
      <c r="A12" s="37"/>
      <c r="B12" s="39"/>
      <c r="C12" s="38"/>
      <c r="D12" s="38"/>
      <c r="E12" s="38"/>
      <c r="F12" s="38"/>
      <c r="G12" s="38"/>
      <c r="H12" s="38"/>
      <c r="I12" s="38"/>
      <c r="J12" s="40"/>
      <c r="K12" s="41"/>
    </row>
    <row r="13" spans="1:11" ht="30" customHeight="1" thickBot="1" x14ac:dyDescent="0.35">
      <c r="A13" s="448" t="s">
        <v>130</v>
      </c>
      <c r="B13" s="24">
        <v>5</v>
      </c>
      <c r="C13" s="449"/>
      <c r="D13" s="450"/>
      <c r="E13" s="451"/>
      <c r="F13" s="451"/>
      <c r="G13" s="451"/>
      <c r="H13" s="38"/>
      <c r="I13" s="38"/>
      <c r="J13" s="30"/>
      <c r="K13" s="44" t="s">
        <v>131</v>
      </c>
    </row>
    <row r="14" spans="1:11" ht="30" customHeight="1" thickBot="1" x14ac:dyDescent="0.35">
      <c r="A14" s="448"/>
      <c r="B14" s="25" t="s">
        <v>132</v>
      </c>
      <c r="C14" s="449"/>
      <c r="D14" s="450"/>
      <c r="E14" s="451"/>
      <c r="F14" s="451"/>
      <c r="G14" s="451"/>
      <c r="H14" s="38"/>
      <c r="I14" s="38"/>
      <c r="J14" s="40"/>
      <c r="K14" s="44"/>
    </row>
    <row r="15" spans="1:11" ht="30" customHeight="1" thickBot="1" x14ac:dyDescent="0.35">
      <c r="A15" s="448"/>
      <c r="B15" s="24">
        <v>4</v>
      </c>
      <c r="C15" s="464"/>
      <c r="D15" s="450"/>
      <c r="E15" s="450"/>
      <c r="F15" s="465"/>
      <c r="G15" s="451"/>
      <c r="H15" s="38"/>
      <c r="I15" s="38"/>
      <c r="J15" s="31"/>
      <c r="K15" s="44" t="s">
        <v>133</v>
      </c>
    </row>
    <row r="16" spans="1:11" ht="30" customHeight="1" thickBot="1" x14ac:dyDescent="0.35">
      <c r="A16" s="448"/>
      <c r="B16" s="25" t="s">
        <v>134</v>
      </c>
      <c r="C16" s="464"/>
      <c r="D16" s="450"/>
      <c r="E16" s="450"/>
      <c r="F16" s="466"/>
      <c r="G16" s="451"/>
      <c r="H16" s="38"/>
      <c r="I16" s="38"/>
      <c r="J16" s="29"/>
      <c r="K16" s="44"/>
    </row>
    <row r="17" spans="1:11" ht="30" customHeight="1" thickBot="1" x14ac:dyDescent="0.35">
      <c r="A17" s="448"/>
      <c r="B17" s="24">
        <v>3</v>
      </c>
      <c r="C17" s="468"/>
      <c r="D17" s="469"/>
      <c r="E17" s="470"/>
      <c r="F17" s="465"/>
      <c r="G17" s="451"/>
      <c r="H17" s="38"/>
      <c r="I17" s="38"/>
      <c r="J17" s="32"/>
      <c r="K17" s="44" t="s">
        <v>135</v>
      </c>
    </row>
    <row r="18" spans="1:11" ht="30" customHeight="1" thickBot="1" x14ac:dyDescent="0.35">
      <c r="A18" s="448"/>
      <c r="B18" s="25" t="s">
        <v>136</v>
      </c>
      <c r="C18" s="468"/>
      <c r="D18" s="469"/>
      <c r="E18" s="471"/>
      <c r="F18" s="466"/>
      <c r="G18" s="451"/>
      <c r="H18" s="38"/>
      <c r="I18" s="38"/>
      <c r="J18" s="29"/>
      <c r="K18" s="44"/>
    </row>
    <row r="19" spans="1:11" ht="30" customHeight="1" thickBot="1" x14ac:dyDescent="0.35">
      <c r="A19" s="448"/>
      <c r="B19" s="24">
        <v>2</v>
      </c>
      <c r="C19" s="468"/>
      <c r="D19" s="472"/>
      <c r="E19" s="473"/>
      <c r="F19" s="475" t="s">
        <v>146</v>
      </c>
      <c r="G19" s="451"/>
      <c r="H19" s="38"/>
      <c r="I19" s="38"/>
      <c r="J19" s="33"/>
      <c r="K19" s="44" t="s">
        <v>137</v>
      </c>
    </row>
    <row r="20" spans="1:11" ht="30" customHeight="1" thickBot="1" x14ac:dyDescent="0.35">
      <c r="A20" s="448"/>
      <c r="B20" s="25" t="s">
        <v>255</v>
      </c>
      <c r="C20" s="468"/>
      <c r="D20" s="472"/>
      <c r="E20" s="474"/>
      <c r="F20" s="476"/>
      <c r="G20" s="451"/>
      <c r="H20" s="38"/>
      <c r="I20" s="38"/>
      <c r="J20" s="38"/>
      <c r="K20" s="39"/>
    </row>
    <row r="21" spans="1:11" ht="30" customHeight="1" thickBot="1" x14ac:dyDescent="0.35">
      <c r="A21" s="448"/>
      <c r="B21" s="24">
        <v>1</v>
      </c>
      <c r="C21" s="468"/>
      <c r="D21" s="472"/>
      <c r="E21" s="469"/>
      <c r="F21" s="450"/>
      <c r="G21" s="450"/>
      <c r="H21" s="38"/>
      <c r="I21" s="38"/>
      <c r="J21" s="38"/>
      <c r="K21" s="39"/>
    </row>
    <row r="22" spans="1:11" ht="30" customHeight="1" thickBot="1" x14ac:dyDescent="0.35">
      <c r="A22" s="448"/>
      <c r="B22" s="25" t="s">
        <v>138</v>
      </c>
      <c r="C22" s="477"/>
      <c r="D22" s="478"/>
      <c r="E22" s="479"/>
      <c r="F22" s="480"/>
      <c r="G22" s="480"/>
      <c r="H22" s="42"/>
      <c r="I22" s="38"/>
      <c r="J22" s="38"/>
      <c r="K22" s="39"/>
    </row>
    <row r="23" spans="1:11" x14ac:dyDescent="0.3">
      <c r="A23" s="37"/>
      <c r="B23" s="38"/>
      <c r="C23" s="23">
        <v>1</v>
      </c>
      <c r="D23" s="23">
        <v>2</v>
      </c>
      <c r="E23" s="23">
        <v>3</v>
      </c>
      <c r="F23" s="23">
        <v>4</v>
      </c>
      <c r="G23" s="23">
        <v>5</v>
      </c>
      <c r="H23" s="38"/>
      <c r="I23" s="38"/>
      <c r="J23" s="38"/>
      <c r="K23" s="39"/>
    </row>
    <row r="24" spans="1:11" x14ac:dyDescent="0.3">
      <c r="A24" s="37"/>
      <c r="B24" s="38"/>
      <c r="C24" s="23" t="s">
        <v>139</v>
      </c>
      <c r="D24" s="23" t="s">
        <v>140</v>
      </c>
      <c r="E24" s="23" t="s">
        <v>141</v>
      </c>
      <c r="F24" s="23" t="s">
        <v>142</v>
      </c>
      <c r="G24" s="23" t="s">
        <v>143</v>
      </c>
      <c r="H24" s="38"/>
      <c r="I24" s="38"/>
      <c r="J24" s="38"/>
      <c r="K24" s="39"/>
    </row>
    <row r="25" spans="1:11" x14ac:dyDescent="0.3">
      <c r="A25" s="37"/>
      <c r="B25" s="38"/>
      <c r="C25" s="467" t="s">
        <v>144</v>
      </c>
      <c r="D25" s="467"/>
      <c r="E25" s="467"/>
      <c r="F25" s="467"/>
      <c r="G25" s="467"/>
      <c r="H25" s="38"/>
      <c r="I25" s="38"/>
      <c r="J25" s="38"/>
      <c r="K25" s="39"/>
    </row>
    <row r="26" spans="1:11" x14ac:dyDescent="0.3">
      <c r="A26" s="37"/>
      <c r="B26" s="38"/>
      <c r="C26" s="467"/>
      <c r="D26" s="467"/>
      <c r="E26" s="467"/>
      <c r="F26" s="467"/>
      <c r="G26" s="467"/>
      <c r="H26" s="38"/>
      <c r="I26" s="38"/>
      <c r="J26" s="38"/>
      <c r="K26" s="39"/>
    </row>
    <row r="27" spans="1:11" ht="15" thickBot="1" x14ac:dyDescent="0.35">
      <c r="A27" s="46"/>
      <c r="B27" s="43"/>
      <c r="C27" s="43"/>
      <c r="D27" s="43"/>
      <c r="E27" s="43"/>
      <c r="F27" s="43"/>
      <c r="G27" s="43"/>
      <c r="H27" s="43"/>
      <c r="I27" s="43"/>
      <c r="J27" s="43"/>
      <c r="K27" s="45"/>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shapeId="12289" r:id="rId4">
          <objectPr defaultSize="0" autoPict="0" r:id="rId5">
            <anchor moveWithCells="1" sizeWithCells="1">
              <from>
                <xdr:col>0</xdr:col>
                <xdr:colOff>0</xdr:colOff>
                <xdr:row>0</xdr:row>
                <xdr:rowOff>99060</xdr:rowOff>
              </from>
              <to>
                <xdr:col>1</xdr:col>
                <xdr:colOff>960120</xdr:colOff>
                <xdr:row>3</xdr:row>
                <xdr:rowOff>99060</xdr:rowOff>
              </to>
            </anchor>
          </objectPr>
        </oleObject>
      </mc:Choice>
      <mc:Fallback>
        <oleObject shapeId="1228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2" customWidth="1"/>
  </cols>
  <sheetData>
    <row r="1" spans="1:1" x14ac:dyDescent="0.3">
      <c r="A1" s="74" t="s">
        <v>145</v>
      </c>
    </row>
    <row r="2" spans="1:1" x14ac:dyDescent="0.3">
      <c r="A2" s="8"/>
    </row>
    <row r="3" spans="1:1" x14ac:dyDescent="0.3">
      <c r="A3" s="8" t="s">
        <v>146</v>
      </c>
    </row>
    <row r="4" spans="1:1" x14ac:dyDescent="0.3">
      <c r="A4" s="8" t="s">
        <v>147</v>
      </c>
    </row>
    <row r="6" spans="1:1" x14ac:dyDescent="0.3">
      <c r="A6" s="74" t="s">
        <v>148</v>
      </c>
    </row>
    <row r="7" spans="1:1" x14ac:dyDescent="0.3">
      <c r="A7" t="s">
        <v>87</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9" spans="1:3" x14ac:dyDescent="0.3">
      <c r="A19" s="74" t="s">
        <v>144</v>
      </c>
    </row>
    <row r="20" spans="1:3" x14ac:dyDescent="0.3">
      <c r="A20" t="s">
        <v>101</v>
      </c>
    </row>
    <row r="21" spans="1:3" x14ac:dyDescent="0.3">
      <c r="A21" t="s">
        <v>158</v>
      </c>
    </row>
    <row r="22" spans="1:3" x14ac:dyDescent="0.3">
      <c r="A22" t="s">
        <v>159</v>
      </c>
    </row>
    <row r="23" spans="1:3" x14ac:dyDescent="0.3">
      <c r="A23" t="s">
        <v>160</v>
      </c>
    </row>
    <row r="24" spans="1:3" x14ac:dyDescent="0.3">
      <c r="A24" t="s">
        <v>161</v>
      </c>
    </row>
    <row r="25" spans="1:3" x14ac:dyDescent="0.3">
      <c r="A25" t="s">
        <v>162</v>
      </c>
    </row>
    <row r="28" spans="1:3" ht="141" customHeight="1" x14ac:dyDescent="0.3">
      <c r="A28" s="106" t="s">
        <v>163</v>
      </c>
      <c r="B28" s="108" t="s">
        <v>164</v>
      </c>
      <c r="C28" s="108" t="s">
        <v>165</v>
      </c>
    </row>
    <row r="29" spans="1:3" ht="144" customHeight="1" x14ac:dyDescent="0.3">
      <c r="A29" t="s">
        <v>166</v>
      </c>
      <c r="B29" s="78" t="s">
        <v>167</v>
      </c>
      <c r="C29" s="107" t="s">
        <v>168</v>
      </c>
    </row>
    <row r="30" spans="1:3" ht="115.2" x14ac:dyDescent="0.3">
      <c r="A30" s="100" t="s">
        <v>169</v>
      </c>
      <c r="B30" s="73" t="s">
        <v>170</v>
      </c>
      <c r="C30" s="107" t="s">
        <v>171</v>
      </c>
    </row>
    <row r="31" spans="1:3" ht="96.6" x14ac:dyDescent="0.3">
      <c r="A31" t="s">
        <v>172</v>
      </c>
      <c r="B31" s="73" t="s">
        <v>173</v>
      </c>
      <c r="C31" s="107" t="s">
        <v>174</v>
      </c>
    </row>
    <row r="32" spans="1:3" ht="96.6" x14ac:dyDescent="0.3">
      <c r="A32" t="s">
        <v>175</v>
      </c>
      <c r="B32" s="73" t="s">
        <v>176</v>
      </c>
      <c r="C32" s="107" t="s">
        <v>177</v>
      </c>
    </row>
    <row r="34" spans="1:3" x14ac:dyDescent="0.3">
      <c r="A34" t="s">
        <v>178</v>
      </c>
      <c r="C34" s="112" t="s">
        <v>179</v>
      </c>
    </row>
    <row r="35" spans="1:3" x14ac:dyDescent="0.3">
      <c r="A35">
        <v>1</v>
      </c>
      <c r="B35">
        <f>IF(' IMPACTO RIESGOS CORRUPCION'!D11="X",1,0)</f>
        <v>0</v>
      </c>
    </row>
    <row r="36" spans="1:3" x14ac:dyDescent="0.3">
      <c r="A36">
        <v>2</v>
      </c>
      <c r="B36">
        <f>IF(' IMPACTO RIESGOS CORRUPCION'!D12="X",1,0)</f>
        <v>1</v>
      </c>
      <c r="C36" s="52" t="s">
        <v>146</v>
      </c>
    </row>
    <row r="37" spans="1:3" x14ac:dyDescent="0.3">
      <c r="A37">
        <v>3</v>
      </c>
      <c r="B37">
        <f>IF(' IMPACTO RIESGOS CORRUPCION'!D13="X",1,0)</f>
        <v>1</v>
      </c>
    </row>
    <row r="38" spans="1:3" x14ac:dyDescent="0.3">
      <c r="A38">
        <v>4</v>
      </c>
      <c r="B38">
        <f>IF(' IMPACTO RIESGOS CORRUPCION'!D14="X",1,0)</f>
        <v>0</v>
      </c>
    </row>
    <row r="39" spans="1:3" x14ac:dyDescent="0.3">
      <c r="A39">
        <v>5</v>
      </c>
      <c r="B39">
        <f>IF(' IMPACTO RIESGOS CORRUPCION'!D15="X",1,0)</f>
        <v>0</v>
      </c>
    </row>
    <row r="40" spans="1:3" x14ac:dyDescent="0.3">
      <c r="A40">
        <v>6</v>
      </c>
      <c r="B40">
        <f>IF(' IMPACTO RIESGOS CORRUPCION'!D16="X",1,0)</f>
        <v>1</v>
      </c>
    </row>
    <row r="41" spans="1:3" x14ac:dyDescent="0.3">
      <c r="A41">
        <v>7</v>
      </c>
      <c r="B41">
        <f>IF(' IMPACTO RIESGOS CORRUPCION'!D17="X",1,0)</f>
        <v>1</v>
      </c>
    </row>
    <row r="42" spans="1:3" x14ac:dyDescent="0.3">
      <c r="A42">
        <v>8</v>
      </c>
      <c r="B42">
        <f>IF(' IMPACTO RIESGOS CORRUPCION'!D18="X",1,0)</f>
        <v>1</v>
      </c>
    </row>
    <row r="43" spans="1:3" x14ac:dyDescent="0.3">
      <c r="A43">
        <v>9</v>
      </c>
      <c r="B43">
        <f>IF(' IMPACTO RIESGOS CORRUPCION'!D19="X",1,0)</f>
        <v>0</v>
      </c>
    </row>
    <row r="44" spans="1:3" x14ac:dyDescent="0.3">
      <c r="A44">
        <v>10</v>
      </c>
      <c r="B44">
        <f>IF(' IMPACTO RIESGOS CORRUPCION'!D20="X",1,0)</f>
        <v>1</v>
      </c>
    </row>
    <row r="45" spans="1:3" x14ac:dyDescent="0.3">
      <c r="A45">
        <v>11</v>
      </c>
      <c r="B45">
        <f>IF(' IMPACTO RIESGOS CORRUPCION'!D21="X",1,0)</f>
        <v>1</v>
      </c>
    </row>
    <row r="46" spans="1:3" x14ac:dyDescent="0.3">
      <c r="A46">
        <v>12</v>
      </c>
      <c r="B46">
        <f>IF(' IMPACTO RIESGOS CORRUPCION'!D22="X",1,0)</f>
        <v>1</v>
      </c>
    </row>
    <row r="47" spans="1:3" x14ac:dyDescent="0.3">
      <c r="A47">
        <v>13</v>
      </c>
      <c r="B47">
        <f>IF(' IMPACTO RIESGOS CORRUPCION'!D23="X",1,0)</f>
        <v>1</v>
      </c>
    </row>
    <row r="48" spans="1:3" x14ac:dyDescent="0.3">
      <c r="A48">
        <v>14</v>
      </c>
      <c r="B48">
        <f>IF(' IMPACTO RIESGOS CORRUPCION'!D24="X",1,0)</f>
        <v>1</v>
      </c>
    </row>
    <row r="49" spans="1:2" x14ac:dyDescent="0.3">
      <c r="A49">
        <v>15</v>
      </c>
      <c r="B49">
        <f>IF(' IMPACTO RIESGOS CORRUPCION'!D25="X",1,0)</f>
        <v>1</v>
      </c>
    </row>
    <row r="50" spans="1:2" x14ac:dyDescent="0.3">
      <c r="A50">
        <v>16</v>
      </c>
      <c r="B50">
        <f>IF(' IMPACTO RIESGOS CORRUPCION'!D26="X",1,0)</f>
        <v>0</v>
      </c>
    </row>
    <row r="51" spans="1:2" x14ac:dyDescent="0.3">
      <c r="A51">
        <v>17</v>
      </c>
      <c r="B51">
        <f>IF(' IMPACTO RIESGOS CORRUPCION'!D27="X",1,0)</f>
        <v>0</v>
      </c>
    </row>
    <row r="52" spans="1:2" x14ac:dyDescent="0.3">
      <c r="A52">
        <v>18</v>
      </c>
      <c r="B52">
        <f>IF(' IMPACTO RIESGOS CORRUPCION'!D28="X",1,0)</f>
        <v>0</v>
      </c>
    </row>
    <row r="53" spans="1:2" x14ac:dyDescent="0.3">
      <c r="A53">
        <v>19</v>
      </c>
      <c r="B53">
        <f>IF(' IMPACTO RIESGOS CORRUPCION'!D29="X",1,0)</f>
        <v>0</v>
      </c>
    </row>
    <row r="54" spans="1:2" x14ac:dyDescent="0.3">
      <c r="A54" t="s">
        <v>180</v>
      </c>
      <c r="B54">
        <f>SUM(B35:B53)</f>
        <v>11</v>
      </c>
    </row>
    <row r="57" spans="1:2" x14ac:dyDescent="0.3">
      <c r="A57" t="s">
        <v>181</v>
      </c>
    </row>
    <row r="58" spans="1:2" x14ac:dyDescent="0.3">
      <c r="A58">
        <v>1</v>
      </c>
      <c r="B58">
        <f>IF(' IMPACTO RIESGOS CORRUPCION'!D34="X",1,0)</f>
        <v>0</v>
      </c>
    </row>
    <row r="59" spans="1:2" x14ac:dyDescent="0.3">
      <c r="A59">
        <v>2</v>
      </c>
      <c r="B59">
        <f>IF(' IMPACTO RIESGOS CORRUPCION'!D35="X",1,0)</f>
        <v>0</v>
      </c>
    </row>
    <row r="60" spans="1:2" x14ac:dyDescent="0.3">
      <c r="A60">
        <v>3</v>
      </c>
      <c r="B60">
        <f>IF(' IMPACTO RIESGOS CORRUPCION'!D36="X",1,0)</f>
        <v>0</v>
      </c>
    </row>
    <row r="61" spans="1:2" x14ac:dyDescent="0.3">
      <c r="A61">
        <v>4</v>
      </c>
      <c r="B61">
        <f>IF(' IMPACTO RIESGOS CORRUPCION'!D37="X",1,0)</f>
        <v>0</v>
      </c>
    </row>
    <row r="62" spans="1:2" x14ac:dyDescent="0.3">
      <c r="A62">
        <v>5</v>
      </c>
      <c r="B62">
        <f>IF(' IMPACTO RIESGOS CORRUPCION'!D38="X",1,0)</f>
        <v>0</v>
      </c>
    </row>
    <row r="63" spans="1:2" x14ac:dyDescent="0.3">
      <c r="A63">
        <v>6</v>
      </c>
      <c r="B63">
        <f>IF(' IMPACTO RIESGOS CORRUPCION'!D39="X",1,0)</f>
        <v>0</v>
      </c>
    </row>
    <row r="64" spans="1:2" x14ac:dyDescent="0.3">
      <c r="A64">
        <v>7</v>
      </c>
      <c r="B64">
        <f>IF(' IMPACTO RIESGOS CORRUPCION'!D40="X",1,0)</f>
        <v>0</v>
      </c>
    </row>
    <row r="65" spans="1:2" x14ac:dyDescent="0.3">
      <c r="A65">
        <v>8</v>
      </c>
      <c r="B65">
        <f>IF(' IMPACTO RIESGOS CORRUPCION'!D41="X",1,0)</f>
        <v>0</v>
      </c>
    </row>
    <row r="66" spans="1:2" x14ac:dyDescent="0.3">
      <c r="A66">
        <v>9</v>
      </c>
      <c r="B66">
        <f>IF(' IMPACTO RIESGOS CORRUPCION'!D42="X",1,0)</f>
        <v>0</v>
      </c>
    </row>
    <row r="67" spans="1:2" x14ac:dyDescent="0.3">
      <c r="A67">
        <v>10</v>
      </c>
      <c r="B67">
        <f>IF(' IMPACTO RIESGOS CORRUPCION'!D43="X",1,0)</f>
        <v>0</v>
      </c>
    </row>
    <row r="68" spans="1:2" x14ac:dyDescent="0.3">
      <c r="A68">
        <v>11</v>
      </c>
      <c r="B68">
        <f>IF(' IMPACTO RIESGOS CORRUPCION'!D44="X",1,0)</f>
        <v>0</v>
      </c>
    </row>
    <row r="69" spans="1:2" x14ac:dyDescent="0.3">
      <c r="A69">
        <v>12</v>
      </c>
      <c r="B69">
        <f>IF(' IMPACTO RIESGOS CORRUPCION'!D45="X",1,0)</f>
        <v>0</v>
      </c>
    </row>
    <row r="70" spans="1:2" x14ac:dyDescent="0.3">
      <c r="A70">
        <v>13</v>
      </c>
      <c r="B70">
        <f>IF(' IMPACTO RIESGOS CORRUPCION'!D46="X",1,0)</f>
        <v>0</v>
      </c>
    </row>
    <row r="71" spans="1:2" x14ac:dyDescent="0.3">
      <c r="A71">
        <v>14</v>
      </c>
      <c r="B71">
        <f>IF(' IMPACTO RIESGOS CORRUPCION'!D47="X",1,0)</f>
        <v>0</v>
      </c>
    </row>
    <row r="72" spans="1:2" x14ac:dyDescent="0.3">
      <c r="A72">
        <v>15</v>
      </c>
      <c r="B72">
        <f>IF(' IMPACTO RIESGOS CORRUPCION'!D48="X",1,0)</f>
        <v>0</v>
      </c>
    </row>
    <row r="73" spans="1:2" x14ac:dyDescent="0.3">
      <c r="A73">
        <v>16</v>
      </c>
      <c r="B73">
        <f>IF(' IMPACTO RIESGOS CORRUPCION'!D49="X",1,0)</f>
        <v>0</v>
      </c>
    </row>
    <row r="74" spans="1:2" x14ac:dyDescent="0.3">
      <c r="A74">
        <v>17</v>
      </c>
      <c r="B74">
        <f>IF(' IMPACTO RIESGOS CORRUPCION'!D50="X",1,0)</f>
        <v>0</v>
      </c>
    </row>
    <row r="75" spans="1:2" x14ac:dyDescent="0.3">
      <c r="A75">
        <v>18</v>
      </c>
      <c r="B75">
        <f>IF(' IMPACTO RIESGOS CORRUPCION'!D51="X",1,0)</f>
        <v>0</v>
      </c>
    </row>
    <row r="76" spans="1:2" x14ac:dyDescent="0.3">
      <c r="A76">
        <v>19</v>
      </c>
      <c r="B76">
        <f>IF(' IMPACTO RIESGOS CORRUPCION'!D52="X",1,0)</f>
        <v>0</v>
      </c>
    </row>
    <row r="77" spans="1:2" x14ac:dyDescent="0.3">
      <c r="A77" t="s">
        <v>180</v>
      </c>
      <c r="B77">
        <f>SUM(B58:B76)</f>
        <v>0</v>
      </c>
    </row>
    <row r="80" spans="1:2" x14ac:dyDescent="0.3">
      <c r="A80" t="s">
        <v>182</v>
      </c>
    </row>
    <row r="81" spans="1:2" x14ac:dyDescent="0.3">
      <c r="A81">
        <v>1</v>
      </c>
      <c r="B81">
        <f>IF(' IMPACTO RIESGOS CORRUPCION'!D57="X",1,0)</f>
        <v>0</v>
      </c>
    </row>
    <row r="82" spans="1:2" x14ac:dyDescent="0.3">
      <c r="A82">
        <v>2</v>
      </c>
      <c r="B82">
        <f>IF(' IMPACTO RIESGOS CORRUPCION'!D58="X",1,0)</f>
        <v>0</v>
      </c>
    </row>
    <row r="83" spans="1:2" x14ac:dyDescent="0.3">
      <c r="A83">
        <v>3</v>
      </c>
      <c r="B83">
        <f>IF(' IMPACTO RIESGOS CORRUPCION'!D59="X",1,0)</f>
        <v>0</v>
      </c>
    </row>
    <row r="84" spans="1:2" x14ac:dyDescent="0.3">
      <c r="A84">
        <v>4</v>
      </c>
      <c r="B84">
        <f>IF(' IMPACTO RIESGOS CORRUPCION'!D60="X",1,0)</f>
        <v>0</v>
      </c>
    </row>
    <row r="85" spans="1:2" x14ac:dyDescent="0.3">
      <c r="A85">
        <v>5</v>
      </c>
      <c r="B85">
        <f>IF(' IMPACTO RIESGOS CORRUPCION'!D61="X",1,0)</f>
        <v>0</v>
      </c>
    </row>
    <row r="86" spans="1:2" x14ac:dyDescent="0.3">
      <c r="A86">
        <v>6</v>
      </c>
      <c r="B86">
        <f>IF(' IMPACTO RIESGOS CORRUPCION'!D62="X",1,0)</f>
        <v>0</v>
      </c>
    </row>
    <row r="87" spans="1:2" x14ac:dyDescent="0.3">
      <c r="A87">
        <v>7</v>
      </c>
      <c r="B87">
        <f>IF(' IMPACTO RIESGOS CORRUPCION'!D63="X",1,0)</f>
        <v>0</v>
      </c>
    </row>
    <row r="88" spans="1:2" x14ac:dyDescent="0.3">
      <c r="A88">
        <v>8</v>
      </c>
      <c r="B88">
        <f>IF(' IMPACTO RIESGOS CORRUPCION'!D64="X",1,0)</f>
        <v>0</v>
      </c>
    </row>
    <row r="89" spans="1:2" x14ac:dyDescent="0.3">
      <c r="A89">
        <v>9</v>
      </c>
      <c r="B89">
        <f>IF(' IMPACTO RIESGOS CORRUPCION'!D65="X",1,0)</f>
        <v>0</v>
      </c>
    </row>
    <row r="90" spans="1:2" x14ac:dyDescent="0.3">
      <c r="A90">
        <v>10</v>
      </c>
      <c r="B90">
        <f>IF(' IMPACTO RIESGOS CORRUPCION'!D66="X",1,0)</f>
        <v>0</v>
      </c>
    </row>
    <row r="91" spans="1:2" x14ac:dyDescent="0.3">
      <c r="A91">
        <v>11</v>
      </c>
      <c r="B91">
        <f>IF(' IMPACTO RIESGOS CORRUPCION'!D67="X",1,0)</f>
        <v>0</v>
      </c>
    </row>
    <row r="92" spans="1:2" x14ac:dyDescent="0.3">
      <c r="A92">
        <v>12</v>
      </c>
      <c r="B92">
        <f>IF(' IMPACTO RIESGOS CORRUPCION'!D68="X",1,0)</f>
        <v>0</v>
      </c>
    </row>
    <row r="93" spans="1:2" x14ac:dyDescent="0.3">
      <c r="A93">
        <v>13</v>
      </c>
      <c r="B93">
        <f>IF(' IMPACTO RIESGOS CORRUPCION'!D69="X",1,0)</f>
        <v>0</v>
      </c>
    </row>
    <row r="94" spans="1:2" x14ac:dyDescent="0.3">
      <c r="A94">
        <v>14</v>
      </c>
      <c r="B94">
        <f>IF(' IMPACTO RIESGOS CORRUPCION'!D70="X",1,0)</f>
        <v>0</v>
      </c>
    </row>
    <row r="95" spans="1:2" x14ac:dyDescent="0.3">
      <c r="A95">
        <v>15</v>
      </c>
      <c r="B95">
        <f>IF(' IMPACTO RIESGOS CORRUPCION'!D71="X",1,0)</f>
        <v>0</v>
      </c>
    </row>
    <row r="96" spans="1:2" x14ac:dyDescent="0.3">
      <c r="A96">
        <v>16</v>
      </c>
      <c r="B96">
        <f>IF(' IMPACTO RIESGOS CORRUPCION'!D72="X",1,0)</f>
        <v>0</v>
      </c>
    </row>
    <row r="97" spans="1:2" x14ac:dyDescent="0.3">
      <c r="A97">
        <v>17</v>
      </c>
      <c r="B97">
        <f>IF(' IMPACTO RIESGOS CORRUPCION'!D73="X",1,0)</f>
        <v>0</v>
      </c>
    </row>
    <row r="98" spans="1:2" x14ac:dyDescent="0.3">
      <c r="A98">
        <v>18</v>
      </c>
      <c r="B98">
        <f>IF(' IMPACTO RIESGOS CORRUPCION'!D74="X",1,0)</f>
        <v>0</v>
      </c>
    </row>
    <row r="99" spans="1:2" x14ac:dyDescent="0.3">
      <c r="A99">
        <v>19</v>
      </c>
      <c r="B99">
        <f>IF(' IMPACTO RIESGOS CORRUPCION'!D75="X",1,0)</f>
        <v>0</v>
      </c>
    </row>
    <row r="100" spans="1:2" x14ac:dyDescent="0.3">
      <c r="A100" t="s">
        <v>180</v>
      </c>
      <c r="B100">
        <f>SUM(B81:B99)</f>
        <v>0</v>
      </c>
    </row>
    <row r="103" spans="1:2" x14ac:dyDescent="0.3">
      <c r="A103" t="s">
        <v>183</v>
      </c>
    </row>
    <row r="104" spans="1:2" x14ac:dyDescent="0.3">
      <c r="A104">
        <v>1</v>
      </c>
      <c r="B104">
        <f>IF(' IMPACTO RIESGOS CORRUPCION'!D80="X",1,0)</f>
        <v>0</v>
      </c>
    </row>
    <row r="105" spans="1:2" x14ac:dyDescent="0.3">
      <c r="A105">
        <v>2</v>
      </c>
      <c r="B105">
        <f>IF(' IMPACTO RIESGOS CORRUPCION'!D81="X",1,0)</f>
        <v>0</v>
      </c>
    </row>
    <row r="106" spans="1:2" x14ac:dyDescent="0.3">
      <c r="A106">
        <v>3</v>
      </c>
      <c r="B106">
        <f>IF(' IMPACTO RIESGOS CORRUPCION'!D82="X",1,0)</f>
        <v>0</v>
      </c>
    </row>
    <row r="107" spans="1:2" x14ac:dyDescent="0.3">
      <c r="A107">
        <v>4</v>
      </c>
      <c r="B107">
        <f>IF(' IMPACTO RIESGOS CORRUPCION'!D83="X",1,0)</f>
        <v>0</v>
      </c>
    </row>
    <row r="108" spans="1:2" x14ac:dyDescent="0.3">
      <c r="A108">
        <v>5</v>
      </c>
      <c r="B108">
        <f>IF(' IMPACTO RIESGOS CORRUPCION'!D84="X",1,0)</f>
        <v>0</v>
      </c>
    </row>
    <row r="109" spans="1:2" x14ac:dyDescent="0.3">
      <c r="A109">
        <v>6</v>
      </c>
      <c r="B109">
        <f>IF(' IMPACTO RIESGOS CORRUPCION'!D85="X",1,0)</f>
        <v>0</v>
      </c>
    </row>
    <row r="110" spans="1:2" x14ac:dyDescent="0.3">
      <c r="A110">
        <v>7</v>
      </c>
      <c r="B110">
        <f>IF(' IMPACTO RIESGOS CORRUPCION'!D86="X",1,0)</f>
        <v>0</v>
      </c>
    </row>
    <row r="111" spans="1:2" x14ac:dyDescent="0.3">
      <c r="A111">
        <v>8</v>
      </c>
      <c r="B111">
        <f>IF(' IMPACTO RIESGOS CORRUPCION'!D87="X",1,0)</f>
        <v>0</v>
      </c>
    </row>
    <row r="112" spans="1:2" x14ac:dyDescent="0.3">
      <c r="A112">
        <v>9</v>
      </c>
      <c r="B112">
        <f>IF(' IMPACTO RIESGOS CORRUPCION'!D88="X",1,0)</f>
        <v>0</v>
      </c>
    </row>
    <row r="113" spans="1:2" x14ac:dyDescent="0.3">
      <c r="A113">
        <v>10</v>
      </c>
      <c r="B113">
        <f>IF(' IMPACTO RIESGOS CORRUPCION'!D89="X",1,0)</f>
        <v>0</v>
      </c>
    </row>
    <row r="114" spans="1:2" x14ac:dyDescent="0.3">
      <c r="A114">
        <v>11</v>
      </c>
      <c r="B114">
        <f>IF(' IMPACTO RIESGOS CORRUPCION'!D90="X",1,0)</f>
        <v>0</v>
      </c>
    </row>
    <row r="115" spans="1:2" x14ac:dyDescent="0.3">
      <c r="A115">
        <v>12</v>
      </c>
      <c r="B115">
        <f>IF(' IMPACTO RIESGOS CORRUPCION'!D91="X",1,0)</f>
        <v>0</v>
      </c>
    </row>
    <row r="116" spans="1:2" x14ac:dyDescent="0.3">
      <c r="A116">
        <v>13</v>
      </c>
      <c r="B116">
        <f>IF(' IMPACTO RIESGOS CORRUPCION'!D92="X",1,0)</f>
        <v>0</v>
      </c>
    </row>
    <row r="117" spans="1:2" x14ac:dyDescent="0.3">
      <c r="A117">
        <v>14</v>
      </c>
      <c r="B117">
        <f>IF(' IMPACTO RIESGOS CORRUPCION'!D93="X",1,0)</f>
        <v>0</v>
      </c>
    </row>
    <row r="118" spans="1:2" x14ac:dyDescent="0.3">
      <c r="A118">
        <v>15</v>
      </c>
      <c r="B118">
        <f>IF(' IMPACTO RIESGOS CORRUPCION'!D94="X",1,0)</f>
        <v>0</v>
      </c>
    </row>
    <row r="119" spans="1:2" x14ac:dyDescent="0.3">
      <c r="A119">
        <v>16</v>
      </c>
      <c r="B119">
        <f>IF(' IMPACTO RIESGOS CORRUPCION'!D95="X",1,0)</f>
        <v>0</v>
      </c>
    </row>
    <row r="120" spans="1:2" x14ac:dyDescent="0.3">
      <c r="A120">
        <v>17</v>
      </c>
      <c r="B120">
        <f>IF(' IMPACTO RIESGOS CORRUPCION'!D96="X",1,0)</f>
        <v>0</v>
      </c>
    </row>
    <row r="121" spans="1:2" x14ac:dyDescent="0.3">
      <c r="A121">
        <v>18</v>
      </c>
      <c r="B121">
        <f>IF(' IMPACTO RIESGOS CORRUPCION'!D97="X",1,0)</f>
        <v>0</v>
      </c>
    </row>
    <row r="122" spans="1:2" x14ac:dyDescent="0.3">
      <c r="A122">
        <v>19</v>
      </c>
      <c r="B122">
        <f>IF(' IMPACTO RIESGOS CORRUPCION'!D98="X",1,0)</f>
        <v>0</v>
      </c>
    </row>
    <row r="123" spans="1:2" x14ac:dyDescent="0.3">
      <c r="A123" t="s">
        <v>180</v>
      </c>
      <c r="B123">
        <f>SUM(B104:B122)</f>
        <v>0</v>
      </c>
    </row>
    <row r="126" spans="1:2" x14ac:dyDescent="0.3">
      <c r="A126" t="s">
        <v>183</v>
      </c>
    </row>
    <row r="127" spans="1:2" x14ac:dyDescent="0.3">
      <c r="A127">
        <v>1</v>
      </c>
      <c r="B127">
        <f>IF(' IMPACTO RIESGOS CORRUPCION'!D103="X",1,0)</f>
        <v>0</v>
      </c>
    </row>
    <row r="128" spans="1:2" x14ac:dyDescent="0.3">
      <c r="A128">
        <v>2</v>
      </c>
      <c r="B128">
        <f>IF(' IMPACTO RIESGOS CORRUPCION'!D104="X",1,0)</f>
        <v>0</v>
      </c>
    </row>
    <row r="129" spans="1:2" x14ac:dyDescent="0.3">
      <c r="A129">
        <v>3</v>
      </c>
      <c r="B129">
        <f>IF(' IMPACTO RIESGOS CORRUPCION'!D105="X",1,0)</f>
        <v>0</v>
      </c>
    </row>
    <row r="130" spans="1:2" x14ac:dyDescent="0.3">
      <c r="A130">
        <v>4</v>
      </c>
      <c r="B130">
        <f>IF(' IMPACTO RIESGOS CORRUPCION'!D106="X",1,0)</f>
        <v>0</v>
      </c>
    </row>
    <row r="131" spans="1:2" x14ac:dyDescent="0.3">
      <c r="A131">
        <v>5</v>
      </c>
      <c r="B131">
        <f>IF(' IMPACTO RIESGOS CORRUPCION'!D107="X",1,0)</f>
        <v>0</v>
      </c>
    </row>
    <row r="132" spans="1:2" x14ac:dyDescent="0.3">
      <c r="A132">
        <v>6</v>
      </c>
      <c r="B132">
        <f>IF(' IMPACTO RIESGOS CORRUPCION'!D108="X",1,0)</f>
        <v>0</v>
      </c>
    </row>
    <row r="133" spans="1:2" x14ac:dyDescent="0.3">
      <c r="A133">
        <v>7</v>
      </c>
      <c r="B133">
        <f>IF(' IMPACTO RIESGOS CORRUPCION'!D109="X",1,0)</f>
        <v>0</v>
      </c>
    </row>
    <row r="134" spans="1:2" x14ac:dyDescent="0.3">
      <c r="A134">
        <v>8</v>
      </c>
      <c r="B134">
        <f>IF(' IMPACTO RIESGOS CORRUPCION'!D110="X",1,0)</f>
        <v>0</v>
      </c>
    </row>
    <row r="135" spans="1:2" x14ac:dyDescent="0.3">
      <c r="A135">
        <v>9</v>
      </c>
      <c r="B135">
        <f>IF(' IMPACTO RIESGOS CORRUPCION'!D111="X",1,0)</f>
        <v>0</v>
      </c>
    </row>
    <row r="136" spans="1:2" x14ac:dyDescent="0.3">
      <c r="A136">
        <v>10</v>
      </c>
      <c r="B136">
        <f>IF(' IMPACTO RIESGOS CORRUPCION'!D112="X",1,0)</f>
        <v>0</v>
      </c>
    </row>
    <row r="137" spans="1:2" x14ac:dyDescent="0.3">
      <c r="A137">
        <v>11</v>
      </c>
      <c r="B137">
        <f>IF(' IMPACTO RIESGOS CORRUPCION'!D113="X",1,0)</f>
        <v>0</v>
      </c>
    </row>
    <row r="138" spans="1:2" x14ac:dyDescent="0.3">
      <c r="A138">
        <v>12</v>
      </c>
      <c r="B138">
        <f>IF(' IMPACTO RIESGOS CORRUPCION'!D114="X",1,0)</f>
        <v>0</v>
      </c>
    </row>
    <row r="139" spans="1:2" x14ac:dyDescent="0.3">
      <c r="A139">
        <v>13</v>
      </c>
      <c r="B139">
        <f>IF(' IMPACTO RIESGOS CORRUPCION'!D115="X",1,0)</f>
        <v>0</v>
      </c>
    </row>
    <row r="140" spans="1:2" x14ac:dyDescent="0.3">
      <c r="A140">
        <v>14</v>
      </c>
      <c r="B140">
        <f>IF(' IMPACTO RIESGOS CORRUPCION'!D116="X",1,0)</f>
        <v>0</v>
      </c>
    </row>
    <row r="141" spans="1:2" x14ac:dyDescent="0.3">
      <c r="A141">
        <v>15</v>
      </c>
      <c r="B141">
        <f>IF(' IMPACTO RIESGOS CORRUPCION'!D117="X",1,0)</f>
        <v>0</v>
      </c>
    </row>
    <row r="142" spans="1:2" x14ac:dyDescent="0.3">
      <c r="A142">
        <v>16</v>
      </c>
      <c r="B142">
        <f>IF(' IMPACTO RIESGOS CORRUPCION'!D118="X",1,0)</f>
        <v>0</v>
      </c>
    </row>
    <row r="143" spans="1:2" x14ac:dyDescent="0.3">
      <c r="A143">
        <v>17</v>
      </c>
      <c r="B143">
        <f>IF(' IMPACTO RIESGOS CORRUPCION'!D119="X",1,0)</f>
        <v>0</v>
      </c>
    </row>
    <row r="144" spans="1:2" x14ac:dyDescent="0.3">
      <c r="A144">
        <v>18</v>
      </c>
      <c r="B144">
        <f>IF(' IMPACTO RIESGOS CORRUPCION'!D120="X",1,0)</f>
        <v>0</v>
      </c>
    </row>
    <row r="145" spans="1:2" x14ac:dyDescent="0.3">
      <c r="A145">
        <v>19</v>
      </c>
      <c r="B145">
        <f>IF(' IMPACTO RIESGOS CORRUPCION'!D121="X",1,0)</f>
        <v>0</v>
      </c>
    </row>
    <row r="146" spans="1:2" x14ac:dyDescent="0.3">
      <c r="A146" t="s">
        <v>180</v>
      </c>
      <c r="B146">
        <f>SUM(B127:B145)</f>
        <v>0</v>
      </c>
    </row>
    <row r="150" spans="1:2" x14ac:dyDescent="0.3">
      <c r="A150" t="s">
        <v>184</v>
      </c>
    </row>
    <row r="151" spans="1:2" x14ac:dyDescent="0.3">
      <c r="A151" s="92" t="s">
        <v>185</v>
      </c>
    </row>
    <row r="152" spans="1:2" x14ac:dyDescent="0.3">
      <c r="A152" t="s">
        <v>186</v>
      </c>
    </row>
    <row r="153" spans="1:2" x14ac:dyDescent="0.3">
      <c r="A153" t="s">
        <v>187</v>
      </c>
    </row>
    <row r="154" spans="1:2" x14ac:dyDescent="0.3">
      <c r="A154" t="s">
        <v>188</v>
      </c>
    </row>
    <row r="155" spans="1:2" x14ac:dyDescent="0.3">
      <c r="A155" t="s">
        <v>186</v>
      </c>
    </row>
    <row r="156" spans="1:2" x14ac:dyDescent="0.3">
      <c r="A156" t="s">
        <v>189</v>
      </c>
    </row>
    <row r="157" spans="1:2" x14ac:dyDescent="0.3">
      <c r="A157" t="s">
        <v>190</v>
      </c>
    </row>
    <row r="159" spans="1:2" x14ac:dyDescent="0.3">
      <c r="A159" s="92" t="s">
        <v>191</v>
      </c>
      <c r="B159" t="s">
        <v>147</v>
      </c>
    </row>
    <row r="160" spans="1:2" x14ac:dyDescent="0.3">
      <c r="A160" t="s">
        <v>186</v>
      </c>
    </row>
    <row r="161" spans="1:1" x14ac:dyDescent="0.3">
      <c r="A161" t="s">
        <v>192</v>
      </c>
    </row>
    <row r="162" spans="1:1" x14ac:dyDescent="0.3">
      <c r="A162" t="s">
        <v>193</v>
      </c>
    </row>
    <row r="164" spans="1:1" x14ac:dyDescent="0.3">
      <c r="A164" s="92" t="s">
        <v>194</v>
      </c>
    </row>
    <row r="165" spans="1:1" x14ac:dyDescent="0.3">
      <c r="A165" t="s">
        <v>186</v>
      </c>
    </row>
    <row r="166" spans="1:1" x14ac:dyDescent="0.3">
      <c r="A166" t="s">
        <v>195</v>
      </c>
    </row>
    <row r="167" spans="1:1" x14ac:dyDescent="0.3">
      <c r="A167" t="s">
        <v>196</v>
      </c>
    </row>
    <row r="168" spans="1:1" x14ac:dyDescent="0.3">
      <c r="A168" t="s">
        <v>197</v>
      </c>
    </row>
    <row r="170" spans="1:1" x14ac:dyDescent="0.3">
      <c r="A170" s="92" t="s">
        <v>198</v>
      </c>
    </row>
    <row r="171" spans="1:1" x14ac:dyDescent="0.3">
      <c r="A171" t="s">
        <v>186</v>
      </c>
    </row>
    <row r="172" spans="1:1" x14ac:dyDescent="0.3">
      <c r="A172" t="s">
        <v>199</v>
      </c>
    </row>
    <row r="173" spans="1:1" x14ac:dyDescent="0.3">
      <c r="A173" t="s">
        <v>200</v>
      </c>
    </row>
    <row r="175" spans="1:1" x14ac:dyDescent="0.3">
      <c r="A175" s="92" t="s">
        <v>201</v>
      </c>
    </row>
    <row r="176" spans="1:1" x14ac:dyDescent="0.3">
      <c r="A176" t="s">
        <v>186</v>
      </c>
    </row>
    <row r="177" spans="1:1" x14ac:dyDescent="0.3">
      <c r="A177" t="s">
        <v>202</v>
      </c>
    </row>
    <row r="178" spans="1:1" x14ac:dyDescent="0.3">
      <c r="A178" t="s">
        <v>203</v>
      </c>
    </row>
    <row r="180" spans="1:1" x14ac:dyDescent="0.3">
      <c r="A180" s="92" t="s">
        <v>204</v>
      </c>
    </row>
    <row r="181" spans="1:1" x14ac:dyDescent="0.3">
      <c r="A181" t="s">
        <v>186</v>
      </c>
    </row>
    <row r="182" spans="1:1" x14ac:dyDescent="0.3">
      <c r="A182" t="s">
        <v>205</v>
      </c>
    </row>
    <row r="183" spans="1:1" x14ac:dyDescent="0.3">
      <c r="A183" t="s">
        <v>206</v>
      </c>
    </row>
    <row r="184" spans="1:1" x14ac:dyDescent="0.3">
      <c r="A184" t="s">
        <v>207</v>
      </c>
    </row>
    <row r="186" spans="1:1" x14ac:dyDescent="0.3">
      <c r="A186" s="92" t="s">
        <v>208</v>
      </c>
    </row>
    <row r="187" spans="1:1" x14ac:dyDescent="0.3">
      <c r="A187" t="s">
        <v>186</v>
      </c>
    </row>
    <row r="188" spans="1:1" x14ac:dyDescent="0.3">
      <c r="A188" t="s">
        <v>209</v>
      </c>
    </row>
    <row r="189" spans="1:1" x14ac:dyDescent="0.3">
      <c r="A189" t="s">
        <v>210</v>
      </c>
    </row>
    <row r="190" spans="1:1" x14ac:dyDescent="0.3">
      <c r="A190" t="s">
        <v>211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63"/>
  <sheetViews>
    <sheetView zoomScale="70" zoomScaleNormal="70" workbookViewId="0">
      <selection sqref="A1:J4"/>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88"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1" customFormat="1" ht="15.75" customHeight="1" x14ac:dyDescent="0.3">
      <c r="A1" s="577"/>
      <c r="B1" s="414" t="s">
        <v>386</v>
      </c>
      <c r="C1" s="257"/>
      <c r="D1" s="257"/>
      <c r="E1" s="257"/>
      <c r="F1" s="257"/>
      <c r="G1" s="578"/>
      <c r="H1" s="579" t="s">
        <v>381</v>
      </c>
      <c r="I1" s="580"/>
      <c r="J1" s="499"/>
    </row>
    <row r="2" spans="1:11" customFormat="1" ht="15.75" customHeight="1" thickBot="1" x14ac:dyDescent="0.35">
      <c r="A2" s="581"/>
      <c r="B2" s="418"/>
      <c r="C2" s="266"/>
      <c r="D2" s="266"/>
      <c r="E2" s="266"/>
      <c r="F2" s="266"/>
      <c r="G2" s="582"/>
      <c r="H2" s="583" t="s">
        <v>382</v>
      </c>
      <c r="I2" s="584"/>
      <c r="J2" s="419"/>
    </row>
    <row r="3" spans="1:11" customFormat="1" ht="36" customHeight="1" x14ac:dyDescent="0.3">
      <c r="A3" s="581"/>
      <c r="B3" s="414" t="s">
        <v>385</v>
      </c>
      <c r="C3" s="257"/>
      <c r="D3" s="257"/>
      <c r="E3" s="257"/>
      <c r="F3" s="257"/>
      <c r="G3" s="578"/>
      <c r="H3" s="583" t="s">
        <v>384</v>
      </c>
      <c r="I3" s="584"/>
      <c r="J3" s="419"/>
    </row>
    <row r="4" spans="1:11" customFormat="1" ht="15.75" customHeight="1" thickBot="1" x14ac:dyDescent="0.35">
      <c r="A4" s="585"/>
      <c r="B4" s="418"/>
      <c r="C4" s="266"/>
      <c r="D4" s="266"/>
      <c r="E4" s="266"/>
      <c r="F4" s="266"/>
      <c r="G4" s="582"/>
      <c r="H4" s="586" t="s">
        <v>4</v>
      </c>
      <c r="I4" s="587"/>
      <c r="J4" s="500"/>
    </row>
    <row r="5" spans="1:11" x14ac:dyDescent="0.25">
      <c r="B5" s="503"/>
      <c r="C5" s="503"/>
      <c r="D5" s="503"/>
      <c r="E5" s="503"/>
      <c r="F5" s="503"/>
      <c r="G5" s="503"/>
    </row>
    <row r="6" spans="1:11" customFormat="1" ht="24" customHeight="1" x14ac:dyDescent="0.3">
      <c r="A6" s="93" t="s">
        <v>6</v>
      </c>
      <c r="B6" s="505" t="s">
        <v>285</v>
      </c>
      <c r="C6" s="505"/>
      <c r="D6" s="505"/>
      <c r="E6" s="505"/>
      <c r="F6" s="505"/>
      <c r="G6" s="505"/>
      <c r="H6" s="505"/>
      <c r="I6" s="505"/>
      <c r="J6" s="505"/>
      <c r="K6" s="506"/>
    </row>
    <row r="7" spans="1:11" customFormat="1" ht="35.25" customHeight="1" thickBot="1" x14ac:dyDescent="0.35">
      <c r="A7" s="94" t="s">
        <v>8</v>
      </c>
      <c r="B7" s="507" t="s">
        <v>278</v>
      </c>
      <c r="C7" s="507"/>
      <c r="D7" s="507"/>
      <c r="E7" s="507"/>
      <c r="F7" s="507"/>
      <c r="G7" s="507"/>
      <c r="H7" s="507"/>
      <c r="I7" s="507"/>
      <c r="J7" s="507"/>
      <c r="K7" s="508"/>
    </row>
    <row r="8" spans="1:11" s="124" customFormat="1" ht="30" customHeight="1" x14ac:dyDescent="0.3">
      <c r="A8" s="501" t="s">
        <v>96</v>
      </c>
      <c r="B8" s="486" t="s">
        <v>238</v>
      </c>
      <c r="C8" s="490" t="s">
        <v>286</v>
      </c>
      <c r="D8" s="492">
        <v>99999</v>
      </c>
      <c r="E8" s="492"/>
      <c r="F8" s="492"/>
      <c r="G8" s="492"/>
      <c r="H8" s="492"/>
      <c r="I8" s="119" t="s">
        <v>214</v>
      </c>
      <c r="J8" s="493" t="s">
        <v>215</v>
      </c>
      <c r="K8" s="481" t="s">
        <v>216</v>
      </c>
    </row>
    <row r="9" spans="1:11" s="125" customFormat="1" ht="55.8" thickBot="1" x14ac:dyDescent="0.35">
      <c r="A9" s="502"/>
      <c r="B9" s="504"/>
      <c r="C9" s="491"/>
      <c r="D9" s="181" t="s">
        <v>217</v>
      </c>
      <c r="E9" s="121" t="s">
        <v>218</v>
      </c>
      <c r="F9" s="120" t="s">
        <v>219</v>
      </c>
      <c r="G9" s="120" t="s">
        <v>220</v>
      </c>
      <c r="H9" s="122" t="s">
        <v>221</v>
      </c>
      <c r="I9" s="123" t="s">
        <v>222</v>
      </c>
      <c r="J9" s="494"/>
      <c r="K9" s="482"/>
    </row>
    <row r="10" spans="1:11" ht="20.25" customHeight="1" x14ac:dyDescent="0.25">
      <c r="A10" s="483" t="str">
        <f>DESCRIPCION!A10</f>
        <v xml:space="preserve">Posibilidad de recibir y/o solicitar dadivas para el otorgamiento de estimulo sin el lleno de los requisitos. 
</v>
      </c>
      <c r="B10" s="483" t="str">
        <f>DESCRIPCION!D10</f>
        <v xml:space="preserve"> Limitacion en el presupuesto de inversion destinado para la entrega de  beneficios a los programas y prestacion de servicios.</v>
      </c>
      <c r="C10" s="510" t="s">
        <v>354</v>
      </c>
      <c r="D10" s="512" t="s">
        <v>223</v>
      </c>
      <c r="E10" s="184" t="s">
        <v>224</v>
      </c>
      <c r="F10" s="22" t="s">
        <v>187</v>
      </c>
      <c r="G10" s="22">
        <f>IF(F10="Asignado",15,0)</f>
        <v>15</v>
      </c>
      <c r="H10" s="497" t="str">
        <f>IF(AND(G17&gt;0,G17&lt;=85),"Débil",IF(AND(G17&gt;85,G17&lt;=95),"Moderado",IF(G17&gt;96,"Fuerte"," ")))</f>
        <v>Débil</v>
      </c>
      <c r="I10" s="287" t="s">
        <v>210</v>
      </c>
      <c r="J10" s="287" t="str">
        <f>IF(AND(H10="Fuerte",I10="Fuerte (Siempre se Ejecuta)"),"Fuerte",IF(AND(H10="Fuerte",I10="Moderado (Algunas veces se ejecuta)"),"Moderado",IF(AND(H10="Fuerte",I10="Débil (No se ejecuta)"),"Débil",IF(AND(H10="Moderado",I10="Fuerte (Siempre se Ejecuta)"),"Moderado",IF(AND(H10="Moderado",I10="Moderado (Algunas veces se ejecuta)"),"Moderado",IF(AND(H10="Moderado",I10="Débil (No se ejecuta)"),"Débil",IF(AND(H10="Débil",I10="Fuerte (Siempre se Ejecuta)"),"Débil",IF(AND(H10="Débil",I10="Moderado (Algunas veces se ejecuta)"),"Débil",IF(AND(H10="Débil",I10="Débil (No se ejecuta)"),"Débil"," ")))))))))</f>
        <v>Débil</v>
      </c>
      <c r="K10" s="488" t="str">
        <f>IF(J10="Fuerte","NO",IF(J10=" "," ","SI"))</f>
        <v>SI</v>
      </c>
    </row>
    <row r="11" spans="1:11" ht="29.25" customHeight="1" x14ac:dyDescent="0.25">
      <c r="A11" s="484"/>
      <c r="B11" s="484"/>
      <c r="C11" s="510"/>
      <c r="D11" s="512"/>
      <c r="E11" s="183" t="s">
        <v>225</v>
      </c>
      <c r="F11" s="16" t="s">
        <v>189</v>
      </c>
      <c r="G11" s="16">
        <f>IF(F11="Adecuado",15,0)</f>
        <v>15</v>
      </c>
      <c r="H11" s="497"/>
      <c r="I11" s="224"/>
      <c r="J11" s="224"/>
      <c r="K11" s="489"/>
    </row>
    <row r="12" spans="1:11" ht="43.5" customHeight="1" x14ac:dyDescent="0.25">
      <c r="A12" s="484"/>
      <c r="B12" s="484"/>
      <c r="C12" s="510"/>
      <c r="D12" s="117" t="s">
        <v>226</v>
      </c>
      <c r="E12" s="183" t="s">
        <v>227</v>
      </c>
      <c r="F12" s="16" t="s">
        <v>193</v>
      </c>
      <c r="G12" s="16">
        <f>IF(F12="Oportuna",15,0)</f>
        <v>0</v>
      </c>
      <c r="H12" s="497"/>
      <c r="I12" s="224"/>
      <c r="J12" s="224"/>
      <c r="K12" s="489"/>
    </row>
    <row r="13" spans="1:11" ht="43.5" customHeight="1" x14ac:dyDescent="0.25">
      <c r="A13" s="484"/>
      <c r="B13" s="484"/>
      <c r="C13" s="510"/>
      <c r="D13" s="117" t="s">
        <v>228</v>
      </c>
      <c r="E13" s="183" t="s">
        <v>229</v>
      </c>
      <c r="F13" s="99" t="s">
        <v>196</v>
      </c>
      <c r="G13" s="16">
        <f>IF(F13="Prevenir",15,IF(F13="Detectar",10,0))</f>
        <v>10</v>
      </c>
      <c r="H13" s="497"/>
      <c r="I13" s="224"/>
      <c r="J13" s="224"/>
      <c r="K13" s="489"/>
    </row>
    <row r="14" spans="1:11" ht="29.25" customHeight="1" x14ac:dyDescent="0.25">
      <c r="A14" s="484"/>
      <c r="B14" s="484"/>
      <c r="C14" s="510"/>
      <c r="D14" s="117" t="s">
        <v>230</v>
      </c>
      <c r="E14" s="183" t="s">
        <v>231</v>
      </c>
      <c r="F14" s="16" t="s">
        <v>199</v>
      </c>
      <c r="G14" s="16">
        <f>IF(F14="Confiable",15,0)</f>
        <v>15</v>
      </c>
      <c r="H14" s="497"/>
      <c r="I14" s="224"/>
      <c r="J14" s="224"/>
      <c r="K14" s="489"/>
    </row>
    <row r="15" spans="1:11" ht="43.5" customHeight="1" x14ac:dyDescent="0.25">
      <c r="A15" s="484"/>
      <c r="B15" s="484"/>
      <c r="C15" s="510"/>
      <c r="D15" s="117" t="s">
        <v>232</v>
      </c>
      <c r="E15" s="183" t="s">
        <v>233</v>
      </c>
      <c r="F15" s="99" t="s">
        <v>202</v>
      </c>
      <c r="G15" s="16">
        <f>IF(F15="Se investigan y se resuelven oportunamente",15,0)</f>
        <v>15</v>
      </c>
      <c r="H15" s="497"/>
      <c r="I15" s="224"/>
      <c r="J15" s="224"/>
      <c r="K15" s="489"/>
    </row>
    <row r="16" spans="1:11" ht="29.25" customHeight="1" x14ac:dyDescent="0.25">
      <c r="A16" s="484"/>
      <c r="B16" s="484"/>
      <c r="C16" s="511"/>
      <c r="D16" s="103" t="s">
        <v>234</v>
      </c>
      <c r="E16" s="183" t="s">
        <v>235</v>
      </c>
      <c r="F16" s="16" t="s">
        <v>206</v>
      </c>
      <c r="G16" s="16">
        <f>IF(F16="Completa",10,IF(F16="Incompleta",5,0))</f>
        <v>5</v>
      </c>
      <c r="H16" s="498"/>
      <c r="I16" s="224"/>
      <c r="J16" s="224"/>
      <c r="K16" s="489"/>
    </row>
    <row r="17" spans="1:11" s="130" customFormat="1" ht="15" thickBot="1" x14ac:dyDescent="0.3">
      <c r="A17" s="485"/>
      <c r="B17" s="485"/>
      <c r="C17" s="127"/>
      <c r="D17" s="128"/>
      <c r="E17" s="187" t="s">
        <v>236</v>
      </c>
      <c r="F17" s="17"/>
      <c r="G17" s="17">
        <f>SUM(G10:G16)</f>
        <v>75</v>
      </c>
      <c r="H17" s="129"/>
    </row>
    <row r="18" spans="1:11" ht="14.4" thickBot="1" x14ac:dyDescent="0.3">
      <c r="A18" s="126"/>
      <c r="B18" s="149"/>
    </row>
    <row r="19" spans="1:11" s="125" customFormat="1" ht="30" customHeight="1" x14ac:dyDescent="0.3">
      <c r="A19" s="501" t="s">
        <v>96</v>
      </c>
      <c r="B19" s="486" t="s">
        <v>11</v>
      </c>
      <c r="C19" s="490" t="s">
        <v>212</v>
      </c>
      <c r="D19" s="492" t="s">
        <v>213</v>
      </c>
      <c r="E19" s="492"/>
      <c r="F19" s="492"/>
      <c r="G19" s="492"/>
      <c r="H19" s="492"/>
      <c r="I19" s="119" t="s">
        <v>214</v>
      </c>
      <c r="J19" s="493" t="s">
        <v>215</v>
      </c>
      <c r="K19" s="481" t="s">
        <v>216</v>
      </c>
    </row>
    <row r="20" spans="1:11" s="125" customFormat="1" ht="55.8" thickBot="1" x14ac:dyDescent="0.35">
      <c r="A20" s="509"/>
      <c r="B20" s="487"/>
      <c r="C20" s="491"/>
      <c r="D20" s="120" t="s">
        <v>217</v>
      </c>
      <c r="E20" s="121" t="s">
        <v>218</v>
      </c>
      <c r="F20" s="120" t="s">
        <v>219</v>
      </c>
      <c r="G20" s="120" t="s">
        <v>220</v>
      </c>
      <c r="H20" s="122" t="s">
        <v>237</v>
      </c>
      <c r="I20" s="123" t="s">
        <v>222</v>
      </c>
      <c r="J20" s="494"/>
      <c r="K20" s="495"/>
    </row>
    <row r="21" spans="1:11" s="219" customFormat="1" ht="50.25" customHeight="1" x14ac:dyDescent="0.25">
      <c r="A21" s="483" t="str">
        <f>DESCRIPCION!A10</f>
        <v xml:space="preserve">Posibilidad de recibir y/o solicitar dadivas para el otorgamiento de estimulo sin el lleno de los requisitos. 
</v>
      </c>
      <c r="B21" s="483" t="str">
        <f>DESCRIPCION!D11</f>
        <v xml:space="preserve">Desconocimiento del Codigo Unico Disciplinario por parte del personal encargado de prestar el servicio </v>
      </c>
      <c r="C21" s="513" t="s">
        <v>355</v>
      </c>
      <c r="D21" s="512" t="s">
        <v>223</v>
      </c>
      <c r="E21" s="214" t="s">
        <v>224</v>
      </c>
      <c r="F21" s="218" t="s">
        <v>187</v>
      </c>
      <c r="G21" s="218">
        <f>IF(F21="Asignado",15,0)</f>
        <v>15</v>
      </c>
      <c r="H21" s="497" t="str">
        <f>IF(AND(G28&gt;0,G28&lt;=85),"Débil",IF(AND(G28&gt;85,G28&lt;=95),"Moderado",IF(G28&gt;96,"Fuerte"," ")))</f>
        <v>Fuerte</v>
      </c>
      <c r="I21" s="287" t="s">
        <v>209</v>
      </c>
      <c r="J21" s="287" t="str">
        <f>IF(AND(H21="Fuerte",I21="Fuerte (Siempre se Ejecuta)"),"Fuerte",IF(AND(H21="Fuerte",I21="Moderado (Algunas veces se ejecuta)"),"Moderado",IF(AND(H21="Fuerte",I21="Débil (No se ejecuta)"),"Débil",IF(AND(H21="Moderado",I21="Fuerte (Siempre se Ejecuta)"),"Moderado",IF(AND(H21="Moderado",I21="Moderado (Algunas veces se ejecuta)"),"Moderado",IF(AND(H21="Moderado",I21="Débil (No se ejecuta)"),"Débil",IF(AND(H21="Débil",I21="Fuerte (Siempre se Ejecuta)"),"Débil",IF(AND(H21="Débil",I21="Moderado (Algunas veces se ejecuta)"),"Débil",IF(AND(H21="Débil",I21="Débil (No se ejecuta)"),"Débil"," ")))))))))</f>
        <v>Fuerte</v>
      </c>
      <c r="K21" s="516" t="str">
        <f>IF(J21="Fuerte","NO",IF(J21=" "," ","SI"))</f>
        <v>NO</v>
      </c>
    </row>
    <row r="22" spans="1:11" s="219" customFormat="1" ht="50.25" customHeight="1" x14ac:dyDescent="0.25">
      <c r="A22" s="484"/>
      <c r="B22" s="484"/>
      <c r="C22" s="514"/>
      <c r="D22" s="512"/>
      <c r="E22" s="213" t="s">
        <v>225</v>
      </c>
      <c r="F22" s="99" t="s">
        <v>189</v>
      </c>
      <c r="G22" s="99">
        <f>IF(F22="Adecuado",15,0)</f>
        <v>15</v>
      </c>
      <c r="H22" s="497"/>
      <c r="I22" s="224"/>
      <c r="J22" s="224"/>
      <c r="K22" s="517"/>
    </row>
    <row r="23" spans="1:11" s="219" customFormat="1" ht="50.25" customHeight="1" x14ac:dyDescent="0.25">
      <c r="A23" s="484"/>
      <c r="B23" s="484"/>
      <c r="C23" s="514"/>
      <c r="D23" s="117" t="s">
        <v>226</v>
      </c>
      <c r="E23" s="213" t="s">
        <v>227</v>
      </c>
      <c r="F23" s="99" t="s">
        <v>192</v>
      </c>
      <c r="G23" s="99">
        <f>IF(F23="Oportuna",15,0)</f>
        <v>15</v>
      </c>
      <c r="H23" s="497"/>
      <c r="I23" s="224"/>
      <c r="J23" s="224"/>
      <c r="K23" s="517"/>
    </row>
    <row r="24" spans="1:11" s="219" customFormat="1" ht="50.25" customHeight="1" x14ac:dyDescent="0.25">
      <c r="A24" s="484"/>
      <c r="B24" s="484"/>
      <c r="C24" s="514"/>
      <c r="D24" s="117" t="s">
        <v>228</v>
      </c>
      <c r="E24" s="213" t="s">
        <v>229</v>
      </c>
      <c r="F24" s="99" t="s">
        <v>195</v>
      </c>
      <c r="G24" s="99">
        <f>IF(F24="Prevenir",15,IF(F24="Detectar",10,0))</f>
        <v>15</v>
      </c>
      <c r="H24" s="497"/>
      <c r="I24" s="224"/>
      <c r="J24" s="224"/>
      <c r="K24" s="517"/>
    </row>
    <row r="25" spans="1:11" s="219" customFormat="1" ht="50.25" customHeight="1" x14ac:dyDescent="0.25">
      <c r="A25" s="484"/>
      <c r="B25" s="484"/>
      <c r="C25" s="514"/>
      <c r="D25" s="117" t="s">
        <v>230</v>
      </c>
      <c r="E25" s="213" t="s">
        <v>231</v>
      </c>
      <c r="F25" s="99" t="s">
        <v>199</v>
      </c>
      <c r="G25" s="99">
        <f>IF(F25="Confiable",15,0)</f>
        <v>15</v>
      </c>
      <c r="H25" s="497"/>
      <c r="I25" s="224"/>
      <c r="J25" s="224"/>
      <c r="K25" s="517"/>
    </row>
    <row r="26" spans="1:11" s="219" customFormat="1" ht="50.25" customHeight="1" x14ac:dyDescent="0.25">
      <c r="A26" s="484"/>
      <c r="B26" s="484"/>
      <c r="C26" s="514"/>
      <c r="D26" s="117" t="s">
        <v>232</v>
      </c>
      <c r="E26" s="213" t="s">
        <v>233</v>
      </c>
      <c r="F26" s="99" t="s">
        <v>202</v>
      </c>
      <c r="G26" s="99">
        <f>IF(F26="Se investigan y se resuelven oportunamente",15,0)</f>
        <v>15</v>
      </c>
      <c r="H26" s="497"/>
      <c r="I26" s="224"/>
      <c r="J26" s="224"/>
      <c r="K26" s="517"/>
    </row>
    <row r="27" spans="1:11" s="219" customFormat="1" ht="50.25" customHeight="1" thickBot="1" x14ac:dyDescent="0.3">
      <c r="A27" s="484"/>
      <c r="B27" s="485"/>
      <c r="C27" s="515"/>
      <c r="D27" s="103" t="s">
        <v>234</v>
      </c>
      <c r="E27" s="213" t="s">
        <v>235</v>
      </c>
      <c r="F27" s="99" t="s">
        <v>205</v>
      </c>
      <c r="G27" s="99">
        <f>IF(F27="Completa",10,IF(F27="Incompleta",5,0))</f>
        <v>10</v>
      </c>
      <c r="H27" s="498"/>
      <c r="I27" s="224"/>
      <c r="J27" s="224"/>
      <c r="K27" s="517"/>
    </row>
    <row r="28" spans="1:11" s="130" customFormat="1" ht="18.75" customHeight="1" thickBot="1" x14ac:dyDescent="0.3">
      <c r="A28" s="485"/>
      <c r="B28" s="150"/>
      <c r="C28" s="127"/>
      <c r="D28" s="128"/>
      <c r="E28" s="187" t="s">
        <v>236</v>
      </c>
      <c r="F28" s="17"/>
      <c r="G28" s="17">
        <f>SUM(G21:G27)</f>
        <v>100</v>
      </c>
      <c r="H28" s="129"/>
    </row>
    <row r="29" spans="1:11" ht="14.4" thickBot="1" x14ac:dyDescent="0.3"/>
    <row r="30" spans="1:11" s="124" customFormat="1" ht="30" customHeight="1" x14ac:dyDescent="0.3">
      <c r="A30" s="501" t="s">
        <v>96</v>
      </c>
      <c r="B30" s="486" t="s">
        <v>11</v>
      </c>
      <c r="C30" s="490" t="s">
        <v>212</v>
      </c>
      <c r="D30" s="492" t="s">
        <v>213</v>
      </c>
      <c r="E30" s="492"/>
      <c r="F30" s="492"/>
      <c r="G30" s="492"/>
      <c r="H30" s="492"/>
      <c r="I30" s="119" t="s">
        <v>214</v>
      </c>
      <c r="J30" s="493" t="s">
        <v>215</v>
      </c>
      <c r="K30" s="481" t="s">
        <v>216</v>
      </c>
    </row>
    <row r="31" spans="1:11" s="125" customFormat="1" ht="55.8" thickBot="1" x14ac:dyDescent="0.35">
      <c r="A31" s="509"/>
      <c r="B31" s="487"/>
      <c r="C31" s="491"/>
      <c r="D31" s="120" t="s">
        <v>217</v>
      </c>
      <c r="E31" s="121" t="s">
        <v>218</v>
      </c>
      <c r="F31" s="120" t="s">
        <v>219</v>
      </c>
      <c r="G31" s="120" t="s">
        <v>220</v>
      </c>
      <c r="H31" s="122" t="s">
        <v>237</v>
      </c>
      <c r="I31" s="123" t="s">
        <v>222</v>
      </c>
      <c r="J31" s="494"/>
      <c r="K31" s="495"/>
    </row>
    <row r="32" spans="1:11" ht="20.25" customHeight="1" x14ac:dyDescent="0.25">
      <c r="A32" s="483" t="str">
        <f>DESCRIPCION!A10</f>
        <v xml:space="preserve">Posibilidad de recibir y/o solicitar dadivas para el otorgamiento de estimulo sin el lleno de los requisitos. 
</v>
      </c>
      <c r="B32" s="483" t="str">
        <f>DESCRIPCION!D12</f>
        <v xml:space="preserve">Personal insuficiente para apoyar la totalidad de procesos </v>
      </c>
      <c r="C32" s="521" t="s">
        <v>356</v>
      </c>
      <c r="D32" s="496" t="s">
        <v>223</v>
      </c>
      <c r="E32" s="184" t="s">
        <v>224</v>
      </c>
      <c r="F32" s="22" t="s">
        <v>187</v>
      </c>
      <c r="G32" s="22">
        <f>IF(F32="Asignado",15,0)</f>
        <v>15</v>
      </c>
      <c r="H32" s="497" t="str">
        <f>IF(AND(G39&gt;0,'CONTROLES Y EVALUACION'!G39&lt;=85),"Débil",IF(AND(G39&gt;85,G39&lt;=95),"Moderado",IF(G39&gt;96,"Fuerte"," ")))</f>
        <v>Débil</v>
      </c>
      <c r="I32" s="287" t="s">
        <v>211</v>
      </c>
      <c r="J32" s="287" t="str">
        <f>IF(AND(H32="Fuerte",I32="Fuerte (Siempre se Ejecuta)"),"Fuerte",IF(AND(H32="Fuerte",I32="Moderado (Algunas veces se ejecuta)"),"Moderado",IF(AND(H32="Fuerte",I32="Débil (No se ejecuta)"),"Débil",IF(AND(H32="Moderado",I32="Fuerte (Siempre se Ejecuta)"),"Moderado",IF(AND(H32="Moderado",I32="Moderado (Algunas veces se ejecuta)"),"Moderado",IF(AND(H32="Moderado",I32="Débil (No se ejecuta)"),"Débil",IF(AND(H32="Débil",I32="Fuerte (Siempre se Ejecuta)"),"Débil",IF(AND(H32="Débil",I32="Moderado (Algunas veces se ejecuta)"),"Débil",IF(AND(H32="Débil",I32="Débil (No se ejecuta)"),"Débil"," ")))))))))</f>
        <v>Débil</v>
      </c>
      <c r="K32" s="488" t="str">
        <f>IF(J32="Fuerte","NO",IF(J32=" "," ","SI"))</f>
        <v>SI</v>
      </c>
    </row>
    <row r="33" spans="1:11" ht="27.6" x14ac:dyDescent="0.25">
      <c r="A33" s="484"/>
      <c r="B33" s="484"/>
      <c r="C33" s="522"/>
      <c r="D33" s="496"/>
      <c r="E33" s="183" t="s">
        <v>225</v>
      </c>
      <c r="F33" s="16" t="s">
        <v>186</v>
      </c>
      <c r="G33" s="16">
        <f>IF(F33="Adecuado",15,0)</f>
        <v>0</v>
      </c>
      <c r="H33" s="497"/>
      <c r="I33" s="224"/>
      <c r="J33" s="224"/>
      <c r="K33" s="489"/>
    </row>
    <row r="34" spans="1:11" ht="27.6" x14ac:dyDescent="0.25">
      <c r="A34" s="484"/>
      <c r="B34" s="484"/>
      <c r="C34" s="522"/>
      <c r="D34" s="221" t="s">
        <v>226</v>
      </c>
      <c r="E34" s="183" t="s">
        <v>227</v>
      </c>
      <c r="F34" s="16" t="s">
        <v>186</v>
      </c>
      <c r="G34" s="16">
        <f>IF(F34="Oportuna",15,0)</f>
        <v>0</v>
      </c>
      <c r="H34" s="497"/>
      <c r="I34" s="224"/>
      <c r="J34" s="224"/>
      <c r="K34" s="489"/>
    </row>
    <row r="35" spans="1:11" ht="41.4" x14ac:dyDescent="0.25">
      <c r="A35" s="484"/>
      <c r="B35" s="484"/>
      <c r="C35" s="522"/>
      <c r="D35" s="221" t="s">
        <v>228</v>
      </c>
      <c r="E35" s="183" t="s">
        <v>229</v>
      </c>
      <c r="F35" s="99" t="s">
        <v>186</v>
      </c>
      <c r="G35" s="16">
        <f>IF(F35="Prevenir",15,IF(F35="Detectar",10,0))</f>
        <v>0</v>
      </c>
      <c r="H35" s="497"/>
      <c r="I35" s="224"/>
      <c r="J35" s="224"/>
      <c r="K35" s="489"/>
    </row>
    <row r="36" spans="1:11" ht="27.6" x14ac:dyDescent="0.25">
      <c r="A36" s="484"/>
      <c r="B36" s="484"/>
      <c r="C36" s="522"/>
      <c r="D36" s="221" t="s">
        <v>230</v>
      </c>
      <c r="E36" s="183" t="s">
        <v>231</v>
      </c>
      <c r="F36" s="16" t="s">
        <v>186</v>
      </c>
      <c r="G36" s="16">
        <f>IF(F36="Confiable",15,0)</f>
        <v>0</v>
      </c>
      <c r="H36" s="497"/>
      <c r="I36" s="224"/>
      <c r="J36" s="224"/>
      <c r="K36" s="489"/>
    </row>
    <row r="37" spans="1:11" ht="41.4" x14ac:dyDescent="0.25">
      <c r="A37" s="484"/>
      <c r="B37" s="484"/>
      <c r="C37" s="522"/>
      <c r="D37" s="221" t="s">
        <v>232</v>
      </c>
      <c r="E37" s="183" t="s">
        <v>233</v>
      </c>
      <c r="F37" s="99" t="s">
        <v>186</v>
      </c>
      <c r="G37" s="16">
        <f>IF(F37="Se investigan y se resuelven oportunamente",15,0)</f>
        <v>0</v>
      </c>
      <c r="H37" s="497"/>
      <c r="I37" s="224"/>
      <c r="J37" s="224"/>
      <c r="K37" s="489"/>
    </row>
    <row r="38" spans="1:11" ht="28.2" thickBot="1" x14ac:dyDescent="0.3">
      <c r="A38" s="484"/>
      <c r="B38" s="484"/>
      <c r="C38" s="523"/>
      <c r="D38" s="222" t="s">
        <v>234</v>
      </c>
      <c r="E38" s="183" t="s">
        <v>235</v>
      </c>
      <c r="F38" s="16" t="s">
        <v>186</v>
      </c>
      <c r="G38" s="16">
        <f>IF(F38="Completa",10,IF(F38="Incompleta",5,0))</f>
        <v>0</v>
      </c>
      <c r="H38" s="498"/>
      <c r="I38" s="224"/>
      <c r="J38" s="224"/>
      <c r="K38" s="489"/>
    </row>
    <row r="39" spans="1:11" ht="15" thickBot="1" x14ac:dyDescent="0.3">
      <c r="A39" s="485"/>
      <c r="B39" s="485"/>
      <c r="C39" s="167"/>
      <c r="D39" s="118"/>
      <c r="E39" s="186" t="s">
        <v>236</v>
      </c>
      <c r="F39" s="18"/>
      <c r="G39" s="18">
        <f>SUM(G32:G38)</f>
        <v>15</v>
      </c>
      <c r="H39" s="50"/>
    </row>
    <row r="40" spans="1:11" x14ac:dyDescent="0.25">
      <c r="A40" s="126"/>
      <c r="B40" s="149"/>
    </row>
    <row r="41" spans="1:11" ht="14.4" thickBot="1" x14ac:dyDescent="0.3"/>
    <row r="42" spans="1:11" s="124" customFormat="1" ht="30" customHeight="1" x14ac:dyDescent="0.3">
      <c r="A42" s="501" t="s">
        <v>96</v>
      </c>
      <c r="B42" s="486" t="s">
        <v>11</v>
      </c>
      <c r="C42" s="490" t="s">
        <v>212</v>
      </c>
      <c r="D42" s="492" t="s">
        <v>213</v>
      </c>
      <c r="E42" s="492"/>
      <c r="F42" s="492"/>
      <c r="G42" s="492"/>
      <c r="H42" s="492"/>
      <c r="I42" s="119" t="s">
        <v>214</v>
      </c>
      <c r="J42" s="493" t="s">
        <v>215</v>
      </c>
      <c r="K42" s="481" t="s">
        <v>216</v>
      </c>
    </row>
    <row r="43" spans="1:11" s="125" customFormat="1" ht="55.8" thickBot="1" x14ac:dyDescent="0.35">
      <c r="A43" s="509"/>
      <c r="B43" s="487"/>
      <c r="C43" s="491"/>
      <c r="D43" s="120" t="s">
        <v>217</v>
      </c>
      <c r="E43" s="121" t="s">
        <v>218</v>
      </c>
      <c r="F43" s="120" t="s">
        <v>219</v>
      </c>
      <c r="G43" s="120" t="s">
        <v>220</v>
      </c>
      <c r="H43" s="122" t="s">
        <v>237</v>
      </c>
      <c r="I43" s="123" t="s">
        <v>222</v>
      </c>
      <c r="J43" s="494"/>
      <c r="K43" s="495"/>
    </row>
    <row r="44" spans="1:11" ht="72.75" customHeight="1" x14ac:dyDescent="0.25">
      <c r="A44" s="483" t="str">
        <f>DESCRIPCION!A13</f>
        <v xml:space="preserve">Posibilidad de incumplimiento a los planes de trabajo del proceso gestion artistica y cultural. </v>
      </c>
      <c r="B44" s="483" t="str">
        <f>DESCRIPCION!D13</f>
        <v xml:space="preserve">Personal insuficiente para apoyar la totalidad de procesos </v>
      </c>
      <c r="C44" s="518" t="s">
        <v>357</v>
      </c>
      <c r="D44" s="519" t="s">
        <v>223</v>
      </c>
      <c r="E44" s="184" t="s">
        <v>224</v>
      </c>
      <c r="F44" s="22" t="s">
        <v>187</v>
      </c>
      <c r="G44" s="22">
        <f>IF(F44="Asignado",15,0)</f>
        <v>15</v>
      </c>
      <c r="H44" s="497" t="str">
        <f>IF(AND(G51&gt;0,G51&lt;=85),"Débil",IF(AND(G51&gt;85,G51&lt;=95),"Moderado",IF(G51&gt;96,"Fuerte"," ")))</f>
        <v>Fuerte</v>
      </c>
      <c r="I44" s="287" t="s">
        <v>209</v>
      </c>
      <c r="J44" s="287"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488" t="str">
        <f>IF(J44="Fuerte","NO",IF(J44=" "," ","SI"))</f>
        <v>NO</v>
      </c>
    </row>
    <row r="45" spans="1:11" ht="90" customHeight="1" x14ac:dyDescent="0.25">
      <c r="A45" s="484"/>
      <c r="B45" s="484"/>
      <c r="C45" s="519"/>
      <c r="D45" s="519"/>
      <c r="E45" s="183" t="s">
        <v>225</v>
      </c>
      <c r="F45" s="16" t="s">
        <v>189</v>
      </c>
      <c r="G45" s="16">
        <f>IF(F45="Adecuado",15,0)</f>
        <v>15</v>
      </c>
      <c r="H45" s="497"/>
      <c r="I45" s="224"/>
      <c r="J45" s="224"/>
      <c r="K45" s="489"/>
    </row>
    <row r="46" spans="1:11" ht="87.75" customHeight="1" x14ac:dyDescent="0.25">
      <c r="A46" s="484"/>
      <c r="B46" s="484"/>
      <c r="C46" s="519"/>
      <c r="D46" s="221" t="s">
        <v>226</v>
      </c>
      <c r="E46" s="183" t="s">
        <v>227</v>
      </c>
      <c r="F46" s="16" t="s">
        <v>192</v>
      </c>
      <c r="G46" s="16">
        <f>IF(F46="Oportuna",15,0)</f>
        <v>15</v>
      </c>
      <c r="H46" s="497"/>
      <c r="I46" s="224"/>
      <c r="J46" s="224"/>
      <c r="K46" s="489"/>
    </row>
    <row r="47" spans="1:11" ht="67.5" customHeight="1" x14ac:dyDescent="0.25">
      <c r="A47" s="484"/>
      <c r="B47" s="484"/>
      <c r="C47" s="519"/>
      <c r="D47" s="221" t="s">
        <v>228</v>
      </c>
      <c r="E47" s="183" t="s">
        <v>229</v>
      </c>
      <c r="F47" s="99" t="s">
        <v>195</v>
      </c>
      <c r="G47" s="16">
        <f>IF(F47="Prevenir",15,IF(F47="Detectar",10,0))</f>
        <v>15</v>
      </c>
      <c r="H47" s="497"/>
      <c r="I47" s="224"/>
      <c r="J47" s="224"/>
      <c r="K47" s="489"/>
    </row>
    <row r="48" spans="1:11" ht="91.5" customHeight="1" x14ac:dyDescent="0.25">
      <c r="A48" s="484"/>
      <c r="B48" s="484"/>
      <c r="C48" s="519"/>
      <c r="D48" s="221" t="s">
        <v>230</v>
      </c>
      <c r="E48" s="183" t="s">
        <v>231</v>
      </c>
      <c r="F48" s="16" t="s">
        <v>199</v>
      </c>
      <c r="G48" s="16">
        <f>IF(F48="Confiable",15,0)</f>
        <v>15</v>
      </c>
      <c r="H48" s="497"/>
      <c r="I48" s="224"/>
      <c r="J48" s="224"/>
      <c r="K48" s="489"/>
    </row>
    <row r="49" spans="1:11" ht="96.75" customHeight="1" x14ac:dyDescent="0.25">
      <c r="A49" s="484"/>
      <c r="B49" s="484"/>
      <c r="C49" s="519"/>
      <c r="D49" s="221" t="s">
        <v>232</v>
      </c>
      <c r="E49" s="183" t="s">
        <v>233</v>
      </c>
      <c r="F49" s="99" t="s">
        <v>202</v>
      </c>
      <c r="G49" s="16">
        <f>IF(F49="Se investigan y se resuelven oportunamente",15,0)</f>
        <v>15</v>
      </c>
      <c r="H49" s="497"/>
      <c r="I49" s="224"/>
      <c r="J49" s="224"/>
      <c r="K49" s="489"/>
    </row>
    <row r="50" spans="1:11" ht="29.25" customHeight="1" x14ac:dyDescent="0.25">
      <c r="A50" s="484"/>
      <c r="B50" s="484"/>
      <c r="C50" s="520"/>
      <c r="D50" s="222" t="s">
        <v>234</v>
      </c>
      <c r="E50" s="183" t="s">
        <v>235</v>
      </c>
      <c r="F50" s="16" t="s">
        <v>205</v>
      </c>
      <c r="G50" s="16">
        <f>IF(F50="Completa",10,IF(F50="Incompleta",5,0))</f>
        <v>10</v>
      </c>
      <c r="H50" s="498"/>
      <c r="I50" s="224"/>
      <c r="J50" s="224"/>
      <c r="K50" s="489"/>
    </row>
    <row r="51" spans="1:11" ht="15" thickBot="1" x14ac:dyDescent="0.3">
      <c r="A51" s="485"/>
      <c r="B51" s="485"/>
      <c r="C51" s="19"/>
      <c r="D51" s="118"/>
      <c r="E51" s="186" t="s">
        <v>236</v>
      </c>
      <c r="F51" s="18"/>
      <c r="G51" s="18">
        <f>SUM(G44:G50)</f>
        <v>100</v>
      </c>
      <c r="H51" s="50"/>
    </row>
    <row r="52" spans="1:11" x14ac:dyDescent="0.25">
      <c r="A52" s="126"/>
      <c r="B52" s="149"/>
    </row>
    <row r="53" spans="1:11" ht="14.4" thickBot="1" x14ac:dyDescent="0.3"/>
    <row r="54" spans="1:11" ht="27.6" x14ac:dyDescent="0.25">
      <c r="A54" s="501" t="s">
        <v>96</v>
      </c>
      <c r="B54" s="486" t="s">
        <v>11</v>
      </c>
      <c r="C54" s="490" t="s">
        <v>212</v>
      </c>
      <c r="D54" s="492" t="s">
        <v>213</v>
      </c>
      <c r="E54" s="492"/>
      <c r="F54" s="492"/>
      <c r="G54" s="492"/>
      <c r="H54" s="492"/>
      <c r="I54" s="209" t="s">
        <v>214</v>
      </c>
      <c r="J54" s="493" t="s">
        <v>215</v>
      </c>
      <c r="K54" s="481" t="s">
        <v>216</v>
      </c>
    </row>
    <row r="55" spans="1:11" ht="55.8" thickBot="1" x14ac:dyDescent="0.3">
      <c r="A55" s="509"/>
      <c r="B55" s="487"/>
      <c r="C55" s="491"/>
      <c r="D55" s="210" t="s">
        <v>217</v>
      </c>
      <c r="E55" s="121" t="s">
        <v>218</v>
      </c>
      <c r="F55" s="210" t="s">
        <v>219</v>
      </c>
      <c r="G55" s="210" t="s">
        <v>220</v>
      </c>
      <c r="H55" s="122" t="s">
        <v>237</v>
      </c>
      <c r="I55" s="123" t="s">
        <v>222</v>
      </c>
      <c r="J55" s="494"/>
      <c r="K55" s="495"/>
    </row>
    <row r="56" spans="1:11" x14ac:dyDescent="0.25">
      <c r="A56" s="483" t="str">
        <f>DESCRIPCION!A13</f>
        <v xml:space="preserve">Posibilidad de incumplimiento a los planes de trabajo del proceso gestion artistica y cultural. </v>
      </c>
      <c r="B56" s="483" t="str">
        <f>DESCRIPCION!D14</f>
        <v>El cambio de directrices y/o formas de llevar a cabo la ejecucion de los procesos genera cambios en el desarrollo de los mismos.</v>
      </c>
      <c r="C56" s="518" t="s">
        <v>358</v>
      </c>
      <c r="D56" s="519" t="s">
        <v>223</v>
      </c>
      <c r="E56" s="211" t="s">
        <v>224</v>
      </c>
      <c r="F56" s="22" t="s">
        <v>187</v>
      </c>
      <c r="G56" s="22">
        <f>IF(F56="Asignado",15,0)</f>
        <v>15</v>
      </c>
      <c r="H56" s="497" t="str">
        <f>IF(AND(G63&gt;0,G63&lt;=85),"Débil",IF(AND(G63&gt;85,G63&lt;=95),"Moderado",IF(G63&gt;96,"Fuerte"," ")))</f>
        <v>Fuerte</v>
      </c>
      <c r="I56" s="287" t="s">
        <v>209</v>
      </c>
      <c r="J56" s="287" t="str">
        <f>IF(AND(H56="Fuerte",I56="Fuerte (Siempre se Ejecuta)"),"Fuerte",IF(AND(H56="Fuerte",I56="Moderado (Algunas veces se ejecuta)"),"Moderado",IF(AND(H56="Fuerte",I56="Débil (No se ejecuta)"),"Débil",IF(AND(H56="Moderado",I56="Fuerte (Siempre se Ejecuta)"),"Moderado",IF(AND(H56="Moderado",I56="Moderado (Algunas veces se ejecuta)"),"Moderado",IF(AND(H56="Moderado",I56="Débil (No se ejecuta)"),"Débil",IF(AND(H56="Débil",I56="Fuerte (Siempre se Ejecuta)"),"Débil",IF(AND(H56="Débil",I56="Moderado (Algunas veces se ejecuta)"),"Débil",IF(AND(H56="Débil",I56="Débil (No se ejecuta)"),"Débil"," ")))))))))</f>
        <v>Fuerte</v>
      </c>
      <c r="K56" s="488" t="str">
        <f>IF(J56="Fuerte","NO",IF(J56=" "," ","SI"))</f>
        <v>NO</v>
      </c>
    </row>
    <row r="57" spans="1:11" ht="27.6" x14ac:dyDescent="0.25">
      <c r="A57" s="484"/>
      <c r="B57" s="484"/>
      <c r="C57" s="519"/>
      <c r="D57" s="519"/>
      <c r="E57" s="208" t="s">
        <v>225</v>
      </c>
      <c r="F57" s="16" t="s">
        <v>189</v>
      </c>
      <c r="G57" s="16">
        <f>IF(F57="Adecuado",15,0)</f>
        <v>15</v>
      </c>
      <c r="H57" s="497"/>
      <c r="I57" s="224"/>
      <c r="J57" s="224"/>
      <c r="K57" s="489"/>
    </row>
    <row r="58" spans="1:11" ht="27.6" x14ac:dyDescent="0.25">
      <c r="A58" s="484"/>
      <c r="B58" s="484"/>
      <c r="C58" s="519"/>
      <c r="D58" s="221" t="s">
        <v>226</v>
      </c>
      <c r="E58" s="208" t="s">
        <v>227</v>
      </c>
      <c r="F58" s="16" t="s">
        <v>192</v>
      </c>
      <c r="G58" s="16">
        <f>IF(F58="Oportuna",15,0)</f>
        <v>15</v>
      </c>
      <c r="H58" s="497"/>
      <c r="I58" s="224"/>
      <c r="J58" s="224"/>
      <c r="K58" s="489"/>
    </row>
    <row r="59" spans="1:11" ht="41.4" x14ac:dyDescent="0.25">
      <c r="A59" s="484"/>
      <c r="B59" s="484"/>
      <c r="C59" s="519"/>
      <c r="D59" s="221" t="s">
        <v>228</v>
      </c>
      <c r="E59" s="208" t="s">
        <v>229</v>
      </c>
      <c r="F59" s="99" t="s">
        <v>195</v>
      </c>
      <c r="G59" s="16">
        <f>IF(F59="Prevenir",15,IF(F59="Detectar",10,0))</f>
        <v>15</v>
      </c>
      <c r="H59" s="497"/>
      <c r="I59" s="224"/>
      <c r="J59" s="224"/>
      <c r="K59" s="489"/>
    </row>
    <row r="60" spans="1:11" ht="27.6" x14ac:dyDescent="0.25">
      <c r="A60" s="484"/>
      <c r="B60" s="484"/>
      <c r="C60" s="519"/>
      <c r="D60" s="221" t="s">
        <v>230</v>
      </c>
      <c r="E60" s="208" t="s">
        <v>231</v>
      </c>
      <c r="F60" s="16" t="s">
        <v>199</v>
      </c>
      <c r="G60" s="16">
        <f>IF(F60="Confiable",15,0)</f>
        <v>15</v>
      </c>
      <c r="H60" s="497"/>
      <c r="I60" s="224"/>
      <c r="J60" s="224"/>
      <c r="K60" s="489"/>
    </row>
    <row r="61" spans="1:11" ht="41.4" x14ac:dyDescent="0.25">
      <c r="A61" s="484"/>
      <c r="B61" s="484"/>
      <c r="C61" s="519"/>
      <c r="D61" s="221" t="s">
        <v>232</v>
      </c>
      <c r="E61" s="208" t="s">
        <v>233</v>
      </c>
      <c r="F61" s="99" t="s">
        <v>202</v>
      </c>
      <c r="G61" s="16">
        <f>IF(F61="Se investigan y se resuelven oportunamente",15,0)</f>
        <v>15</v>
      </c>
      <c r="H61" s="497"/>
      <c r="I61" s="224"/>
      <c r="J61" s="224"/>
      <c r="K61" s="489"/>
    </row>
    <row r="62" spans="1:11" ht="27.6" x14ac:dyDescent="0.25">
      <c r="A62" s="484"/>
      <c r="B62" s="484"/>
      <c r="C62" s="520"/>
      <c r="D62" s="222" t="s">
        <v>234</v>
      </c>
      <c r="E62" s="208" t="s">
        <v>235</v>
      </c>
      <c r="F62" s="16" t="s">
        <v>205</v>
      </c>
      <c r="G62" s="16">
        <f>IF(F62="Completa",10,IF(F62="Incompleta",5,0))</f>
        <v>10</v>
      </c>
      <c r="H62" s="498"/>
      <c r="I62" s="224"/>
      <c r="J62" s="224"/>
      <c r="K62" s="489"/>
    </row>
    <row r="63" spans="1:11" ht="15" thickBot="1" x14ac:dyDescent="0.3">
      <c r="A63" s="485"/>
      <c r="B63" s="485"/>
      <c r="C63" s="19"/>
      <c r="D63" s="118"/>
      <c r="E63" s="186" t="s">
        <v>236</v>
      </c>
      <c r="F63" s="18"/>
      <c r="G63" s="18">
        <f>SUM(G56:G62)</f>
        <v>100</v>
      </c>
      <c r="H63" s="50"/>
    </row>
  </sheetData>
  <mergeCells count="81">
    <mergeCell ref="K54:K55"/>
    <mergeCell ref="A56:A63"/>
    <mergeCell ref="B56:B63"/>
    <mergeCell ref="C56:C62"/>
    <mergeCell ref="D56:D57"/>
    <mergeCell ref="H56:H62"/>
    <mergeCell ref="I56:I62"/>
    <mergeCell ref="J56:J62"/>
    <mergeCell ref="K56:K62"/>
    <mergeCell ref="A54:A55"/>
    <mergeCell ref="B54:B55"/>
    <mergeCell ref="C54:C55"/>
    <mergeCell ref="D54:H54"/>
    <mergeCell ref="J54:J55"/>
    <mergeCell ref="A30:A31"/>
    <mergeCell ref="A44:A51"/>
    <mergeCell ref="C44:C50"/>
    <mergeCell ref="D44:D45"/>
    <mergeCell ref="H44:H50"/>
    <mergeCell ref="B44:B51"/>
    <mergeCell ref="A32:A39"/>
    <mergeCell ref="C32:C38"/>
    <mergeCell ref="H32:H38"/>
    <mergeCell ref="A42:A43"/>
    <mergeCell ref="C42:C43"/>
    <mergeCell ref="D42:H42"/>
    <mergeCell ref="B42:B43"/>
    <mergeCell ref="I44:I50"/>
    <mergeCell ref="J10:J16"/>
    <mergeCell ref="K10:K16"/>
    <mergeCell ref="H10:H16"/>
    <mergeCell ref="I10:I16"/>
    <mergeCell ref="J44:J50"/>
    <mergeCell ref="K44:K50"/>
    <mergeCell ref="J42:J43"/>
    <mergeCell ref="K42:K43"/>
    <mergeCell ref="A21:A28"/>
    <mergeCell ref="C21:C27"/>
    <mergeCell ref="D21:D22"/>
    <mergeCell ref="J21:J27"/>
    <mergeCell ref="K21:K27"/>
    <mergeCell ref="A19:A20"/>
    <mergeCell ref="C19:C20"/>
    <mergeCell ref="D19:H19"/>
    <mergeCell ref="A10:A17"/>
    <mergeCell ref="C10:C16"/>
    <mergeCell ref="D10:D11"/>
    <mergeCell ref="B10:B17"/>
    <mergeCell ref="B19:B20"/>
    <mergeCell ref="A1:A4"/>
    <mergeCell ref="B1:G2"/>
    <mergeCell ref="B3:G4"/>
    <mergeCell ref="J1:J4"/>
    <mergeCell ref="A8:A9"/>
    <mergeCell ref="J8:J9"/>
    <mergeCell ref="D8:H8"/>
    <mergeCell ref="C8:C9"/>
    <mergeCell ref="B5:G5"/>
    <mergeCell ref="H1:I1"/>
    <mergeCell ref="H2:I2"/>
    <mergeCell ref="H3:I3"/>
    <mergeCell ref="H4:I4"/>
    <mergeCell ref="B8:B9"/>
    <mergeCell ref="B6:K6"/>
    <mergeCell ref="B7:K7"/>
    <mergeCell ref="K8:K9"/>
    <mergeCell ref="B21:B27"/>
    <mergeCell ref="B30:B31"/>
    <mergeCell ref="J32:J38"/>
    <mergeCell ref="K32:K38"/>
    <mergeCell ref="C30:C31"/>
    <mergeCell ref="D30:H30"/>
    <mergeCell ref="J30:J31"/>
    <mergeCell ref="K30:K31"/>
    <mergeCell ref="I32:I38"/>
    <mergeCell ref="B32:B39"/>
    <mergeCell ref="D32:D33"/>
    <mergeCell ref="H21:H27"/>
    <mergeCell ref="I21:I27"/>
    <mergeCell ref="J19:J20"/>
    <mergeCell ref="K19:K20"/>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F19 F31 F42 F54</xm:sqref>
        </x14:dataValidation>
        <x14:dataValidation type="list" allowBlank="1" showInputMessage="1" showErrorMessage="1">
          <x14:formula1>
            <xm:f>Hoja3!$A$155:$A$157</xm:f>
          </x14:formula1>
          <xm:sqref>F20 F32 F43 F55</xm:sqref>
        </x14:dataValidation>
        <x14:dataValidation type="list" allowBlank="1" showInputMessage="1" showErrorMessage="1">
          <x14:formula1>
            <xm:f>Hoja3!$A$160:$A$162</xm:f>
          </x14:formula1>
          <xm:sqref>F21 F33 F44 F10 F56</xm:sqref>
        </x14:dataValidation>
        <x14:dataValidation type="list" allowBlank="1" showInputMessage="1" showErrorMessage="1">
          <x14:formula1>
            <xm:f>Hoja3!$A$165:$A$168</xm:f>
          </x14:formula1>
          <xm:sqref>F22 F34 F45 F11 F57</xm:sqref>
        </x14:dataValidation>
        <x14:dataValidation type="list" allowBlank="1" showInputMessage="1" showErrorMessage="1">
          <x14:formula1>
            <xm:f>Hoja3!$A$171:$A$173</xm:f>
          </x14:formula1>
          <xm:sqref>F23 F35 F46 F12 F58</xm:sqref>
        </x14:dataValidation>
        <x14:dataValidation type="list" allowBlank="1" showInputMessage="1" showErrorMessage="1">
          <x14:formula1>
            <xm:f>Hoja3!$A$176:$A$178</xm:f>
          </x14:formula1>
          <xm:sqref>F24 F36 F47 F13 F59</xm:sqref>
        </x14:dataValidation>
        <x14:dataValidation type="list" allowBlank="1" showInputMessage="1" showErrorMessage="1">
          <x14:formula1>
            <xm:f>Hoja3!$A$181:$A$184</xm:f>
          </x14:formula1>
          <xm:sqref>F25 F37 F48 F14 F60</xm:sqref>
        </x14:dataValidation>
        <x14:dataValidation type="list" allowBlank="1" showInputMessage="1" showErrorMessage="1">
          <x14:formula1>
            <xm:f>Hoja3!$A$187:$A$190</xm:f>
          </x14:formula1>
          <xm:sqref>I19:I25 I31:I37 I42:I48 I54:I60 I10:I14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6"/>
  <sheetViews>
    <sheetView zoomScale="71" zoomScaleNormal="71" workbookViewId="0">
      <selection activeCell="C12" sqref="C12"/>
    </sheetView>
  </sheetViews>
  <sheetFormatPr baseColWidth="10" defaultColWidth="11.44140625" defaultRowHeight="13.8" x14ac:dyDescent="0.25"/>
  <cols>
    <col min="1" max="2" width="38.33203125" style="172" customWidth="1"/>
    <col min="3" max="3" width="62"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11" customFormat="1" ht="15.75" customHeight="1" x14ac:dyDescent="0.3">
      <c r="A1" s="428"/>
      <c r="B1" s="238" t="s">
        <v>380</v>
      </c>
      <c r="C1" s="238"/>
      <c r="D1" s="238"/>
      <c r="E1" s="557" t="s">
        <v>381</v>
      </c>
      <c r="F1" s="558"/>
      <c r="G1" s="558"/>
      <c r="H1" s="574"/>
    </row>
    <row r="2" spans="1:11" customFormat="1" ht="15.75" customHeight="1" x14ac:dyDescent="0.3">
      <c r="A2" s="251"/>
      <c r="B2" s="238"/>
      <c r="C2" s="238"/>
      <c r="D2" s="238"/>
      <c r="E2" s="564" t="s">
        <v>382</v>
      </c>
      <c r="F2" s="565"/>
      <c r="G2" s="565"/>
      <c r="H2" s="575"/>
    </row>
    <row r="3" spans="1:11" customFormat="1" ht="36" customHeight="1" x14ac:dyDescent="0.3">
      <c r="A3" s="251"/>
      <c r="B3" s="238" t="s">
        <v>385</v>
      </c>
      <c r="C3" s="238"/>
      <c r="D3" s="238"/>
      <c r="E3" s="564" t="s">
        <v>384</v>
      </c>
      <c r="F3" s="565"/>
      <c r="G3" s="565"/>
      <c r="H3" s="575"/>
    </row>
    <row r="4" spans="1:11" customFormat="1" ht="15.75" customHeight="1" thickBot="1" x14ac:dyDescent="0.35">
      <c r="A4" s="252"/>
      <c r="B4" s="238"/>
      <c r="C4" s="238"/>
      <c r="D4" s="238"/>
      <c r="E4" s="571" t="s">
        <v>4</v>
      </c>
      <c r="F4" s="572"/>
      <c r="G4" s="572"/>
      <c r="H4" s="576"/>
    </row>
    <row r="5" spans="1:11" ht="14.4" thickBot="1" x14ac:dyDescent="0.3">
      <c r="C5" s="61"/>
      <c r="D5" s="61"/>
      <c r="E5" s="61"/>
      <c r="F5" s="61"/>
      <c r="G5" s="61"/>
    </row>
    <row r="6" spans="1:11" customFormat="1" ht="24" customHeight="1" thickBot="1" x14ac:dyDescent="0.35">
      <c r="A6" s="175" t="s">
        <v>6</v>
      </c>
      <c r="B6" s="526" t="s">
        <v>379</v>
      </c>
      <c r="C6" s="527"/>
      <c r="D6" s="527"/>
      <c r="E6" s="527"/>
      <c r="F6" s="527"/>
      <c r="G6" s="527"/>
      <c r="H6" s="528"/>
      <c r="I6" s="177"/>
      <c r="J6" s="177"/>
      <c r="K6" s="177"/>
    </row>
    <row r="7" spans="1:11" customFormat="1" ht="35.25" customHeight="1" thickBot="1" x14ac:dyDescent="0.35">
      <c r="A7" s="176" t="s">
        <v>8</v>
      </c>
      <c r="B7" s="432" t="s">
        <v>289</v>
      </c>
      <c r="C7" s="433"/>
      <c r="D7" s="433"/>
      <c r="E7" s="433"/>
      <c r="F7" s="433"/>
      <c r="G7" s="433"/>
      <c r="H7" s="434"/>
      <c r="I7" s="178"/>
      <c r="J7" s="178"/>
      <c r="K7" s="178"/>
    </row>
    <row r="8" spans="1:11" s="124" customFormat="1" ht="30" customHeight="1" x14ac:dyDescent="0.3">
      <c r="A8" s="535" t="s">
        <v>96</v>
      </c>
      <c r="B8" s="535" t="s">
        <v>238</v>
      </c>
      <c r="C8" s="529" t="s">
        <v>212</v>
      </c>
      <c r="D8" s="529" t="s">
        <v>221</v>
      </c>
      <c r="E8" s="529" t="s">
        <v>239</v>
      </c>
      <c r="F8" s="530" t="s">
        <v>240</v>
      </c>
      <c r="G8" s="530"/>
      <c r="H8" s="531" t="s">
        <v>241</v>
      </c>
    </row>
    <row r="9" spans="1:11" s="125" customFormat="1" ht="48.75" customHeight="1" x14ac:dyDescent="0.3">
      <c r="A9" s="535"/>
      <c r="B9" s="535"/>
      <c r="C9" s="529"/>
      <c r="D9" s="529"/>
      <c r="E9" s="529"/>
      <c r="F9" s="530"/>
      <c r="G9" s="530"/>
      <c r="H9" s="531"/>
    </row>
    <row r="10" spans="1:11" s="125" customFormat="1" ht="198.75" customHeight="1" x14ac:dyDescent="0.3">
      <c r="A10" s="532" t="s">
        <v>283</v>
      </c>
      <c r="B10" s="171" t="str">
        <f>DESCRIPCION!D10</f>
        <v xml:space="preserve"> Limitacion en el presupuesto de inversion destinado para la entrega de  beneficios a los programas y prestacion de servicios.</v>
      </c>
      <c r="C10" s="217" t="str">
        <f>+'CONTROLES Y EVALUACION'!C10</f>
        <v xml:space="preserve"> Se realiza el plan Anual de Aquisiciones de la Secretaria de Cultura, y distribución de los rubros correspondientes, para lo cual una asesora  realiza el el control de las asignaciones presupuestales de manera semanal con el prposito de llevar el seguimiento a los rubros, la alta direccion realiza tambien reuniones, para la revision de dichos temas, controlandolo mediante actas y si se detecta alguna falencia se toman las medidas correspondiente, la ejecución del cpntrol se realiza mediante  un cronograma de actividades  para desarrollar el portafolio de estimulos y un  un supervisor para la revisión y pago de las cuentas respectivas que se derivan del portafolio de estimulos.  </v>
      </c>
      <c r="D10" s="169" t="str">
        <f>'CONTROLES Y EVALUACION'!H10:H16</f>
        <v>Débil</v>
      </c>
      <c r="E10" s="169" t="str">
        <f>'CONTROLES Y EVALUACION'!I10:I16</f>
        <v>Moderado (Algunas veces se ejecuta)</v>
      </c>
      <c r="F10" s="170" t="str">
        <f>'CONTROLES Y EVALUACION'!J10:J16</f>
        <v>Débil</v>
      </c>
      <c r="G10" s="170">
        <f>IF(F10="Fuerte",100,IF(F10="Moderado",50,IF(F10="Débil",0," ")))</f>
        <v>0</v>
      </c>
      <c r="H10" s="524" t="str">
        <f>IF(G16=100,"Fuerte",IF(AND(G16&gt;=50,G16&lt;=99),"Moderado",IF(AND(G16&gt;0,G16&lt;=49),"Débil"," ")))</f>
        <v>Moderado</v>
      </c>
    </row>
    <row r="11" spans="1:11" s="125" customFormat="1" ht="115.95" customHeight="1" x14ac:dyDescent="0.3">
      <c r="A11" s="533"/>
      <c r="B11" s="171" t="str">
        <f>DESCRIPCION!D11</f>
        <v xml:space="preserve">Desconocimiento del Codigo Unico Disciplinario por parte del personal encargado de prestar el servicio </v>
      </c>
      <c r="C11" s="217" t="str">
        <f>+'CONTROLES Y EVALUACION'!C21</f>
        <v xml:space="preserve"> La secretaria de cultura, mediante la gestión con la Direccion de Talento Humano, una inducción a los funcionarios contratistas y de planta al ingresar, esta actividad se realizar de manera semestral y según la oportunidad de ingreso al personal nuevo con el proposito de capacitar y actualizar frente a las diferentes normas los funcionarios, cuando se detecta una obsrvacion o desviacion se realizar comites internos para informar a los funcionarios los cambios que genera la diferentes normas si hubiere a ella lugar, el control de la actividad se da con las actas de comites tecnicos internos de la dependencia. </v>
      </c>
      <c r="D11" s="169" t="str">
        <f>'CONTROLES Y EVALUACION'!H21</f>
        <v>Fuerte</v>
      </c>
      <c r="E11" s="169" t="str">
        <f>'CONTROLES Y EVALUACION'!I21</f>
        <v>Fuerte (Siempre se Ejecuta)</v>
      </c>
      <c r="F11" s="170" t="str">
        <f>'CONTROLES Y EVALUACION'!J21</f>
        <v>Fuerte</v>
      </c>
      <c r="G11" s="170">
        <f t="shared" ref="G11:G14" si="0">IF(F11="Fuerte",100,IF(F11="Moderado",50,IF(F11="Débil",0," ")))</f>
        <v>100</v>
      </c>
      <c r="H11" s="524"/>
    </row>
    <row r="12" spans="1:11" s="125" customFormat="1" ht="115.95" customHeight="1" x14ac:dyDescent="0.3">
      <c r="A12" s="534"/>
      <c r="B12" s="171" t="str">
        <f>DESCRIPCION!D12</f>
        <v xml:space="preserve">Personal insuficiente para apoyar la totalidad de procesos </v>
      </c>
      <c r="C12" s="182" t="str">
        <f>'CONTROLES Y EVALUACION'!C32</f>
        <v>La secretaria de cultura, no cuenta con controles en la deficiencia en la planta de personal, la Alta direccion informa a la Secretaria Administrativa como responsable para la asignación del personal respectivo de manera semestral, con el proposito de prooveer las vacantes que faltan dentro del proceso de reestructuración respectiva, esta actividad se realiza mediante memorando enviando a la oficina de talento Humano, y cuando se observa alguna deficiencia se acude directamente a entrevista con la Secretaria Adminsitrativa para tratar el tema personalmente, como evidencia se cuenta con el Decreto de reestructuracion,Manual de funciones d No. 100-0192 e Marzo 8 de 2019, y se oficina mediante memorando para reiterar la necesidad-</v>
      </c>
      <c r="D12" s="169" t="str">
        <f>'CONTROLES Y EVALUACION'!H32</f>
        <v>Débil</v>
      </c>
      <c r="E12" s="169" t="str">
        <f>'CONTROLES Y EVALUACION'!I32</f>
        <v>Débil (No se ejecuta)</v>
      </c>
      <c r="F12" s="170" t="str">
        <f>'CONTROLES Y EVALUACION'!J32</f>
        <v>Débil</v>
      </c>
      <c r="G12" s="170">
        <f t="shared" si="0"/>
        <v>0</v>
      </c>
      <c r="H12" s="524"/>
    </row>
    <row r="13" spans="1:11" s="125" customFormat="1" ht="243.75" customHeight="1" x14ac:dyDescent="0.3">
      <c r="A13" s="532" t="str">
        <f>DESCRIPCION!A13</f>
        <v xml:space="preserve">Posibilidad de incumplimiento a los planes de trabajo del proceso gestion artistica y cultural. </v>
      </c>
      <c r="B13" s="171" t="str">
        <f>DESCRIPCION!D13</f>
        <v xml:space="preserve">Personal insuficiente para apoyar la totalidad de procesos </v>
      </c>
      <c r="C13" s="182" t="str">
        <f>'CONTROLES Y EVALUACION'!C44</f>
        <v xml:space="preserve">En la secretaria de cultura,se realiza convocatoria al proceso de estimulos mediante convocatoria abierta por la pagina wb, firmado por la Alta dirección, de manera anual,  con el fin de lograr la participacion de todos los sectores artisticos, soportado mediante una resolución. , la Convocatoria al proceso se realizar de manera abierta para todo el sector artistico y cultural , de igual manera se realizar una convocatoria  abierta para la prsentación de los jurados para este proceso, fijando  u  cronograma para desarrollar el proceso y se ´publican los resultados de las convocatorias ganadoras, el control se realiza mediante la asginación de  con un supervisor en la secretaria de cultura para hacer el seguimiento al cumplimiento del desembolso y cumplimiento de las obligaciones pactadas por los beneficios o proyectos ganadores de los estimulos, si se detecta alguna observacion o desviacion se efectuan los requerimientos de parte de los supervisores en caso de incumplimiento o faltante de las obligaciones, como evidencia se cuenta con los informes de de actividades que se presentan al supervisor madiente formato FOR-23-PRO-GAC-02  y Acta de evaluacion de estimulos FOR-16-PRO-GAC-02. que reposan en el archivo de gestión y contratación respectivamente. </v>
      </c>
      <c r="D13" s="169" t="str">
        <f>'CONTROLES Y EVALUACION'!H44</f>
        <v>Fuerte</v>
      </c>
      <c r="E13" s="169" t="str">
        <f>'CONTROLES Y EVALUACION'!I44</f>
        <v>Fuerte (Siempre se Ejecuta)</v>
      </c>
      <c r="F13" s="170" t="str">
        <f>'CONTROLES Y EVALUACION'!J44</f>
        <v>Fuerte</v>
      </c>
      <c r="G13" s="170">
        <f t="shared" si="0"/>
        <v>100</v>
      </c>
      <c r="H13" s="524"/>
    </row>
    <row r="14" spans="1:11" s="125" customFormat="1" ht="242.25" customHeight="1" x14ac:dyDescent="0.3">
      <c r="A14" s="534"/>
      <c r="B14" s="171" t="str">
        <f>DESCRIPCION!D14</f>
        <v>El cambio de directrices y/o formas de llevar a cabo la ejecucion de los procesos genera cambios en el desarrollo de los mismos.</v>
      </c>
      <c r="C14" s="182" t="str">
        <f>'CONTROLES Y EVALUACION'!C56</f>
        <v xml:space="preserve">En la secretaria de cultura, se realizan mediante la Alta direccion, comites tecnico de manera quincenal, el cual tiene como proposito hacer revision y tomar deciciones para el desarrollo del proceso, por lo cual se cuenta con las actas de comité interno, pero se presentan algunas desviaciones u observaciones dado la falta de presupúesto y personal de la dependencia, lo cual es evidenciado en el limite para cumplir algunas tareas asignadas para la dependencia, la evidencia son los comites realizados periodicamente. </v>
      </c>
      <c r="D14" s="169" t="str">
        <f>'CONTROLES Y EVALUACION'!H44</f>
        <v>Fuerte</v>
      </c>
      <c r="E14" s="169" t="str">
        <f>'CONTROLES Y EVALUACION'!I56</f>
        <v>Fuerte (Siempre se Ejecuta)</v>
      </c>
      <c r="F14" s="170" t="str">
        <f>'CONTROLES Y EVALUACION'!J56</f>
        <v>Fuerte</v>
      </c>
      <c r="G14" s="170">
        <f t="shared" si="0"/>
        <v>100</v>
      </c>
      <c r="H14" s="524"/>
    </row>
    <row r="15" spans="1:11" s="125" customFormat="1" ht="39.75" customHeight="1" x14ac:dyDescent="0.3">
      <c r="A15" s="173"/>
      <c r="B15" s="173"/>
      <c r="C15" s="135"/>
      <c r="D15" s="135"/>
      <c r="E15" s="135"/>
      <c r="F15" s="136"/>
      <c r="G15" s="137" t="str">
        <f t="shared" ref="G15" si="1">IF(F15="Fuerte",100,IF(F15="Moderado",50,IF(F15="Débil",0," ")))</f>
        <v xml:space="preserve"> </v>
      </c>
      <c r="H15" s="525"/>
    </row>
    <row r="16" spans="1:11" s="125" customFormat="1" ht="39.75" customHeight="1" x14ac:dyDescent="0.3">
      <c r="A16" s="174" t="s">
        <v>242</v>
      </c>
      <c r="B16" s="174"/>
      <c r="C16" s="138"/>
      <c r="D16" s="138"/>
      <c r="E16" s="138"/>
      <c r="F16" s="138"/>
      <c r="G16" s="139">
        <f>IF(ISERROR(AVERAGE(G10:G15)),0,AVERAGE(G10:G15))</f>
        <v>60</v>
      </c>
      <c r="H16" s="137"/>
    </row>
  </sheetData>
  <mergeCells count="20">
    <mergeCell ref="A10:A12"/>
    <mergeCell ref="A13:A14"/>
    <mergeCell ref="A1:A4"/>
    <mergeCell ref="B8:B9"/>
    <mergeCell ref="D8:D9"/>
    <mergeCell ref="B1:D2"/>
    <mergeCell ref="B3:D4"/>
    <mergeCell ref="A8:A9"/>
    <mergeCell ref="C8:C9"/>
    <mergeCell ref="H10:H15"/>
    <mergeCell ref="E4:G4"/>
    <mergeCell ref="H1:H4"/>
    <mergeCell ref="B6:H6"/>
    <mergeCell ref="B7:H7"/>
    <mergeCell ref="E8:E9"/>
    <mergeCell ref="E1:G1"/>
    <mergeCell ref="E2:G2"/>
    <mergeCell ref="F8:G9"/>
    <mergeCell ref="H8:H9"/>
    <mergeCell ref="E3:G3"/>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16"/>
  <sheetViews>
    <sheetView zoomScale="80" zoomScaleNormal="80" workbookViewId="0">
      <selection activeCell="N4" sqref="N4"/>
    </sheetView>
  </sheetViews>
  <sheetFormatPr baseColWidth="10" defaultColWidth="11.44140625" defaultRowHeight="13.8" x14ac:dyDescent="0.3"/>
  <cols>
    <col min="1" max="1" width="28.109375" style="52" customWidth="1"/>
    <col min="2" max="3" width="18.5546875" style="52" customWidth="1"/>
    <col min="4" max="4" width="20.5546875" style="54" customWidth="1"/>
    <col min="5" max="5" width="13.6640625" style="52" customWidth="1"/>
    <col min="6" max="6" width="14.109375" style="52" customWidth="1"/>
    <col min="7" max="7" width="13.44140625" style="52" customWidth="1"/>
    <col min="8" max="8" width="15" style="189" customWidth="1"/>
    <col min="9" max="9" width="23.44140625" style="52" customWidth="1"/>
    <col min="10" max="10" width="16.109375" style="52" customWidth="1"/>
    <col min="11" max="11" width="15.5546875" style="52" customWidth="1"/>
    <col min="12" max="12" width="14.6640625" style="52" customWidth="1"/>
    <col min="13" max="13" width="20.109375" style="52" customWidth="1"/>
    <col min="14" max="16384" width="11.44140625" style="52"/>
  </cols>
  <sheetData>
    <row r="1" spans="1:13" ht="15.75" customHeight="1" x14ac:dyDescent="0.3">
      <c r="A1" s="553"/>
      <c r="B1" s="554" t="s">
        <v>380</v>
      </c>
      <c r="C1" s="555"/>
      <c r="D1" s="555"/>
      <c r="E1" s="555"/>
      <c r="F1" s="555"/>
      <c r="G1" s="555"/>
      <c r="H1" s="555"/>
      <c r="I1" s="556"/>
      <c r="J1" s="557" t="s">
        <v>381</v>
      </c>
      <c r="K1" s="558"/>
      <c r="L1" s="558"/>
      <c r="M1" s="559"/>
    </row>
    <row r="2" spans="1:13" ht="15.75" customHeight="1" x14ac:dyDescent="0.3">
      <c r="A2" s="560"/>
      <c r="B2" s="561"/>
      <c r="C2" s="562"/>
      <c r="D2" s="562"/>
      <c r="E2" s="562"/>
      <c r="F2" s="562"/>
      <c r="G2" s="562"/>
      <c r="H2" s="562"/>
      <c r="I2" s="563"/>
      <c r="J2" s="564" t="s">
        <v>382</v>
      </c>
      <c r="K2" s="565"/>
      <c r="L2" s="565"/>
      <c r="M2" s="566"/>
    </row>
    <row r="3" spans="1:13" ht="15.75" customHeight="1" x14ac:dyDescent="0.3">
      <c r="A3" s="560"/>
      <c r="B3" s="567" t="s">
        <v>383</v>
      </c>
      <c r="C3" s="568"/>
      <c r="D3" s="568"/>
      <c r="E3" s="568"/>
      <c r="F3" s="568"/>
      <c r="G3" s="568"/>
      <c r="H3" s="568"/>
      <c r="I3" s="569"/>
      <c r="J3" s="564" t="s">
        <v>384</v>
      </c>
      <c r="K3" s="565"/>
      <c r="L3" s="565"/>
      <c r="M3" s="566"/>
    </row>
    <row r="4" spans="1:13" ht="28.2" customHeight="1" thickBot="1" x14ac:dyDescent="0.35">
      <c r="A4" s="570"/>
      <c r="B4" s="561"/>
      <c r="C4" s="562"/>
      <c r="D4" s="562"/>
      <c r="E4" s="562"/>
      <c r="F4" s="562"/>
      <c r="G4" s="562"/>
      <c r="H4" s="562"/>
      <c r="I4" s="563"/>
      <c r="J4" s="571" t="s">
        <v>4</v>
      </c>
      <c r="K4" s="572"/>
      <c r="L4" s="572"/>
      <c r="M4" s="573"/>
    </row>
    <row r="5" spans="1:13" ht="15" customHeight="1" x14ac:dyDescent="0.3">
      <c r="A5" s="538"/>
      <c r="B5" s="539"/>
      <c r="C5" s="539"/>
      <c r="D5" s="539"/>
      <c r="E5" s="539"/>
      <c r="F5" s="539"/>
      <c r="G5" s="539"/>
      <c r="H5" s="539"/>
      <c r="I5" s="539"/>
      <c r="J5" s="539"/>
      <c r="K5" s="539"/>
      <c r="L5" s="539"/>
      <c r="M5" s="539"/>
    </row>
    <row r="6" spans="1:13" s="53" customFormat="1" ht="15.75" customHeight="1" x14ac:dyDescent="0.25">
      <c r="A6" s="134" t="s">
        <v>243</v>
      </c>
      <c r="B6" s="543" t="s">
        <v>284</v>
      </c>
      <c r="C6" s="543"/>
      <c r="D6" s="543"/>
      <c r="E6" s="543"/>
      <c r="F6" s="543"/>
      <c r="G6" s="543"/>
      <c r="H6" s="543"/>
      <c r="I6" s="543"/>
      <c r="J6" s="543"/>
      <c r="K6" s="543"/>
      <c r="L6" s="543"/>
      <c r="M6" s="543"/>
    </row>
    <row r="7" spans="1:13" s="53" customFormat="1" ht="63" customHeight="1" x14ac:dyDescent="0.25">
      <c r="A7" s="134" t="s">
        <v>244</v>
      </c>
      <c r="B7" s="542" t="s">
        <v>287</v>
      </c>
      <c r="C7" s="542"/>
      <c r="D7" s="542"/>
      <c r="E7" s="542"/>
      <c r="F7" s="542"/>
      <c r="G7" s="542"/>
      <c r="H7" s="542"/>
      <c r="I7" s="542"/>
      <c r="J7" s="542"/>
      <c r="K7" s="542"/>
      <c r="L7" s="542"/>
      <c r="M7" s="542"/>
    </row>
    <row r="8" spans="1:13" s="53" customFormat="1" ht="15" customHeight="1" x14ac:dyDescent="0.25">
      <c r="A8" s="540"/>
      <c r="B8" s="541"/>
      <c r="C8" s="541"/>
      <c r="D8" s="541"/>
      <c r="E8" s="541"/>
      <c r="F8" s="541"/>
      <c r="G8" s="133"/>
      <c r="H8" s="185"/>
      <c r="I8" s="133"/>
      <c r="J8" s="133"/>
      <c r="K8" s="133"/>
      <c r="L8" s="133"/>
      <c r="M8" s="133"/>
    </row>
    <row r="9" spans="1:13" s="132" customFormat="1" ht="40.5" customHeight="1" x14ac:dyDescent="0.25">
      <c r="A9" s="168" t="s">
        <v>245</v>
      </c>
      <c r="B9" s="131" t="s">
        <v>246</v>
      </c>
      <c r="C9" s="131" t="s">
        <v>80</v>
      </c>
      <c r="D9" s="131" t="s">
        <v>11</v>
      </c>
      <c r="E9" s="71" t="s">
        <v>247</v>
      </c>
      <c r="F9" s="71" t="s">
        <v>248</v>
      </c>
      <c r="G9" s="71" t="s">
        <v>249</v>
      </c>
      <c r="H9" s="71" t="s">
        <v>250</v>
      </c>
      <c r="I9" s="71" t="s">
        <v>329</v>
      </c>
      <c r="J9" s="70" t="s">
        <v>251</v>
      </c>
      <c r="K9" s="70" t="s">
        <v>252</v>
      </c>
      <c r="L9" s="71" t="s">
        <v>330</v>
      </c>
      <c r="M9" s="70" t="s">
        <v>253</v>
      </c>
    </row>
    <row r="10" spans="1:13" s="53" customFormat="1" ht="109.95" customHeight="1" x14ac:dyDescent="0.25">
      <c r="A10" s="536" t="s">
        <v>349</v>
      </c>
      <c r="B10" s="547" t="str">
        <f>'IDENTIFICACION(GyC)'!A10:A12</f>
        <v>Oportunidad de favorecimiento a un tercero mediante la entrega de beneficios en incumplimiento del debido proceso, y del total de requsitos exigidos para dicha acción.</v>
      </c>
      <c r="C10" s="550"/>
      <c r="D10" s="59" t="str">
        <f>'IDENTIFICACION(GyC)'!B10</f>
        <v xml:space="preserve"> Limitacion en el presupuesto de inversion destinado para la entrega de  beneficios a los programas y prestacion de servicios.</v>
      </c>
      <c r="E10" s="550" t="str">
        <f>PROBABILIDAD!T11</f>
        <v>Improbable</v>
      </c>
      <c r="F10" s="550" t="s">
        <v>166</v>
      </c>
      <c r="G10" s="547" t="s">
        <v>169</v>
      </c>
      <c r="H10" s="550" t="s">
        <v>359</v>
      </c>
      <c r="I10" s="215" t="s">
        <v>310</v>
      </c>
      <c r="J10" s="59" t="s">
        <v>360</v>
      </c>
      <c r="K10" s="220" t="s">
        <v>361</v>
      </c>
      <c r="L10" s="220" t="s">
        <v>362</v>
      </c>
      <c r="M10" s="544" t="s">
        <v>363</v>
      </c>
    </row>
    <row r="11" spans="1:13" s="53" customFormat="1" ht="88.95" customHeight="1" x14ac:dyDescent="0.25">
      <c r="A11" s="537"/>
      <c r="B11" s="548"/>
      <c r="C11" s="551"/>
      <c r="D11" s="59" t="str">
        <f>'IDENTIFICACION(GyC)'!B11</f>
        <v xml:space="preserve">Desconocimiento del Codigo Unico Disciplinario por parte del personal encargado de prestar el servicio </v>
      </c>
      <c r="E11" s="551"/>
      <c r="F11" s="551"/>
      <c r="G11" s="548"/>
      <c r="H11" s="551"/>
      <c r="I11" s="215" t="s">
        <v>364</v>
      </c>
      <c r="J11" s="59" t="s">
        <v>365</v>
      </c>
      <c r="K11" s="220" t="s">
        <v>361</v>
      </c>
      <c r="L11" s="220" t="s">
        <v>362</v>
      </c>
      <c r="M11" s="545"/>
    </row>
    <row r="12" spans="1:13" s="53" customFormat="1" ht="130.5" customHeight="1" x14ac:dyDescent="0.25">
      <c r="A12" s="537"/>
      <c r="B12" s="548"/>
      <c r="C12" s="551"/>
      <c r="D12" s="59" t="str">
        <f>'IDENTIFICACION(GyC)'!B12</f>
        <v xml:space="preserve">Personal insuficiente para apoyar la totalidad de procesos </v>
      </c>
      <c r="E12" s="551"/>
      <c r="F12" s="551"/>
      <c r="G12" s="548"/>
      <c r="H12" s="551"/>
      <c r="I12" s="215" t="s">
        <v>366</v>
      </c>
      <c r="J12" s="59" t="s">
        <v>367</v>
      </c>
      <c r="K12" s="220" t="s">
        <v>361</v>
      </c>
      <c r="L12" s="220" t="s">
        <v>368</v>
      </c>
      <c r="M12" s="545"/>
    </row>
    <row r="13" spans="1:13" s="53" customFormat="1" ht="130.5" customHeight="1" x14ac:dyDescent="0.25">
      <c r="A13" s="537"/>
      <c r="B13" s="549"/>
      <c r="C13" s="552"/>
      <c r="D13" s="212" t="s">
        <v>350</v>
      </c>
      <c r="E13" s="552"/>
      <c r="F13" s="552"/>
      <c r="G13" s="549"/>
      <c r="H13" s="552"/>
      <c r="I13" s="223" t="s">
        <v>369</v>
      </c>
      <c r="J13" s="59" t="s">
        <v>370</v>
      </c>
      <c r="K13" s="220" t="s">
        <v>361</v>
      </c>
      <c r="L13" s="220" t="s">
        <v>371</v>
      </c>
      <c r="M13" s="546"/>
    </row>
    <row r="14" spans="1:13" s="53" customFormat="1" ht="130.5" customHeight="1" x14ac:dyDescent="0.25">
      <c r="A14" s="537"/>
      <c r="B14" s="547" t="str">
        <f>DESCRIPCION!A13</f>
        <v xml:space="preserve">Posibilidad de incumplimiento a los planes de trabajo del proceso gestion artistica y cultural. </v>
      </c>
      <c r="C14" s="550"/>
      <c r="D14" s="212" t="str">
        <f>'IDENTIFICACION(GyC)'!B13</f>
        <v xml:space="preserve">Personal insuficiente para apoyar la totalidad de procesos </v>
      </c>
      <c r="E14" s="550" t="str">
        <f>PROBABILIDAD!T12</f>
        <v>Improbable</v>
      </c>
      <c r="F14" s="550" t="str">
        <f>' IMPACTO RIESGOS GESTION'!B12</f>
        <v>4. MAYOR</v>
      </c>
      <c r="G14" s="547" t="s">
        <v>372</v>
      </c>
      <c r="H14" s="550" t="s">
        <v>359</v>
      </c>
      <c r="I14" s="215" t="s">
        <v>373</v>
      </c>
      <c r="J14" s="220" t="s">
        <v>374</v>
      </c>
      <c r="K14" s="220" t="s">
        <v>361</v>
      </c>
      <c r="L14" s="220" t="s">
        <v>375</v>
      </c>
      <c r="M14" s="544" t="s">
        <v>363</v>
      </c>
    </row>
    <row r="15" spans="1:13" s="53" customFormat="1" ht="130.5" customHeight="1" x14ac:dyDescent="0.25">
      <c r="A15" s="537"/>
      <c r="B15" s="548"/>
      <c r="C15" s="551"/>
      <c r="D15" s="212" t="str">
        <f>'IDENTIFICACION(GyC)'!B14</f>
        <v>El cambio de directrices y/o formas de llevar a cabo la ejecucion de los procesos genera cambios en el desarrollo de los mismos.</v>
      </c>
      <c r="E15" s="551"/>
      <c r="F15" s="551"/>
      <c r="G15" s="548"/>
      <c r="H15" s="551"/>
      <c r="I15" s="215" t="s">
        <v>376</v>
      </c>
      <c r="J15" s="220" t="s">
        <v>377</v>
      </c>
      <c r="K15" s="220" t="s">
        <v>361</v>
      </c>
      <c r="L15" s="220" t="s">
        <v>375</v>
      </c>
      <c r="M15" s="545"/>
    </row>
    <row r="16" spans="1:13" s="53" customFormat="1" ht="93.75" customHeight="1" x14ac:dyDescent="0.25">
      <c r="A16" s="537"/>
      <c r="B16" s="549"/>
      <c r="C16" s="552"/>
      <c r="D16" s="205" t="s">
        <v>350</v>
      </c>
      <c r="E16" s="552"/>
      <c r="F16" s="552"/>
      <c r="G16" s="549"/>
      <c r="H16" s="552"/>
      <c r="I16" s="216" t="s">
        <v>378</v>
      </c>
      <c r="J16" s="220" t="s">
        <v>377</v>
      </c>
      <c r="K16" s="220" t="s">
        <v>361</v>
      </c>
      <c r="L16" s="220" t="s">
        <v>375</v>
      </c>
      <c r="M16" s="546"/>
    </row>
  </sheetData>
  <mergeCells count="27">
    <mergeCell ref="H10:H13"/>
    <mergeCell ref="B14:B16"/>
    <mergeCell ref="C14:C16"/>
    <mergeCell ref="E14:E16"/>
    <mergeCell ref="F14:F16"/>
    <mergeCell ref="G14:G16"/>
    <mergeCell ref="H14:H16"/>
    <mergeCell ref="B10:B13"/>
    <mergeCell ref="C10:C13"/>
    <mergeCell ref="E10:E13"/>
    <mergeCell ref="F10:F13"/>
    <mergeCell ref="A10:A16"/>
    <mergeCell ref="M1:M4"/>
    <mergeCell ref="J1:L1"/>
    <mergeCell ref="J2:L2"/>
    <mergeCell ref="J3:L3"/>
    <mergeCell ref="J4:L4"/>
    <mergeCell ref="A5:M5"/>
    <mergeCell ref="A1:A4"/>
    <mergeCell ref="B1:I2"/>
    <mergeCell ref="B3:I4"/>
    <mergeCell ref="A8:F8"/>
    <mergeCell ref="B7:M7"/>
    <mergeCell ref="B6:M6"/>
    <mergeCell ref="M10:M13"/>
    <mergeCell ref="M14:M16"/>
    <mergeCell ref="G10:G13"/>
  </mergeCells>
  <printOptions horizontalCentered="1"/>
  <pageMargins left="0.35433070866141736" right="0.35433070866141736" top="0.70866141732283472" bottom="0.74803149606299213" header="0.31496062992125984" footer="0.31496062992125984"/>
  <pageSetup orientation="landscape" r:id="rId1"/>
  <drawing r:id="rId2"/>
  <legacyDrawing r:id="rId3"/>
  <oleObjects>
    <mc:AlternateContent xmlns:mc="http://schemas.openxmlformats.org/markup-compatibility/2006">
      <mc:Choice Requires="x14">
        <oleObject shapeId="16385" r:id="rId4">
          <objectPr defaultSize="0" autoPict="0" r:id="rId5">
            <anchor moveWithCells="1" sizeWithCells="1">
              <from>
                <xdr:col>0</xdr:col>
                <xdr:colOff>121920</xdr:colOff>
                <xdr:row>0</xdr:row>
                <xdr:rowOff>121920</xdr:rowOff>
              </from>
              <to>
                <xdr:col>1</xdr:col>
                <xdr:colOff>7620</xdr:colOff>
                <xdr:row>3</xdr:row>
                <xdr:rowOff>152400</xdr:rowOff>
              </to>
            </anchor>
          </objectPr>
        </oleObject>
      </mc:Choice>
      <mc:Fallback>
        <oleObject shapeId="16385" r:id="rId4"/>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46"/>
      <c r="B1" s="242" t="s">
        <v>14</v>
      </c>
      <c r="C1" s="243"/>
      <c r="D1" s="3" t="s">
        <v>15</v>
      </c>
      <c r="E1" s="249"/>
    </row>
    <row r="2" spans="1:5" ht="15" customHeight="1" x14ac:dyDescent="0.3">
      <c r="A2" s="246"/>
      <c r="B2" s="244"/>
      <c r="C2" s="245"/>
      <c r="D2" s="3" t="s">
        <v>2</v>
      </c>
      <c r="E2" s="249"/>
    </row>
    <row r="3" spans="1:5" ht="30" customHeight="1" x14ac:dyDescent="0.3">
      <c r="A3" s="246"/>
      <c r="B3" s="242" t="s">
        <v>16</v>
      </c>
      <c r="C3" s="243"/>
      <c r="D3" s="3" t="s">
        <v>17</v>
      </c>
      <c r="E3" s="249"/>
    </row>
    <row r="4" spans="1:5" ht="15" customHeight="1" x14ac:dyDescent="0.3">
      <c r="A4" s="246"/>
      <c r="B4" s="244"/>
      <c r="C4" s="245"/>
      <c r="D4" s="3" t="s">
        <v>4</v>
      </c>
      <c r="E4" s="249"/>
    </row>
    <row r="5" spans="1:5" ht="15" thickBot="1" x14ac:dyDescent="0.35"/>
    <row r="6" spans="1:5" x14ac:dyDescent="0.3">
      <c r="A6" s="247" t="s">
        <v>18</v>
      </c>
      <c r="B6" s="248"/>
      <c r="C6" s="248"/>
      <c r="D6" s="248"/>
      <c r="E6" s="248"/>
    </row>
    <row r="7" spans="1:5" ht="28.2" thickBot="1" x14ac:dyDescent="0.35">
      <c r="A7" s="4" t="s">
        <v>19</v>
      </c>
      <c r="B7" s="5" t="s">
        <v>20</v>
      </c>
      <c r="C7" s="5" t="s">
        <v>21</v>
      </c>
      <c r="D7" s="10" t="s">
        <v>22</v>
      </c>
      <c r="E7" s="5" t="s">
        <v>23</v>
      </c>
    </row>
    <row r="8" spans="1:5" ht="43.2" x14ac:dyDescent="0.3">
      <c r="A8" s="12" t="s">
        <v>24</v>
      </c>
      <c r="B8" s="6" t="s">
        <v>25</v>
      </c>
      <c r="C8" s="6" t="s">
        <v>25</v>
      </c>
      <c r="D8" s="6" t="s">
        <v>25</v>
      </c>
      <c r="E8" s="7" t="s">
        <v>25</v>
      </c>
    </row>
    <row r="9" spans="1:5" ht="40.200000000000003" x14ac:dyDescent="0.3">
      <c r="A9" s="13" t="s">
        <v>26</v>
      </c>
      <c r="B9" s="8" t="s">
        <v>25</v>
      </c>
      <c r="C9" s="8" t="s">
        <v>25</v>
      </c>
      <c r="D9" s="8" t="s">
        <v>25</v>
      </c>
      <c r="E9" s="9" t="s">
        <v>25</v>
      </c>
    </row>
    <row r="10" spans="1:5" ht="28.8" x14ac:dyDescent="0.3">
      <c r="A10" s="11" t="s">
        <v>27</v>
      </c>
      <c r="B10" s="8" t="s">
        <v>25</v>
      </c>
      <c r="C10" s="8" t="s">
        <v>25</v>
      </c>
      <c r="D10" s="8" t="s">
        <v>25</v>
      </c>
      <c r="E10" s="9" t="s">
        <v>25</v>
      </c>
    </row>
    <row r="11" spans="1:5" ht="40.200000000000003" x14ac:dyDescent="0.3">
      <c r="A11" s="13" t="s">
        <v>28</v>
      </c>
      <c r="B11" s="8" t="s">
        <v>25</v>
      </c>
      <c r="C11" s="8" t="s">
        <v>25</v>
      </c>
      <c r="D11" s="8" t="s">
        <v>25</v>
      </c>
      <c r="E11" s="9" t="s">
        <v>25</v>
      </c>
    </row>
    <row r="12" spans="1:5" ht="53.4" x14ac:dyDescent="0.3">
      <c r="A12" s="13" t="s">
        <v>29</v>
      </c>
      <c r="B12" s="14" t="s">
        <v>25</v>
      </c>
      <c r="C12" s="14" t="s">
        <v>25</v>
      </c>
      <c r="D12" s="14" t="s">
        <v>25</v>
      </c>
      <c r="E12" s="15"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53"/>
      <c r="B1" s="256" t="s">
        <v>0</v>
      </c>
      <c r="C1" s="257"/>
      <c r="D1" s="257"/>
      <c r="E1" s="257"/>
      <c r="F1" s="56" t="s">
        <v>1</v>
      </c>
      <c r="G1" s="260"/>
    </row>
    <row r="2" spans="1:7" x14ac:dyDescent="0.3">
      <c r="A2" s="254"/>
      <c r="B2" s="258"/>
      <c r="C2" s="259"/>
      <c r="D2" s="259"/>
      <c r="E2" s="259"/>
      <c r="F2" s="55" t="s">
        <v>30</v>
      </c>
      <c r="G2" s="261"/>
    </row>
    <row r="3" spans="1:7" x14ac:dyDescent="0.3">
      <c r="A3" s="254"/>
      <c r="B3" s="263" t="s">
        <v>31</v>
      </c>
      <c r="C3" s="264"/>
      <c r="D3" s="264"/>
      <c r="E3" s="264"/>
      <c r="F3" s="55" t="s">
        <v>3</v>
      </c>
      <c r="G3" s="261"/>
    </row>
    <row r="4" spans="1:7" ht="15" thickBot="1" x14ac:dyDescent="0.35">
      <c r="A4" s="255"/>
      <c r="B4" s="265"/>
      <c r="C4" s="266"/>
      <c r="D4" s="266"/>
      <c r="E4" s="266"/>
      <c r="F4" s="57" t="s">
        <v>4</v>
      </c>
      <c r="G4" s="262"/>
    </row>
    <row r="5" spans="1:7" ht="15" thickBot="1" x14ac:dyDescent="0.35"/>
    <row r="6" spans="1:7" s="67" customFormat="1" ht="15.6" x14ac:dyDescent="0.3">
      <c r="A6" s="267" t="s">
        <v>32</v>
      </c>
      <c r="B6" s="268"/>
      <c r="C6" s="268"/>
      <c r="D6" s="268"/>
      <c r="E6" s="268"/>
      <c r="F6" s="268"/>
      <c r="G6" s="269"/>
    </row>
    <row r="7" spans="1:7" ht="31.5" customHeight="1" x14ac:dyDescent="0.3">
      <c r="A7" s="48" t="s">
        <v>33</v>
      </c>
      <c r="B7" s="26" t="s">
        <v>34</v>
      </c>
      <c r="C7" s="62" t="s">
        <v>35</v>
      </c>
      <c r="D7" s="49" t="s">
        <v>36</v>
      </c>
      <c r="E7" s="26" t="s">
        <v>37</v>
      </c>
      <c r="F7" s="27" t="s">
        <v>38</v>
      </c>
      <c r="G7" s="27" t="s">
        <v>39</v>
      </c>
    </row>
    <row r="8" spans="1:7" ht="33" customHeight="1" x14ac:dyDescent="0.3">
      <c r="A8" s="250"/>
      <c r="B8" s="8"/>
      <c r="C8" s="8"/>
      <c r="D8" s="8"/>
      <c r="E8" s="8"/>
      <c r="F8" s="8"/>
      <c r="G8" s="9"/>
    </row>
    <row r="9" spans="1:7" ht="33" customHeight="1" x14ac:dyDescent="0.3">
      <c r="A9" s="251"/>
      <c r="B9" s="8"/>
      <c r="C9" s="8"/>
      <c r="D9" s="8"/>
      <c r="E9" s="8"/>
      <c r="F9" s="8"/>
      <c r="G9" s="9"/>
    </row>
    <row r="10" spans="1:7" ht="33" customHeight="1" x14ac:dyDescent="0.3">
      <c r="A10" s="251"/>
      <c r="B10" s="8"/>
      <c r="C10" s="8"/>
      <c r="D10" s="8"/>
      <c r="E10" s="8"/>
      <c r="F10" s="8"/>
      <c r="G10" s="9"/>
    </row>
    <row r="11" spans="1:7" ht="33" customHeight="1" x14ac:dyDescent="0.3">
      <c r="A11" s="251"/>
      <c r="B11" s="8"/>
      <c r="C11" s="8"/>
      <c r="D11" s="8"/>
      <c r="E11" s="8"/>
      <c r="F11" s="8"/>
      <c r="G11" s="9"/>
    </row>
    <row r="12" spans="1:7" ht="33" customHeight="1" x14ac:dyDescent="0.3">
      <c r="A12" s="251"/>
      <c r="B12" s="8"/>
      <c r="C12" s="8"/>
      <c r="D12" s="8"/>
      <c r="E12" s="8"/>
      <c r="F12" s="8"/>
      <c r="G12" s="9"/>
    </row>
    <row r="13" spans="1:7" ht="33" customHeight="1" x14ac:dyDescent="0.3">
      <c r="A13" s="251"/>
      <c r="B13" s="8"/>
      <c r="C13" s="8"/>
      <c r="D13" s="8"/>
      <c r="E13" s="8"/>
      <c r="F13" s="8"/>
      <c r="G13" s="9"/>
    </row>
    <row r="14" spans="1:7" ht="33" customHeight="1" x14ac:dyDescent="0.3">
      <c r="A14" s="251"/>
      <c r="B14" s="8"/>
      <c r="C14" s="8"/>
      <c r="D14" s="8"/>
      <c r="E14" s="8"/>
      <c r="F14" s="8"/>
      <c r="G14" s="9"/>
    </row>
    <row r="15" spans="1:7" ht="33" customHeight="1" x14ac:dyDescent="0.3">
      <c r="A15" s="251"/>
      <c r="B15" s="8"/>
      <c r="C15" s="8"/>
      <c r="D15" s="8"/>
      <c r="E15" s="8"/>
      <c r="F15" s="8"/>
      <c r="G15" s="9"/>
    </row>
    <row r="16" spans="1:7" ht="33" customHeight="1" x14ac:dyDescent="0.3">
      <c r="A16" s="251"/>
      <c r="B16" s="8"/>
      <c r="C16" s="8"/>
      <c r="D16" s="8"/>
      <c r="E16" s="8"/>
      <c r="F16" s="8"/>
      <c r="G16" s="9"/>
    </row>
    <row r="17" spans="1:7" ht="33" customHeight="1" x14ac:dyDescent="0.3">
      <c r="A17" s="251"/>
      <c r="B17" s="8"/>
      <c r="C17" s="8"/>
      <c r="D17" s="8"/>
      <c r="E17" s="8"/>
      <c r="F17" s="8"/>
      <c r="G17" s="9"/>
    </row>
    <row r="18" spans="1:7" ht="33" customHeight="1" thickBot="1" x14ac:dyDescent="0.35">
      <c r="A18" s="252"/>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31"/>
  <sheetViews>
    <sheetView topLeftCell="A8" workbookViewId="0">
      <pane xSplit="2" ySplit="1" topLeftCell="C9" activePane="bottomRight" state="frozen"/>
      <selection pane="topRight" activeCell="C8" sqref="C8"/>
      <selection pane="bottomLeft" activeCell="A9" sqref="A9"/>
      <selection pane="bottomRight" activeCell="T17" sqref="T17"/>
    </sheetView>
  </sheetViews>
  <sheetFormatPr baseColWidth="10" defaultColWidth="11.44140625" defaultRowHeight="14.4" x14ac:dyDescent="0.3"/>
  <cols>
    <col min="1" max="1" width="5.109375" style="80" customWidth="1"/>
    <col min="2" max="2" width="40.44140625" style="80" customWidth="1"/>
    <col min="3" max="17" width="6.44140625" style="80" customWidth="1"/>
    <col min="18" max="18" width="8.109375" style="80" customWidth="1"/>
    <col min="19" max="19" width="10.6640625" style="89" customWidth="1"/>
    <col min="20" max="20" width="11.44140625" style="160"/>
  </cols>
  <sheetData>
    <row r="1" spans="1:22" ht="15" customHeight="1" thickBot="1" x14ac:dyDescent="0.35">
      <c r="A1" s="281"/>
      <c r="B1" s="281"/>
      <c r="C1" s="278" t="s">
        <v>0</v>
      </c>
      <c r="D1" s="278"/>
      <c r="E1" s="278"/>
      <c r="F1" s="278"/>
      <c r="G1" s="278"/>
      <c r="H1" s="278"/>
      <c r="I1" s="278"/>
      <c r="J1" s="278"/>
      <c r="K1" s="278"/>
      <c r="L1" s="278"/>
      <c r="M1" s="278"/>
      <c r="N1" s="282" t="s">
        <v>15</v>
      </c>
      <c r="O1" s="283"/>
      <c r="P1" s="283"/>
      <c r="Q1" s="284"/>
      <c r="R1" s="270"/>
      <c r="S1" s="270"/>
    </row>
    <row r="2" spans="1:22" ht="15" customHeight="1" thickBot="1" x14ac:dyDescent="0.35">
      <c r="A2" s="281"/>
      <c r="B2" s="281"/>
      <c r="C2" s="279"/>
      <c r="D2" s="279"/>
      <c r="E2" s="279"/>
      <c r="F2" s="279"/>
      <c r="G2" s="279"/>
      <c r="H2" s="279"/>
      <c r="I2" s="279"/>
      <c r="J2" s="279"/>
      <c r="K2" s="279"/>
      <c r="L2" s="279"/>
      <c r="M2" s="279"/>
      <c r="N2" s="282" t="s">
        <v>2</v>
      </c>
      <c r="O2" s="283"/>
      <c r="P2" s="283"/>
      <c r="Q2" s="284"/>
      <c r="R2" s="270"/>
      <c r="S2" s="270"/>
    </row>
    <row r="3" spans="1:22" ht="15" customHeight="1" thickBot="1" x14ac:dyDescent="0.35">
      <c r="A3" s="281"/>
      <c r="B3" s="281"/>
      <c r="C3" s="279" t="s">
        <v>40</v>
      </c>
      <c r="D3" s="279"/>
      <c r="E3" s="279"/>
      <c r="F3" s="279"/>
      <c r="G3" s="279"/>
      <c r="H3" s="279"/>
      <c r="I3" s="279"/>
      <c r="J3" s="279"/>
      <c r="K3" s="279"/>
      <c r="L3" s="279"/>
      <c r="M3" s="279"/>
      <c r="N3" s="282" t="s">
        <v>3</v>
      </c>
      <c r="O3" s="283"/>
      <c r="P3" s="283"/>
      <c r="Q3" s="284"/>
      <c r="R3" s="270"/>
      <c r="S3" s="270"/>
    </row>
    <row r="4" spans="1:22" ht="15.75" customHeight="1" thickBot="1" x14ac:dyDescent="0.35">
      <c r="A4" s="281"/>
      <c r="B4" s="281"/>
      <c r="C4" s="280"/>
      <c r="D4" s="280"/>
      <c r="E4" s="280"/>
      <c r="F4" s="280"/>
      <c r="G4" s="280"/>
      <c r="H4" s="280"/>
      <c r="I4" s="280"/>
      <c r="J4" s="280"/>
      <c r="K4" s="280"/>
      <c r="L4" s="280"/>
      <c r="M4" s="280"/>
      <c r="N4" s="282" t="s">
        <v>4</v>
      </c>
      <c r="O4" s="283"/>
      <c r="P4" s="283"/>
      <c r="Q4" s="284"/>
      <c r="R4" s="270"/>
      <c r="S4" s="270"/>
    </row>
    <row r="5" spans="1:22" ht="15.75" customHeight="1" x14ac:dyDescent="0.3">
      <c r="A5" s="83"/>
      <c r="B5" s="83"/>
      <c r="C5" s="84"/>
      <c r="D5" s="84"/>
      <c r="E5" s="84"/>
      <c r="F5" s="84"/>
      <c r="G5" s="84"/>
      <c r="H5" s="84"/>
      <c r="I5" s="84"/>
      <c r="J5" s="84"/>
      <c r="K5" s="84"/>
      <c r="L5" s="84"/>
      <c r="M5" s="84"/>
      <c r="N5" s="85"/>
      <c r="O5" s="85"/>
      <c r="P5" s="85"/>
      <c r="Q5" s="85"/>
      <c r="R5" s="86"/>
      <c r="S5" s="87"/>
    </row>
    <row r="6" spans="1:22" s="1" customFormat="1" ht="27" customHeight="1" x14ac:dyDescent="0.25">
      <c r="A6" s="274" t="s">
        <v>41</v>
      </c>
      <c r="B6" s="274"/>
      <c r="C6" s="274"/>
      <c r="D6" s="274"/>
      <c r="E6" s="274"/>
      <c r="F6" s="274"/>
      <c r="G6" s="274"/>
      <c r="H6" s="274"/>
      <c r="I6" s="274"/>
      <c r="J6" s="274"/>
      <c r="K6" s="274"/>
      <c r="L6" s="274"/>
      <c r="M6" s="274"/>
      <c r="N6" s="274"/>
      <c r="O6" s="274"/>
      <c r="P6" s="274"/>
      <c r="Q6" s="274"/>
      <c r="R6" s="274"/>
      <c r="S6" s="274"/>
      <c r="T6" s="161"/>
    </row>
    <row r="7" spans="1:22" s="1" customFormat="1" ht="81" customHeight="1" x14ac:dyDescent="0.25">
      <c r="A7" s="275" t="s">
        <v>42</v>
      </c>
      <c r="B7" s="276"/>
      <c r="C7" s="276"/>
      <c r="D7" s="276"/>
      <c r="E7" s="276"/>
      <c r="F7" s="276"/>
      <c r="G7" s="276"/>
      <c r="H7" s="276"/>
      <c r="I7" s="276"/>
      <c r="J7" s="276"/>
      <c r="K7" s="276"/>
      <c r="L7" s="276"/>
      <c r="M7" s="276"/>
      <c r="N7" s="276"/>
      <c r="O7" s="276"/>
      <c r="P7" s="276"/>
      <c r="Q7" s="276"/>
      <c r="R7" s="276"/>
      <c r="S7" s="277"/>
      <c r="T7" s="161"/>
    </row>
    <row r="8" spans="1:22" s="1" customFormat="1" ht="28.5" customHeight="1" x14ac:dyDescent="0.3">
      <c r="A8" s="271" t="s">
        <v>43</v>
      </c>
      <c r="B8" s="272"/>
      <c r="C8" s="272"/>
      <c r="D8" s="272"/>
      <c r="E8" s="272"/>
      <c r="F8" s="272"/>
      <c r="G8" s="272"/>
      <c r="H8" s="272"/>
      <c r="I8" s="272"/>
      <c r="J8" s="272"/>
      <c r="K8" s="272"/>
      <c r="L8" s="272"/>
      <c r="M8" s="272"/>
      <c r="N8" s="272"/>
      <c r="O8" s="272"/>
      <c r="P8" s="272"/>
      <c r="Q8" s="272"/>
      <c r="R8" s="272"/>
      <c r="S8" s="273"/>
      <c r="T8" s="161"/>
    </row>
    <row r="9" spans="1:22" s="79" customFormat="1" x14ac:dyDescent="0.3">
      <c r="A9" s="81" t="s">
        <v>44</v>
      </c>
      <c r="B9" s="81" t="s">
        <v>45</v>
      </c>
      <c r="C9" s="81" t="s">
        <v>46</v>
      </c>
      <c r="D9" s="81" t="s">
        <v>47</v>
      </c>
      <c r="E9" s="81" t="s">
        <v>48</v>
      </c>
      <c r="F9" s="81" t="s">
        <v>49</v>
      </c>
      <c r="G9" s="81" t="s">
        <v>50</v>
      </c>
      <c r="H9" s="81" t="s">
        <v>51</v>
      </c>
      <c r="I9" s="81" t="s">
        <v>52</v>
      </c>
      <c r="J9" s="81" t="s">
        <v>53</v>
      </c>
      <c r="K9" s="81" t="s">
        <v>54</v>
      </c>
      <c r="L9" s="81" t="s">
        <v>55</v>
      </c>
      <c r="M9" s="81" t="s">
        <v>56</v>
      </c>
      <c r="N9" s="81" t="s">
        <v>57</v>
      </c>
      <c r="O9" s="81" t="s">
        <v>58</v>
      </c>
      <c r="P9" s="81" t="s">
        <v>59</v>
      </c>
      <c r="Q9" s="81" t="s">
        <v>60</v>
      </c>
      <c r="R9" s="81" t="s">
        <v>61</v>
      </c>
      <c r="S9" s="88" t="s">
        <v>62</v>
      </c>
      <c r="T9" s="162"/>
    </row>
    <row r="10" spans="1:22" ht="85.5" customHeight="1" x14ac:dyDescent="0.3">
      <c r="A10" s="144">
        <v>1</v>
      </c>
      <c r="B10" s="158" t="str">
        <f>CONTEXTO!B10</f>
        <v xml:space="preserve">La falta de acceso a internet y/o informacion digital por parte de la comunidad para poder visualizar las publicaciones propias del proceso de interes publico.  </v>
      </c>
      <c r="C10" s="144">
        <v>2</v>
      </c>
      <c r="D10" s="144">
        <v>2</v>
      </c>
      <c r="E10" s="144">
        <v>3</v>
      </c>
      <c r="F10" s="144"/>
      <c r="G10" s="144"/>
      <c r="H10" s="144"/>
      <c r="I10" s="144"/>
      <c r="J10" s="144"/>
      <c r="K10" s="144"/>
      <c r="L10" s="144"/>
      <c r="M10" s="144"/>
      <c r="N10" s="144"/>
      <c r="O10" s="144"/>
      <c r="P10" s="144"/>
      <c r="Q10" s="82"/>
      <c r="R10" s="90">
        <f>SUM(C10:Q10)</f>
        <v>7</v>
      </c>
      <c r="S10" s="91">
        <f>IF(ISERROR(AVERAGE(C10:Q10)),0,AVERAGE(C10:Q10))</f>
        <v>2.3333333333333335</v>
      </c>
      <c r="T10" s="197"/>
    </row>
    <row r="11" spans="1:22" ht="69.75" customHeight="1" x14ac:dyDescent="0.3">
      <c r="A11" s="144">
        <v>2</v>
      </c>
      <c r="B11" s="158" t="str">
        <f>CONTEXTO!B11</f>
        <v>Desconocimiento de la informacion y/o requisitos previos para acceder a las  beneficios de orden nacional brindados a la comunidad.</v>
      </c>
      <c r="C11" s="144">
        <v>3</v>
      </c>
      <c r="D11" s="144">
        <v>4</v>
      </c>
      <c r="E11" s="144">
        <v>3</v>
      </c>
      <c r="F11" s="144"/>
      <c r="G11" s="144"/>
      <c r="H11" s="144"/>
      <c r="I11" s="144"/>
      <c r="J11" s="144"/>
      <c r="K11" s="144"/>
      <c r="L11" s="144"/>
      <c r="M11" s="144"/>
      <c r="N11" s="144"/>
      <c r="O11" s="144"/>
      <c r="P11" s="144"/>
      <c r="Q11" s="82"/>
      <c r="R11" s="90">
        <f>SUM(C11:Q11)</f>
        <v>10</v>
      </c>
      <c r="S11" s="91">
        <f t="shared" ref="S11:S29" si="0">IF(ISERROR(AVERAGE(C11:Q11)),0,AVERAGE(C11:Q11))</f>
        <v>3.3333333333333335</v>
      </c>
      <c r="T11" s="74"/>
    </row>
    <row r="12" spans="1:22" ht="77.25" customHeight="1" x14ac:dyDescent="0.3">
      <c r="A12" s="144">
        <v>3</v>
      </c>
      <c r="B12" s="158" t="str">
        <f>CONTEXTO!B12</f>
        <v>La falta de continuidad en la ejecucion de las politicas publicas, programas y proyectos ocasionados por cambios en los gobernantes por periodos establecidos.</v>
      </c>
      <c r="C12" s="144">
        <v>5</v>
      </c>
      <c r="D12" s="144">
        <v>5</v>
      </c>
      <c r="E12" s="144">
        <v>4</v>
      </c>
      <c r="F12" s="144"/>
      <c r="G12" s="144"/>
      <c r="H12" s="144"/>
      <c r="I12" s="144"/>
      <c r="J12" s="144"/>
      <c r="K12" s="144"/>
      <c r="L12" s="144"/>
      <c r="M12" s="144"/>
      <c r="N12" s="144"/>
      <c r="O12" s="144"/>
      <c r="P12" s="144"/>
      <c r="Q12" s="82"/>
      <c r="R12" s="90">
        <f t="shared" ref="R12:R29" si="1">SUM(C12:Q12)</f>
        <v>14</v>
      </c>
      <c r="S12" s="91">
        <f t="shared" si="0"/>
        <v>4.666666666666667</v>
      </c>
      <c r="T12" s="194"/>
    </row>
    <row r="13" spans="1:22" ht="63.75" customHeight="1" x14ac:dyDescent="0.3">
      <c r="A13" s="144">
        <v>4</v>
      </c>
      <c r="B13" s="158" t="str">
        <f>CONTEXTO!B13</f>
        <v>Constantes cambios y actualizacion normativa</v>
      </c>
      <c r="C13" s="144">
        <v>3</v>
      </c>
      <c r="D13" s="144">
        <v>2</v>
      </c>
      <c r="E13" s="144">
        <v>2</v>
      </c>
      <c r="F13" s="144"/>
      <c r="G13" s="144"/>
      <c r="H13" s="144"/>
      <c r="I13" s="144"/>
      <c r="J13" s="144"/>
      <c r="K13" s="144"/>
      <c r="L13" s="144"/>
      <c r="M13" s="144"/>
      <c r="N13" s="144"/>
      <c r="O13" s="144"/>
      <c r="P13" s="144"/>
      <c r="Q13" s="82"/>
      <c r="R13" s="90">
        <f t="shared" si="1"/>
        <v>7</v>
      </c>
      <c r="S13" s="91">
        <f t="shared" si="0"/>
        <v>2.3333333333333335</v>
      </c>
      <c r="T13" s="197"/>
      <c r="V13" s="196"/>
    </row>
    <row r="14" spans="1:22" ht="64.5" customHeight="1" x14ac:dyDescent="0.3">
      <c r="A14" s="144">
        <v>5</v>
      </c>
      <c r="B14" s="158" t="str">
        <f>CONTEXTO!B14</f>
        <v>Disponibilidad de recursos de orden nacional y departamental para ejecutar los diferentes programas y proyectos previstos</v>
      </c>
      <c r="C14" s="144">
        <v>5</v>
      </c>
      <c r="D14" s="144">
        <v>4</v>
      </c>
      <c r="E14" s="144">
        <v>4</v>
      </c>
      <c r="F14" s="144"/>
      <c r="G14" s="144"/>
      <c r="H14" s="144"/>
      <c r="I14" s="144"/>
      <c r="J14" s="144"/>
      <c r="K14" s="144"/>
      <c r="L14" s="144"/>
      <c r="M14" s="144"/>
      <c r="N14" s="144"/>
      <c r="O14" s="144"/>
      <c r="P14" s="144"/>
      <c r="Q14" s="82"/>
      <c r="R14" s="90">
        <f t="shared" si="1"/>
        <v>13</v>
      </c>
      <c r="S14" s="91">
        <f t="shared" si="0"/>
        <v>4.333333333333333</v>
      </c>
      <c r="T14" s="194"/>
    </row>
    <row r="15" spans="1:22" ht="39.75" customHeight="1" x14ac:dyDescent="0.3">
      <c r="A15" s="144">
        <v>6</v>
      </c>
      <c r="B15" s="158" t="str">
        <f>CONTEXTO!B15</f>
        <v xml:space="preserve">Incremento de la demanda y/o  poblacion objeto de cada uno de los programas. </v>
      </c>
      <c r="C15" s="144">
        <v>4</v>
      </c>
      <c r="D15" s="144">
        <v>4</v>
      </c>
      <c r="E15" s="144">
        <v>3</v>
      </c>
      <c r="F15" s="144"/>
      <c r="G15" s="144"/>
      <c r="H15" s="144"/>
      <c r="I15" s="144"/>
      <c r="J15" s="144"/>
      <c r="K15" s="144"/>
      <c r="L15" s="144"/>
      <c r="M15" s="144"/>
      <c r="N15" s="144"/>
      <c r="O15" s="144"/>
      <c r="P15" s="144"/>
      <c r="Q15" s="82"/>
      <c r="R15" s="90">
        <f t="shared" si="1"/>
        <v>11</v>
      </c>
      <c r="S15" s="91">
        <f t="shared" si="0"/>
        <v>3.6666666666666665</v>
      </c>
      <c r="T15" s="74"/>
    </row>
    <row r="16" spans="1:22" x14ac:dyDescent="0.3">
      <c r="A16" s="144">
        <v>7</v>
      </c>
      <c r="B16" s="158" t="str">
        <f>CONTEXTO!B16</f>
        <v xml:space="preserve">Falta de cultura ciudadana </v>
      </c>
      <c r="C16" s="144">
        <v>3</v>
      </c>
      <c r="D16" s="144">
        <v>4</v>
      </c>
      <c r="E16" s="144">
        <v>3</v>
      </c>
      <c r="F16" s="144"/>
      <c r="G16" s="144"/>
      <c r="H16" s="144"/>
      <c r="I16" s="144"/>
      <c r="J16" s="144"/>
      <c r="K16" s="144"/>
      <c r="L16" s="144"/>
      <c r="M16" s="144"/>
      <c r="N16" s="144"/>
      <c r="O16" s="144"/>
      <c r="P16" s="144"/>
      <c r="Q16" s="82"/>
      <c r="R16" s="90">
        <f t="shared" si="1"/>
        <v>10</v>
      </c>
      <c r="S16" s="91">
        <f t="shared" si="0"/>
        <v>3.3333333333333335</v>
      </c>
      <c r="T16" s="74"/>
    </row>
    <row r="17" spans="1:20" ht="57" customHeight="1" x14ac:dyDescent="0.3">
      <c r="A17" s="144">
        <v>8</v>
      </c>
      <c r="B17" s="143" t="str">
        <f>CONTEXTO!D10</f>
        <v>Deficiencia en el desarrollo, produccion y mantenimiento de los sistemas de informacion</v>
      </c>
      <c r="C17" s="144">
        <v>3</v>
      </c>
      <c r="D17" s="144">
        <v>2</v>
      </c>
      <c r="E17" s="144">
        <v>3</v>
      </c>
      <c r="F17" s="144"/>
      <c r="G17" s="144"/>
      <c r="H17" s="144"/>
      <c r="I17" s="144"/>
      <c r="J17" s="144"/>
      <c r="K17" s="144"/>
      <c r="L17" s="144"/>
      <c r="M17" s="144"/>
      <c r="N17" s="144"/>
      <c r="O17" s="144"/>
      <c r="P17" s="144"/>
      <c r="Q17" s="82"/>
      <c r="R17" s="90">
        <f t="shared" si="1"/>
        <v>8</v>
      </c>
      <c r="S17" s="91">
        <f t="shared" si="0"/>
        <v>2.6666666666666665</v>
      </c>
      <c r="T17" s="197"/>
    </row>
    <row r="18" spans="1:20" ht="58.5" customHeight="1" x14ac:dyDescent="0.3">
      <c r="A18" s="144">
        <v>9</v>
      </c>
      <c r="B18" s="143" t="str">
        <f>CONTEXTO!D11</f>
        <v>La falta de acceso a internet y/o informacion digital en la red de bibliotecas publicas.</v>
      </c>
      <c r="C18" s="144">
        <v>4</v>
      </c>
      <c r="D18" s="144">
        <v>3</v>
      </c>
      <c r="E18" s="144">
        <v>4</v>
      </c>
      <c r="F18" s="144"/>
      <c r="G18" s="144"/>
      <c r="H18" s="144"/>
      <c r="I18" s="144"/>
      <c r="J18" s="144"/>
      <c r="K18" s="144"/>
      <c r="L18" s="144"/>
      <c r="M18" s="144"/>
      <c r="N18" s="144"/>
      <c r="O18" s="144"/>
      <c r="P18" s="144"/>
      <c r="Q18" s="82"/>
      <c r="R18" s="90">
        <f t="shared" si="1"/>
        <v>11</v>
      </c>
      <c r="S18" s="91">
        <f t="shared" si="0"/>
        <v>3.6666666666666665</v>
      </c>
      <c r="T18" s="74"/>
    </row>
    <row r="19" spans="1:20" ht="52.5" customHeight="1" x14ac:dyDescent="0.3">
      <c r="A19" s="144">
        <v>10</v>
      </c>
      <c r="B19" s="143" t="str">
        <f>CONTEXTO!D12</f>
        <v>Deficiencias en el flujo de la informacion entre dependencias</v>
      </c>
      <c r="C19" s="144">
        <v>5</v>
      </c>
      <c r="D19" s="144">
        <v>5</v>
      </c>
      <c r="E19" s="144">
        <v>5</v>
      </c>
      <c r="F19" s="144"/>
      <c r="G19" s="144"/>
      <c r="H19" s="144"/>
      <c r="I19" s="144"/>
      <c r="J19" s="144"/>
      <c r="K19" s="144"/>
      <c r="L19" s="144"/>
      <c r="M19" s="144"/>
      <c r="N19" s="144"/>
      <c r="O19" s="144"/>
      <c r="P19" s="144"/>
      <c r="Q19" s="82"/>
      <c r="R19" s="90">
        <f t="shared" si="1"/>
        <v>15</v>
      </c>
      <c r="S19" s="91">
        <f t="shared" si="0"/>
        <v>5</v>
      </c>
      <c r="T19" s="194"/>
    </row>
    <row r="20" spans="1:20" ht="70.5" customHeight="1" x14ac:dyDescent="0.3">
      <c r="A20" s="144">
        <v>11</v>
      </c>
      <c r="B20" s="143" t="str">
        <f>CONTEXTO!D13</f>
        <v xml:space="preserve">Personal insuficiente para apoyar la totalidad de procesos </v>
      </c>
      <c r="C20" s="144">
        <v>5</v>
      </c>
      <c r="D20" s="144">
        <v>5</v>
      </c>
      <c r="E20" s="144">
        <v>4</v>
      </c>
      <c r="F20" s="144"/>
      <c r="G20" s="144"/>
      <c r="H20" s="144"/>
      <c r="I20" s="144"/>
      <c r="J20" s="144"/>
      <c r="K20" s="144"/>
      <c r="L20" s="144"/>
      <c r="M20" s="144"/>
      <c r="N20" s="144"/>
      <c r="O20" s="144"/>
      <c r="P20" s="144"/>
      <c r="Q20" s="82"/>
      <c r="R20" s="90">
        <f t="shared" si="1"/>
        <v>14</v>
      </c>
      <c r="S20" s="91">
        <f t="shared" si="0"/>
        <v>4.666666666666667</v>
      </c>
      <c r="T20" s="194"/>
    </row>
    <row r="21" spans="1:20" ht="61.5" customHeight="1" x14ac:dyDescent="0.3">
      <c r="A21" s="144">
        <v>12</v>
      </c>
      <c r="B21" s="143" t="str">
        <f>CONTEXTO!D14</f>
        <v xml:space="preserve">Desconocimiento del Codigo Unico Disciplinario por parte del personal encargado de prestar el servicio </v>
      </c>
      <c r="C21" s="144">
        <v>2</v>
      </c>
      <c r="D21" s="144">
        <v>3</v>
      </c>
      <c r="E21" s="144">
        <v>2</v>
      </c>
      <c r="F21" s="144"/>
      <c r="G21" s="144"/>
      <c r="H21" s="144"/>
      <c r="I21" s="144"/>
      <c r="J21" s="144"/>
      <c r="K21" s="144"/>
      <c r="L21" s="144"/>
      <c r="M21" s="144"/>
      <c r="N21" s="144"/>
      <c r="O21" s="144"/>
      <c r="P21" s="144"/>
      <c r="Q21" s="82"/>
      <c r="R21" s="90">
        <f t="shared" si="1"/>
        <v>7</v>
      </c>
      <c r="S21" s="91">
        <f t="shared" si="0"/>
        <v>2.3333333333333335</v>
      </c>
      <c r="T21" s="197"/>
    </row>
    <row r="22" spans="1:20" ht="42.75" customHeight="1" x14ac:dyDescent="0.3">
      <c r="A22" s="144">
        <v>13</v>
      </c>
      <c r="B22" s="143" t="str">
        <f>CONTEXTO!D15</f>
        <v xml:space="preserve">Dificultad de planificacion y trabajo en equipo. </v>
      </c>
      <c r="C22" s="144">
        <v>4</v>
      </c>
      <c r="D22" s="144">
        <v>3</v>
      </c>
      <c r="E22" s="144">
        <v>4</v>
      </c>
      <c r="F22" s="144"/>
      <c r="G22" s="144"/>
      <c r="H22" s="144"/>
      <c r="I22" s="144"/>
      <c r="J22" s="144"/>
      <c r="K22" s="144"/>
      <c r="L22" s="144"/>
      <c r="M22" s="144"/>
      <c r="N22" s="144"/>
      <c r="O22" s="144"/>
      <c r="P22" s="144"/>
      <c r="Q22" s="82"/>
      <c r="R22" s="90">
        <f t="shared" si="1"/>
        <v>11</v>
      </c>
      <c r="S22" s="91">
        <f t="shared" si="0"/>
        <v>3.6666666666666665</v>
      </c>
      <c r="T22" s="74"/>
    </row>
    <row r="23" spans="1:20" ht="60.75" customHeight="1" x14ac:dyDescent="0.3">
      <c r="A23" s="144">
        <v>14</v>
      </c>
      <c r="B23" s="143" t="str">
        <f>CONTEXTO!D16</f>
        <v>El cambio de directrices y/o formas de llevar a cabo la ejecucion de los procesos genera cambios en el desarrollo de los mismos.</v>
      </c>
      <c r="C23" s="144">
        <v>3</v>
      </c>
      <c r="D23" s="144">
        <v>4</v>
      </c>
      <c r="E23" s="144">
        <v>4</v>
      </c>
      <c r="F23" s="144"/>
      <c r="G23" s="144"/>
      <c r="H23" s="144"/>
      <c r="I23" s="144"/>
      <c r="J23" s="144"/>
      <c r="K23" s="144"/>
      <c r="L23" s="144"/>
      <c r="M23" s="144"/>
      <c r="N23" s="144"/>
      <c r="O23" s="144"/>
      <c r="P23" s="144"/>
      <c r="Q23" s="82"/>
      <c r="R23" s="90">
        <f t="shared" si="1"/>
        <v>11</v>
      </c>
      <c r="S23" s="91">
        <f t="shared" si="0"/>
        <v>3.6666666666666665</v>
      </c>
      <c r="T23" s="74"/>
    </row>
    <row r="24" spans="1:20" ht="60.75" customHeight="1" x14ac:dyDescent="0.3">
      <c r="A24" s="144">
        <v>15</v>
      </c>
      <c r="B24" s="143" t="str">
        <f>CONTEXTO!D17</f>
        <v xml:space="preserve"> Limitacion en el presupuesto de inversion destinado para la entrega de  beneficios a los programas y prestacion de servicios.</v>
      </c>
      <c r="C24" s="144">
        <v>5</v>
      </c>
      <c r="D24" s="144">
        <v>5</v>
      </c>
      <c r="E24" s="144">
        <v>5</v>
      </c>
      <c r="F24" s="144"/>
      <c r="G24" s="144"/>
      <c r="H24" s="144"/>
      <c r="I24" s="144"/>
      <c r="J24" s="144"/>
      <c r="K24" s="144"/>
      <c r="L24" s="144"/>
      <c r="M24" s="144"/>
      <c r="N24" s="144"/>
      <c r="O24" s="144"/>
      <c r="P24" s="144"/>
      <c r="Q24" s="82"/>
      <c r="R24" s="90">
        <f t="shared" si="1"/>
        <v>15</v>
      </c>
      <c r="S24" s="91">
        <f t="shared" si="0"/>
        <v>5</v>
      </c>
      <c r="T24" s="194"/>
    </row>
    <row r="25" spans="1:20" ht="55.5" customHeight="1" x14ac:dyDescent="0.3">
      <c r="A25" s="144">
        <v>16</v>
      </c>
      <c r="B25" s="143" t="str">
        <f>CONTEXTO!D18</f>
        <v xml:space="preserve">Insuficiencia de dotacion para el buen ejercicio de las labores. </v>
      </c>
      <c r="C25" s="144">
        <v>4</v>
      </c>
      <c r="D25" s="144">
        <v>4</v>
      </c>
      <c r="E25" s="144">
        <v>4</v>
      </c>
      <c r="F25" s="144"/>
      <c r="G25" s="144"/>
      <c r="H25" s="144"/>
      <c r="I25" s="144"/>
      <c r="J25" s="144"/>
      <c r="K25" s="144"/>
      <c r="L25" s="144"/>
      <c r="M25" s="144"/>
      <c r="N25" s="144"/>
      <c r="O25" s="144"/>
      <c r="P25" s="144"/>
      <c r="Q25" s="82"/>
      <c r="R25" s="90">
        <f t="shared" si="1"/>
        <v>12</v>
      </c>
      <c r="S25" s="91">
        <f t="shared" si="0"/>
        <v>4</v>
      </c>
      <c r="T25" s="74"/>
    </row>
    <row r="26" spans="1:20" ht="60.75" customHeight="1" x14ac:dyDescent="0.3">
      <c r="A26" s="144">
        <v>17</v>
      </c>
      <c r="B26" s="159" t="str">
        <f>CONTEXTO!F10</f>
        <v>Desconocimiento de la actualización normativa por parte de algunos funcionarios</v>
      </c>
      <c r="C26" s="144">
        <v>3</v>
      </c>
      <c r="D26" s="144">
        <v>4</v>
      </c>
      <c r="E26" s="144">
        <v>3</v>
      </c>
      <c r="F26" s="144"/>
      <c r="G26" s="144"/>
      <c r="H26" s="144"/>
      <c r="I26" s="144"/>
      <c r="J26" s="144"/>
      <c r="K26" s="144"/>
      <c r="L26" s="144"/>
      <c r="M26" s="144"/>
      <c r="N26" s="144"/>
      <c r="O26" s="144"/>
      <c r="P26" s="144"/>
      <c r="Q26" s="82"/>
      <c r="R26" s="90">
        <f t="shared" si="1"/>
        <v>10</v>
      </c>
      <c r="S26" s="91">
        <f t="shared" si="0"/>
        <v>3.3333333333333335</v>
      </c>
      <c r="T26" s="74"/>
    </row>
    <row r="27" spans="1:20" ht="39.75" customHeight="1" x14ac:dyDescent="0.3">
      <c r="A27" s="144">
        <v>18</v>
      </c>
      <c r="B27" s="159" t="str">
        <f>CONTEXTO!F11</f>
        <v xml:space="preserve">Dualidad en otros procesos en la ejecucion de actividades </v>
      </c>
      <c r="C27" s="144">
        <v>4</v>
      </c>
      <c r="D27" s="144">
        <v>4</v>
      </c>
      <c r="E27" s="144">
        <v>3</v>
      </c>
      <c r="F27" s="144"/>
      <c r="G27" s="144"/>
      <c r="H27" s="144"/>
      <c r="I27" s="144"/>
      <c r="J27" s="144"/>
      <c r="K27" s="144"/>
      <c r="L27" s="144"/>
      <c r="M27" s="144"/>
      <c r="N27" s="144"/>
      <c r="O27" s="144"/>
      <c r="P27" s="144"/>
      <c r="Q27" s="82"/>
      <c r="R27" s="90">
        <f t="shared" si="1"/>
        <v>11</v>
      </c>
      <c r="S27" s="91">
        <f t="shared" si="0"/>
        <v>3.6666666666666665</v>
      </c>
      <c r="T27" s="74"/>
    </row>
    <row r="28" spans="1:20" ht="39.75" customHeight="1" x14ac:dyDescent="0.3">
      <c r="A28" s="144">
        <v>19</v>
      </c>
      <c r="B28" s="159" t="s">
        <v>331</v>
      </c>
      <c r="C28" s="144">
        <v>4</v>
      </c>
      <c r="D28" s="144">
        <v>3</v>
      </c>
      <c r="E28" s="144">
        <v>3</v>
      </c>
      <c r="F28" s="144"/>
      <c r="G28" s="144"/>
      <c r="H28" s="144"/>
      <c r="I28" s="144"/>
      <c r="J28" s="144"/>
      <c r="K28" s="144"/>
      <c r="L28" s="144"/>
      <c r="M28" s="144"/>
      <c r="N28" s="144"/>
      <c r="O28" s="144"/>
      <c r="P28" s="144"/>
      <c r="Q28" s="82"/>
      <c r="R28" s="90">
        <f t="shared" si="1"/>
        <v>10</v>
      </c>
      <c r="S28" s="91">
        <f t="shared" si="0"/>
        <v>3.3333333333333335</v>
      </c>
      <c r="T28" s="195"/>
    </row>
    <row r="29" spans="1:20" ht="48" customHeight="1" x14ac:dyDescent="0.3">
      <c r="A29" s="144">
        <v>20</v>
      </c>
      <c r="B29" s="159"/>
      <c r="C29" s="144"/>
      <c r="D29" s="144"/>
      <c r="E29" s="144"/>
      <c r="F29" s="144"/>
      <c r="G29" s="144"/>
      <c r="H29" s="144"/>
      <c r="I29" s="144"/>
      <c r="J29" s="144"/>
      <c r="K29" s="144"/>
      <c r="L29" s="144"/>
      <c r="M29" s="144"/>
      <c r="N29" s="144"/>
      <c r="O29" s="144"/>
      <c r="P29" s="144"/>
      <c r="Q29" s="82"/>
      <c r="R29" s="90">
        <f t="shared" si="1"/>
        <v>0</v>
      </c>
      <c r="S29" s="91">
        <f t="shared" si="0"/>
        <v>0</v>
      </c>
      <c r="T29" s="195"/>
    </row>
    <row r="30" spans="1:20" x14ac:dyDescent="0.3">
      <c r="S30" s="89">
        <f>SUM(S10:S29)</f>
        <v>69</v>
      </c>
    </row>
    <row r="31" spans="1:20" x14ac:dyDescent="0.3">
      <c r="S31" s="89">
        <f>+S30/24</f>
        <v>2.875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9">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7"/>
  <sheetViews>
    <sheetView zoomScale="70" zoomScaleNormal="70" workbookViewId="0">
      <selection activeCell="O12" sqref="O12"/>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6.88671875" customWidth="1"/>
  </cols>
  <sheetData>
    <row r="1" spans="1:14" ht="15" customHeight="1" x14ac:dyDescent="0.3">
      <c r="A1" s="302"/>
      <c r="B1" s="302"/>
      <c r="C1" s="600"/>
      <c r="D1" s="414" t="s">
        <v>380</v>
      </c>
      <c r="E1" s="257"/>
      <c r="F1" s="257"/>
      <c r="G1" s="578"/>
      <c r="H1" s="579" t="s">
        <v>381</v>
      </c>
      <c r="I1" s="580"/>
      <c r="J1" s="483"/>
      <c r="K1" s="2"/>
      <c r="N1" s="225"/>
    </row>
    <row r="2" spans="1:14" ht="15" customHeight="1" thickBot="1" x14ac:dyDescent="0.35">
      <c r="A2" s="302"/>
      <c r="B2" s="302"/>
      <c r="C2" s="601"/>
      <c r="D2" s="418"/>
      <c r="E2" s="266"/>
      <c r="F2" s="266"/>
      <c r="G2" s="582"/>
      <c r="H2" s="583" t="s">
        <v>382</v>
      </c>
      <c r="I2" s="584"/>
      <c r="J2" s="484"/>
      <c r="K2" s="2"/>
      <c r="N2" s="225"/>
    </row>
    <row r="3" spans="1:14" ht="15" customHeight="1" x14ac:dyDescent="0.3">
      <c r="A3" s="302"/>
      <c r="B3" s="302"/>
      <c r="C3" s="601"/>
      <c r="D3" s="414" t="s">
        <v>391</v>
      </c>
      <c r="E3" s="257"/>
      <c r="F3" s="257"/>
      <c r="G3" s="578"/>
      <c r="H3" s="583" t="s">
        <v>384</v>
      </c>
      <c r="I3" s="584"/>
      <c r="J3" s="484"/>
      <c r="K3" s="2"/>
      <c r="N3" s="225"/>
    </row>
    <row r="4" spans="1:14" ht="15.75" customHeight="1" thickBot="1" x14ac:dyDescent="0.35">
      <c r="A4" s="302"/>
      <c r="B4" s="302"/>
      <c r="C4" s="602"/>
      <c r="D4" s="418"/>
      <c r="E4" s="266"/>
      <c r="F4" s="266"/>
      <c r="G4" s="582"/>
      <c r="H4" s="586" t="s">
        <v>4</v>
      </c>
      <c r="I4" s="587"/>
      <c r="J4" s="485"/>
      <c r="K4" s="2"/>
      <c r="N4" s="225"/>
    </row>
    <row r="5" spans="1:14" x14ac:dyDescent="0.3">
      <c r="A5" s="302"/>
      <c r="B5" s="302"/>
      <c r="C5" s="302"/>
      <c r="D5" s="302"/>
      <c r="E5" s="302"/>
      <c r="F5" s="302"/>
      <c r="G5" s="302"/>
      <c r="H5" s="302"/>
      <c r="I5" s="302"/>
      <c r="J5" s="302"/>
    </row>
    <row r="6" spans="1:14" s="100" customFormat="1" ht="32.25" customHeight="1" x14ac:dyDescent="0.3">
      <c r="A6" s="347" t="s">
        <v>6</v>
      </c>
      <c r="B6" s="347"/>
      <c r="C6" s="346" t="s">
        <v>290</v>
      </c>
      <c r="D6" s="346"/>
      <c r="E6" s="346"/>
      <c r="F6" s="346"/>
      <c r="G6" s="346"/>
      <c r="H6" s="346"/>
      <c r="I6" s="346"/>
      <c r="J6" s="346"/>
    </row>
    <row r="7" spans="1:14" ht="23.25" customHeight="1" x14ac:dyDescent="0.3">
      <c r="A7" s="285" t="s">
        <v>63</v>
      </c>
      <c r="B7" s="285"/>
      <c r="C7" s="285"/>
      <c r="D7" s="286"/>
      <c r="E7" s="327" t="s">
        <v>12</v>
      </c>
      <c r="F7" s="328"/>
      <c r="G7" s="328"/>
      <c r="H7" s="328"/>
      <c r="I7" s="328"/>
      <c r="J7" s="329"/>
    </row>
    <row r="8" spans="1:14" ht="23.25" customHeight="1" x14ac:dyDescent="0.3">
      <c r="A8" s="285"/>
      <c r="B8" s="285"/>
      <c r="C8" s="285"/>
      <c r="D8" s="286"/>
      <c r="E8" s="295" t="s">
        <v>64</v>
      </c>
      <c r="F8" s="295"/>
      <c r="G8" s="295" t="s">
        <v>65</v>
      </c>
      <c r="H8" s="295"/>
      <c r="I8" s="295"/>
      <c r="J8" s="295"/>
    </row>
    <row r="9" spans="1:14" ht="23.25" customHeight="1" x14ac:dyDescent="0.35">
      <c r="A9" s="285"/>
      <c r="B9" s="285"/>
      <c r="C9" s="285"/>
      <c r="D9" s="286"/>
      <c r="E9" s="296" t="s">
        <v>66</v>
      </c>
      <c r="F9" s="296"/>
      <c r="G9" s="297" t="s">
        <v>67</v>
      </c>
      <c r="H9" s="298"/>
      <c r="I9" s="298"/>
      <c r="J9" s="299"/>
    </row>
    <row r="10" spans="1:14" ht="43.5" customHeight="1" x14ac:dyDescent="0.3">
      <c r="A10" s="285"/>
      <c r="B10" s="285"/>
      <c r="C10" s="285"/>
      <c r="D10" s="286"/>
      <c r="E10" s="289" t="str">
        <f>'PRIORIZACIÓN DE CAUSA'!B18</f>
        <v>La falta de acceso a internet y/o informacion digital en la red de bibliotecas publicas.</v>
      </c>
      <c r="F10" s="290"/>
      <c r="G10" s="289" t="s">
        <v>313</v>
      </c>
      <c r="H10" s="291"/>
      <c r="I10" s="291"/>
      <c r="J10" s="290"/>
    </row>
    <row r="11" spans="1:14" ht="43.5" customHeight="1" x14ac:dyDescent="0.3">
      <c r="A11" s="285"/>
      <c r="B11" s="285"/>
      <c r="C11" s="285"/>
      <c r="D11" s="286"/>
      <c r="E11" s="289" t="str">
        <f>'PRIORIZACIÓN DE CAUSA'!B19</f>
        <v>Deficiencias en el flujo de la informacion entre dependencias</v>
      </c>
      <c r="F11" s="290"/>
      <c r="G11" s="289" t="s">
        <v>314</v>
      </c>
      <c r="H11" s="291"/>
      <c r="I11" s="291"/>
      <c r="J11" s="290"/>
    </row>
    <row r="12" spans="1:14" ht="43.5" customHeight="1" x14ac:dyDescent="0.3">
      <c r="A12" s="285"/>
      <c r="B12" s="285"/>
      <c r="C12" s="285"/>
      <c r="D12" s="286"/>
      <c r="E12" s="289" t="str">
        <f>'PRIORIZACIÓN DE CAUSA'!B20</f>
        <v xml:space="preserve">Personal insuficiente para apoyar la totalidad de procesos </v>
      </c>
      <c r="F12" s="290"/>
      <c r="G12" s="292" t="s">
        <v>315</v>
      </c>
      <c r="H12" s="293"/>
      <c r="I12" s="293"/>
      <c r="J12" s="294"/>
    </row>
    <row r="13" spans="1:14" ht="39" customHeight="1" x14ac:dyDescent="0.3">
      <c r="A13" s="285"/>
      <c r="B13" s="285"/>
      <c r="C13" s="285"/>
      <c r="D13" s="286"/>
      <c r="E13" s="300" t="str">
        <f>'PRIORIZACIÓN DE CAUSA'!B22</f>
        <v xml:space="preserve">Dificultad de planificacion y trabajo en equipo. </v>
      </c>
      <c r="F13" s="301"/>
      <c r="G13" s="289" t="s">
        <v>316</v>
      </c>
      <c r="H13" s="291"/>
      <c r="I13" s="291"/>
      <c r="J13" s="290"/>
    </row>
    <row r="14" spans="1:14" ht="45.75" customHeight="1" x14ac:dyDescent="0.3">
      <c r="A14" s="285"/>
      <c r="B14" s="285"/>
      <c r="C14" s="285"/>
      <c r="D14" s="286"/>
      <c r="E14" s="300" t="str">
        <f>'PRIORIZACIÓN DE CAUSA'!B23</f>
        <v>El cambio de directrices y/o formas de llevar a cabo la ejecucion de los procesos genera cambios en el desarrollo de los mismos.</v>
      </c>
      <c r="F14" s="301"/>
      <c r="G14" s="289" t="s">
        <v>317</v>
      </c>
      <c r="H14" s="291"/>
      <c r="I14" s="291"/>
      <c r="J14" s="290"/>
    </row>
    <row r="15" spans="1:14" ht="42.75" customHeight="1" x14ac:dyDescent="0.3">
      <c r="A15" s="285"/>
      <c r="B15" s="285"/>
      <c r="C15" s="285"/>
      <c r="D15" s="286"/>
      <c r="E15" s="300" t="str">
        <f>'PRIORIZACIÓN DE CAUSA'!B24</f>
        <v xml:space="preserve"> Limitacion en el presupuesto de inversion destinado para la entrega de  beneficios a los programas y prestacion de servicios.</v>
      </c>
      <c r="F15" s="301"/>
      <c r="G15" s="289" t="s">
        <v>321</v>
      </c>
      <c r="H15" s="291"/>
      <c r="I15" s="291"/>
      <c r="J15" s="290"/>
    </row>
    <row r="16" spans="1:14" ht="42.75" customHeight="1" x14ac:dyDescent="0.3">
      <c r="A16" s="285"/>
      <c r="B16" s="285"/>
      <c r="C16" s="285"/>
      <c r="D16" s="286"/>
      <c r="E16" s="300" t="str">
        <f>'PRIORIZACIÓN DE CAUSA'!B25</f>
        <v xml:space="preserve">Insuficiencia de dotacion para el buen ejercicio de las labores. </v>
      </c>
      <c r="F16" s="301"/>
      <c r="G16" s="289" t="s">
        <v>318</v>
      </c>
      <c r="H16" s="291"/>
      <c r="I16" s="291"/>
      <c r="J16" s="290"/>
    </row>
    <row r="17" spans="1:10" ht="42.75" customHeight="1" x14ac:dyDescent="0.3">
      <c r="A17" s="285"/>
      <c r="B17" s="285"/>
      <c r="C17" s="285"/>
      <c r="D17" s="286"/>
      <c r="E17" s="300" t="str">
        <f>'PRIORIZACIÓN DE CAUSA'!B26</f>
        <v>Desconocimiento de la actualización normativa por parte de algunos funcionarios</v>
      </c>
      <c r="F17" s="301"/>
      <c r="G17" s="289" t="s">
        <v>319</v>
      </c>
      <c r="H17" s="291"/>
      <c r="I17" s="291"/>
      <c r="J17" s="290"/>
    </row>
    <row r="18" spans="1:10" ht="42.75" customHeight="1" x14ac:dyDescent="0.3">
      <c r="A18" s="285"/>
      <c r="B18" s="285"/>
      <c r="C18" s="285"/>
      <c r="D18" s="286"/>
      <c r="E18" s="300" t="str">
        <f>'PRIORIZACIÓN DE CAUSA'!B27</f>
        <v xml:space="preserve">Dualidad en otros procesos en la ejecucion de actividades </v>
      </c>
      <c r="F18" s="301"/>
      <c r="G18" s="289" t="s">
        <v>320</v>
      </c>
      <c r="H18" s="291"/>
      <c r="I18" s="291"/>
      <c r="J18" s="290"/>
    </row>
    <row r="19" spans="1:10" ht="42.75" customHeight="1" x14ac:dyDescent="0.3">
      <c r="A19" s="285"/>
      <c r="B19" s="285"/>
      <c r="C19" s="285"/>
      <c r="D19" s="286"/>
      <c r="E19" s="316"/>
      <c r="F19" s="317"/>
      <c r="G19" s="318"/>
      <c r="H19" s="319"/>
      <c r="I19" s="319"/>
      <c r="J19" s="320"/>
    </row>
    <row r="20" spans="1:10" ht="51.75" customHeight="1" x14ac:dyDescent="0.3">
      <c r="A20" s="348" t="s">
        <v>10</v>
      </c>
      <c r="B20" s="348" t="s">
        <v>65</v>
      </c>
      <c r="C20" s="296" t="s">
        <v>68</v>
      </c>
      <c r="D20" s="296"/>
      <c r="E20" s="308" t="s">
        <v>69</v>
      </c>
      <c r="F20" s="309"/>
      <c r="G20" s="310" t="s">
        <v>70</v>
      </c>
      <c r="H20" s="311"/>
      <c r="I20" s="311"/>
      <c r="J20" s="312"/>
    </row>
    <row r="21" spans="1:10" ht="48.75" customHeight="1" x14ac:dyDescent="0.3">
      <c r="A21" s="348"/>
      <c r="B21" s="348"/>
      <c r="C21" s="318" t="s">
        <v>300</v>
      </c>
      <c r="D21" s="320"/>
      <c r="E21" s="303" t="s">
        <v>307</v>
      </c>
      <c r="F21" s="304"/>
      <c r="G21" s="313" t="s">
        <v>324</v>
      </c>
      <c r="H21" s="314"/>
      <c r="I21" s="314"/>
      <c r="J21" s="315"/>
    </row>
    <row r="22" spans="1:10" ht="68.25" customHeight="1" x14ac:dyDescent="0.3">
      <c r="A22" s="348"/>
      <c r="B22" s="348"/>
      <c r="C22" s="318" t="s">
        <v>301</v>
      </c>
      <c r="D22" s="320"/>
      <c r="E22" s="303" t="s">
        <v>309</v>
      </c>
      <c r="F22" s="304"/>
      <c r="G22" s="305" t="s">
        <v>322</v>
      </c>
      <c r="H22" s="306"/>
      <c r="I22" s="306"/>
      <c r="J22" s="307"/>
    </row>
    <row r="23" spans="1:10" ht="54.75" customHeight="1" x14ac:dyDescent="0.3">
      <c r="A23" s="348"/>
      <c r="B23" s="348"/>
      <c r="C23" s="336" t="s">
        <v>302</v>
      </c>
      <c r="D23" s="337"/>
      <c r="E23" s="303" t="s">
        <v>310</v>
      </c>
      <c r="F23" s="304"/>
      <c r="G23" s="305" t="s">
        <v>323</v>
      </c>
      <c r="H23" s="306"/>
      <c r="I23" s="306"/>
      <c r="J23" s="307"/>
    </row>
    <row r="24" spans="1:10" ht="61.5" customHeight="1" x14ac:dyDescent="0.3">
      <c r="A24" s="348"/>
      <c r="B24" s="348"/>
      <c r="C24" s="318" t="s">
        <v>303</v>
      </c>
      <c r="D24" s="320"/>
      <c r="E24" s="303" t="s">
        <v>312</v>
      </c>
      <c r="F24" s="304"/>
      <c r="G24" s="305"/>
      <c r="H24" s="306"/>
      <c r="I24" s="306"/>
      <c r="J24" s="307"/>
    </row>
    <row r="25" spans="1:10" ht="61.5" customHeight="1" x14ac:dyDescent="0.3">
      <c r="A25" s="348"/>
      <c r="B25" s="348"/>
      <c r="C25" s="318" t="s">
        <v>304</v>
      </c>
      <c r="D25" s="320"/>
      <c r="E25" s="303"/>
      <c r="F25" s="304"/>
      <c r="G25" s="354"/>
      <c r="H25" s="354"/>
      <c r="I25" s="354"/>
      <c r="J25" s="354"/>
    </row>
    <row r="26" spans="1:10" ht="41.25" customHeight="1" x14ac:dyDescent="0.3">
      <c r="A26" s="348"/>
      <c r="B26" s="348"/>
      <c r="C26" s="318" t="s">
        <v>305</v>
      </c>
      <c r="D26" s="320"/>
      <c r="E26" s="305"/>
      <c r="F26" s="307"/>
      <c r="G26" s="354"/>
      <c r="H26" s="354"/>
      <c r="I26" s="354"/>
      <c r="J26" s="354"/>
    </row>
    <row r="27" spans="1:10" ht="41.25" customHeight="1" x14ac:dyDescent="0.3">
      <c r="A27" s="348"/>
      <c r="B27" s="348"/>
      <c r="C27" s="318" t="s">
        <v>306</v>
      </c>
      <c r="D27" s="320"/>
      <c r="E27" s="305"/>
      <c r="F27" s="307"/>
      <c r="G27" s="341"/>
      <c r="H27" s="342"/>
      <c r="I27" s="342"/>
      <c r="J27" s="343"/>
    </row>
    <row r="28" spans="1:10" ht="41.25" customHeight="1" x14ac:dyDescent="0.3">
      <c r="A28" s="348"/>
      <c r="B28" s="348"/>
      <c r="C28" s="336" t="s">
        <v>308</v>
      </c>
      <c r="D28" s="336"/>
      <c r="E28" s="305"/>
      <c r="F28" s="307"/>
      <c r="G28" s="341"/>
      <c r="H28" s="342"/>
      <c r="I28" s="342"/>
      <c r="J28" s="343"/>
    </row>
    <row r="29" spans="1:10" ht="41.25" customHeight="1" x14ac:dyDescent="0.3">
      <c r="A29" s="348"/>
      <c r="B29" s="348"/>
      <c r="C29" s="339"/>
      <c r="D29" s="340"/>
      <c r="E29" s="305"/>
      <c r="F29" s="307"/>
      <c r="G29" s="341"/>
      <c r="H29" s="342"/>
      <c r="I29" s="342"/>
      <c r="J29" s="343"/>
    </row>
    <row r="30" spans="1:10" ht="23.25" customHeight="1" x14ac:dyDescent="0.3">
      <c r="A30" s="348"/>
      <c r="B30" s="348"/>
      <c r="C30" s="332"/>
      <c r="D30" s="332"/>
      <c r="E30" s="338"/>
      <c r="F30" s="338"/>
      <c r="G30" s="338"/>
      <c r="H30" s="338"/>
      <c r="I30" s="338"/>
      <c r="J30" s="338"/>
    </row>
    <row r="31" spans="1:10" ht="50.25" customHeight="1" x14ac:dyDescent="0.35">
      <c r="A31" s="348"/>
      <c r="B31" s="348" t="s">
        <v>64</v>
      </c>
      <c r="C31" s="296" t="s">
        <v>71</v>
      </c>
      <c r="D31" s="296"/>
      <c r="E31" s="349" t="s">
        <v>72</v>
      </c>
      <c r="F31" s="350"/>
      <c r="G31" s="351" t="s">
        <v>73</v>
      </c>
      <c r="H31" s="352"/>
      <c r="I31" s="352"/>
      <c r="J31" s="353"/>
    </row>
    <row r="32" spans="1:10" ht="51.75" customHeight="1" x14ac:dyDescent="0.3">
      <c r="A32" s="348"/>
      <c r="B32" s="348"/>
      <c r="C32" s="333" t="str">
        <f>'PRIORIZACIÓN DE CAUSA'!B11</f>
        <v>Desconocimiento de la informacion y/o requisitos previos para acceder a las  beneficios de orden nacional brindados a la comunidad.</v>
      </c>
      <c r="D32" s="334"/>
      <c r="E32" s="344" t="s">
        <v>339</v>
      </c>
      <c r="F32" s="345"/>
      <c r="G32" s="303" t="s">
        <v>333</v>
      </c>
      <c r="H32" s="356"/>
      <c r="I32" s="356"/>
      <c r="J32" s="304"/>
    </row>
    <row r="33" spans="1:10" ht="66.75" customHeight="1" x14ac:dyDescent="0.3">
      <c r="A33" s="348"/>
      <c r="B33" s="348"/>
      <c r="C33" s="333" t="str">
        <f>'PRIORIZACIÓN DE CAUSA'!B12</f>
        <v>La falta de continuidad en la ejecucion de las politicas publicas, programas y proyectos ocasionados por cambios en los gobernantes por periodos establecidos.</v>
      </c>
      <c r="D33" s="334"/>
      <c r="E33" s="322" t="s">
        <v>340</v>
      </c>
      <c r="F33" s="322"/>
      <c r="G33" s="303" t="s">
        <v>334</v>
      </c>
      <c r="H33" s="356"/>
      <c r="I33" s="356"/>
      <c r="J33" s="304"/>
    </row>
    <row r="34" spans="1:10" ht="50.25" customHeight="1" x14ac:dyDescent="0.3">
      <c r="A34" s="348"/>
      <c r="B34" s="348"/>
      <c r="C34" s="333" t="str">
        <f>'PRIORIZACIÓN DE CAUSA'!B14</f>
        <v>Disponibilidad de recursos de orden nacional y departamental para ejecutar los diferentes programas y proyectos previstos</v>
      </c>
      <c r="D34" s="334"/>
      <c r="E34" s="322" t="s">
        <v>341</v>
      </c>
      <c r="F34" s="322"/>
      <c r="G34" s="355" t="s">
        <v>335</v>
      </c>
      <c r="H34" s="355"/>
      <c r="I34" s="355"/>
      <c r="J34" s="355"/>
    </row>
    <row r="35" spans="1:10" ht="49.5" customHeight="1" x14ac:dyDescent="0.3">
      <c r="A35" s="348"/>
      <c r="B35" s="348"/>
      <c r="C35" s="333" t="str">
        <f>'PRIORIZACIÓN DE CAUSA'!B15</f>
        <v xml:space="preserve">Incremento de la demanda y/o  poblacion objeto de cada uno de los programas. </v>
      </c>
      <c r="D35" s="334"/>
      <c r="E35" s="322" t="s">
        <v>342</v>
      </c>
      <c r="F35" s="322"/>
      <c r="G35" s="355" t="s">
        <v>336</v>
      </c>
      <c r="H35" s="355"/>
      <c r="I35" s="355"/>
      <c r="J35" s="355"/>
    </row>
    <row r="36" spans="1:10" ht="60" customHeight="1" x14ac:dyDescent="0.3">
      <c r="A36" s="348"/>
      <c r="B36" s="348"/>
      <c r="C36" s="333" t="str">
        <f>'PRIORIZACIÓN DE CAUSA'!B16</f>
        <v xml:space="preserve">Falta de cultura ciudadana </v>
      </c>
      <c r="D36" s="334"/>
      <c r="E36" s="322" t="s">
        <v>343</v>
      </c>
      <c r="F36" s="322"/>
      <c r="G36" s="323" t="s">
        <v>337</v>
      </c>
      <c r="H36" s="323"/>
      <c r="I36" s="323"/>
      <c r="J36" s="323"/>
    </row>
    <row r="37" spans="1:10" ht="48" customHeight="1" x14ac:dyDescent="0.3">
      <c r="A37" s="348"/>
      <c r="B37" s="348"/>
      <c r="C37" s="335" t="s">
        <v>332</v>
      </c>
      <c r="D37" s="335"/>
      <c r="E37" s="324" t="s">
        <v>344</v>
      </c>
      <c r="F37" s="324"/>
      <c r="G37" s="323" t="s">
        <v>338</v>
      </c>
      <c r="H37" s="323"/>
      <c r="I37" s="323"/>
      <c r="J37" s="323"/>
    </row>
    <row r="38" spans="1:10" ht="23.25" customHeight="1" x14ac:dyDescent="0.3">
      <c r="A38" s="348"/>
      <c r="B38" s="348"/>
      <c r="C38" s="354" t="s">
        <v>351</v>
      </c>
      <c r="D38" s="354"/>
      <c r="E38" s="322" t="s">
        <v>352</v>
      </c>
      <c r="F38" s="322"/>
      <c r="G38" s="325" t="s">
        <v>353</v>
      </c>
      <c r="H38" s="325"/>
      <c r="I38" s="325"/>
      <c r="J38" s="325"/>
    </row>
    <row r="39" spans="1:10" ht="23.25" customHeight="1" x14ac:dyDescent="0.3">
      <c r="A39" s="348"/>
      <c r="B39" s="348"/>
      <c r="C39" s="326"/>
      <c r="D39" s="326"/>
      <c r="E39" s="326"/>
      <c r="F39" s="326"/>
      <c r="G39" s="326"/>
      <c r="H39" s="326"/>
      <c r="I39" s="326"/>
      <c r="J39" s="326"/>
    </row>
    <row r="40" spans="1:10" x14ac:dyDescent="0.3">
      <c r="E40" s="321"/>
      <c r="F40" s="321"/>
      <c r="G40" s="321"/>
      <c r="H40" s="321"/>
      <c r="I40" s="321"/>
      <c r="J40" s="321"/>
    </row>
    <row r="41" spans="1:10" x14ac:dyDescent="0.3">
      <c r="E41" s="321"/>
      <c r="F41" s="321"/>
      <c r="G41" s="321"/>
      <c r="H41" s="321"/>
      <c r="I41" s="321"/>
      <c r="J41" s="321"/>
    </row>
    <row r="42" spans="1:10" x14ac:dyDescent="0.3">
      <c r="E42" s="321"/>
      <c r="F42" s="321"/>
      <c r="G42" s="321"/>
      <c r="H42" s="321"/>
      <c r="I42" s="321"/>
      <c r="J42" s="321"/>
    </row>
    <row r="43" spans="1:10" x14ac:dyDescent="0.3">
      <c r="E43" s="321"/>
      <c r="F43" s="321"/>
      <c r="G43" s="321"/>
      <c r="H43" s="321"/>
      <c r="I43" s="321"/>
      <c r="J43" s="321"/>
    </row>
    <row r="44" spans="1:10" x14ac:dyDescent="0.3">
      <c r="E44" s="321"/>
      <c r="F44" s="321"/>
      <c r="G44" s="321"/>
      <c r="H44" s="321"/>
      <c r="I44" s="321"/>
      <c r="J44" s="321"/>
    </row>
    <row r="45" spans="1:10" x14ac:dyDescent="0.3">
      <c r="E45" s="321"/>
      <c r="F45" s="321"/>
      <c r="G45" s="321"/>
      <c r="H45" s="321"/>
      <c r="I45" s="321"/>
      <c r="J45" s="321"/>
    </row>
    <row r="46" spans="1:10" x14ac:dyDescent="0.3">
      <c r="E46" s="321"/>
      <c r="F46" s="321"/>
      <c r="G46" s="321"/>
      <c r="H46" s="321"/>
      <c r="I46" s="321"/>
      <c r="J46" s="321"/>
    </row>
    <row r="47" spans="1:10" x14ac:dyDescent="0.3">
      <c r="E47" s="321"/>
      <c r="F47" s="321"/>
      <c r="G47" s="321"/>
      <c r="H47" s="321"/>
      <c r="I47" s="321"/>
      <c r="J47" s="321"/>
    </row>
    <row r="48" spans="1:10" x14ac:dyDescent="0.3">
      <c r="E48" s="321"/>
      <c r="F48" s="321"/>
      <c r="G48" s="321"/>
      <c r="H48" s="321"/>
      <c r="I48" s="321"/>
      <c r="J48" s="321"/>
    </row>
    <row r="49" spans="5:10" x14ac:dyDescent="0.3">
      <c r="E49" s="321"/>
      <c r="F49" s="321"/>
      <c r="G49" s="321"/>
      <c r="H49" s="321"/>
      <c r="I49" s="321"/>
      <c r="J49" s="321"/>
    </row>
    <row r="50" spans="5:10" x14ac:dyDescent="0.3">
      <c r="E50" s="321"/>
      <c r="F50" s="321"/>
      <c r="G50" s="321"/>
      <c r="H50" s="321"/>
      <c r="I50" s="321"/>
      <c r="J50" s="321"/>
    </row>
    <row r="51" spans="5:10" x14ac:dyDescent="0.3">
      <c r="E51" s="321"/>
      <c r="F51" s="321"/>
      <c r="G51" s="321"/>
      <c r="H51" s="321"/>
      <c r="I51" s="321"/>
      <c r="J51" s="321"/>
    </row>
    <row r="52" spans="5:10" x14ac:dyDescent="0.3">
      <c r="E52" s="321"/>
      <c r="F52" s="321"/>
      <c r="G52" s="321"/>
      <c r="H52" s="321"/>
      <c r="I52" s="321"/>
      <c r="J52" s="321"/>
    </row>
    <row r="53" spans="5:10" x14ac:dyDescent="0.3">
      <c r="E53" s="321"/>
      <c r="F53" s="321"/>
      <c r="G53" s="321"/>
      <c r="H53" s="321"/>
      <c r="I53" s="321"/>
      <c r="J53" s="321"/>
    </row>
    <row r="54" spans="5:10" x14ac:dyDescent="0.3">
      <c r="E54" s="321"/>
      <c r="F54" s="321"/>
      <c r="G54" s="321"/>
      <c r="H54" s="321"/>
      <c r="I54" s="321"/>
      <c r="J54" s="321"/>
    </row>
    <row r="55" spans="5:10" x14ac:dyDescent="0.3">
      <c r="E55" s="321"/>
      <c r="F55" s="321"/>
      <c r="G55" s="321"/>
      <c r="H55" s="321"/>
      <c r="I55" s="321"/>
      <c r="J55" s="321"/>
    </row>
    <row r="56" spans="5:10" x14ac:dyDescent="0.3">
      <c r="E56" s="321"/>
      <c r="F56" s="321"/>
      <c r="G56" s="321"/>
      <c r="H56" s="321"/>
      <c r="I56" s="321"/>
      <c r="J56" s="321"/>
    </row>
    <row r="57" spans="5:10" x14ac:dyDescent="0.3">
      <c r="E57" s="321"/>
      <c r="F57" s="321"/>
      <c r="G57" s="321"/>
      <c r="H57" s="321"/>
      <c r="I57" s="321"/>
      <c r="J57" s="321"/>
    </row>
    <row r="58" spans="5:10" x14ac:dyDescent="0.3">
      <c r="E58" s="321"/>
      <c r="F58" s="321"/>
      <c r="G58" s="321"/>
      <c r="H58" s="321"/>
      <c r="I58" s="321"/>
      <c r="J58" s="321"/>
    </row>
    <row r="59" spans="5:10" x14ac:dyDescent="0.3">
      <c r="E59" s="321"/>
      <c r="F59" s="321"/>
      <c r="G59" s="321"/>
      <c r="H59" s="321"/>
      <c r="I59" s="321"/>
      <c r="J59" s="321"/>
    </row>
    <row r="60" spans="5:10" x14ac:dyDescent="0.3">
      <c r="E60" s="321"/>
      <c r="F60" s="321"/>
      <c r="G60" s="321"/>
      <c r="H60" s="321"/>
      <c r="I60" s="321"/>
      <c r="J60" s="321"/>
    </row>
    <row r="61" spans="5:10" x14ac:dyDescent="0.3">
      <c r="E61" s="321"/>
      <c r="F61" s="321"/>
      <c r="G61" s="321"/>
      <c r="H61" s="321"/>
      <c r="I61" s="321"/>
      <c r="J61" s="321"/>
    </row>
    <row r="62" spans="5:10" x14ac:dyDescent="0.3">
      <c r="E62" s="321"/>
      <c r="F62" s="321"/>
      <c r="G62" s="321"/>
      <c r="H62" s="321"/>
      <c r="I62" s="321"/>
      <c r="J62" s="321"/>
    </row>
    <row r="63" spans="5:10" x14ac:dyDescent="0.3">
      <c r="E63" s="321"/>
      <c r="F63" s="321"/>
      <c r="G63" s="321"/>
      <c r="H63" s="321"/>
      <c r="I63" s="321"/>
      <c r="J63" s="321"/>
    </row>
    <row r="64" spans="5:10" x14ac:dyDescent="0.3">
      <c r="E64" s="321"/>
      <c r="F64" s="321"/>
      <c r="G64" s="321"/>
      <c r="H64" s="321"/>
      <c r="I64" s="321"/>
      <c r="J64" s="321"/>
    </row>
    <row r="65" spans="5:10" x14ac:dyDescent="0.3">
      <c r="E65" s="321"/>
      <c r="F65" s="321"/>
      <c r="G65" s="321"/>
      <c r="H65" s="321"/>
      <c r="I65" s="321"/>
      <c r="J65" s="321"/>
    </row>
    <row r="66" spans="5:10" x14ac:dyDescent="0.3">
      <c r="E66" s="321"/>
      <c r="F66" s="321"/>
      <c r="G66" s="321"/>
      <c r="H66" s="321"/>
      <c r="I66" s="321"/>
      <c r="J66" s="321"/>
    </row>
    <row r="67" spans="5:10" x14ac:dyDescent="0.3">
      <c r="E67" s="321"/>
      <c r="F67" s="321"/>
      <c r="G67" s="321"/>
      <c r="H67" s="321"/>
      <c r="I67" s="321"/>
      <c r="J67" s="321"/>
    </row>
    <row r="68" spans="5:10" x14ac:dyDescent="0.3">
      <c r="E68" s="321"/>
      <c r="F68" s="321"/>
      <c r="G68" s="321"/>
      <c r="H68" s="321"/>
      <c r="I68" s="321"/>
      <c r="J68" s="321"/>
    </row>
    <row r="69" spans="5:10" x14ac:dyDescent="0.3">
      <c r="E69" s="321"/>
      <c r="F69" s="321"/>
      <c r="G69" s="321"/>
      <c r="H69" s="321"/>
      <c r="I69" s="321"/>
      <c r="J69" s="321"/>
    </row>
    <row r="70" spans="5:10" x14ac:dyDescent="0.3">
      <c r="E70" s="321"/>
      <c r="F70" s="321"/>
      <c r="G70" s="321"/>
      <c r="H70" s="321"/>
      <c r="I70" s="321"/>
      <c r="J70" s="321"/>
    </row>
    <row r="71" spans="5:10" x14ac:dyDescent="0.3">
      <c r="E71" s="321"/>
      <c r="F71" s="321"/>
      <c r="G71" s="321"/>
      <c r="H71" s="321"/>
      <c r="I71" s="321"/>
      <c r="J71" s="321"/>
    </row>
    <row r="72" spans="5:10" x14ac:dyDescent="0.3">
      <c r="E72" s="321"/>
      <c r="F72" s="321"/>
      <c r="G72" s="321"/>
      <c r="H72" s="321"/>
      <c r="I72" s="321"/>
      <c r="J72" s="321"/>
    </row>
    <row r="73" spans="5:10" x14ac:dyDescent="0.3">
      <c r="E73" s="321"/>
      <c r="F73" s="321"/>
      <c r="G73" s="321"/>
      <c r="H73" s="321"/>
      <c r="I73" s="321"/>
      <c r="J73" s="321"/>
    </row>
    <row r="74" spans="5:10" x14ac:dyDescent="0.3">
      <c r="E74" s="321"/>
      <c r="F74" s="321"/>
      <c r="G74" s="321"/>
      <c r="H74" s="321"/>
      <c r="I74" s="321"/>
      <c r="J74" s="321"/>
    </row>
    <row r="75" spans="5:10" x14ac:dyDescent="0.3">
      <c r="E75" s="321"/>
      <c r="F75" s="321"/>
      <c r="G75" s="321"/>
      <c r="H75" s="321"/>
      <c r="I75" s="321"/>
      <c r="J75" s="321"/>
    </row>
    <row r="76" spans="5:10" x14ac:dyDescent="0.3">
      <c r="E76" s="321"/>
      <c r="F76" s="321"/>
      <c r="G76" s="321"/>
      <c r="H76" s="321"/>
      <c r="I76" s="321"/>
      <c r="J76" s="321"/>
    </row>
    <row r="77" spans="5:10" x14ac:dyDescent="0.3">
      <c r="E77" s="321"/>
      <c r="F77" s="321"/>
      <c r="G77" s="321"/>
      <c r="H77" s="321"/>
      <c r="I77" s="321"/>
      <c r="J77" s="321"/>
    </row>
    <row r="78" spans="5:10" x14ac:dyDescent="0.3">
      <c r="E78" s="321"/>
      <c r="F78" s="321"/>
      <c r="G78" s="321"/>
      <c r="H78" s="321"/>
      <c r="I78" s="321"/>
      <c r="J78" s="321"/>
    </row>
    <row r="79" spans="5:10" x14ac:dyDescent="0.3">
      <c r="E79" s="321"/>
      <c r="F79" s="321"/>
      <c r="G79" s="321"/>
      <c r="H79" s="321"/>
      <c r="I79" s="321"/>
      <c r="J79" s="321"/>
    </row>
    <row r="80" spans="5:10" x14ac:dyDescent="0.3">
      <c r="E80" s="321"/>
      <c r="F80" s="321"/>
      <c r="G80" s="321"/>
      <c r="H80" s="321"/>
      <c r="I80" s="321"/>
      <c r="J80" s="321"/>
    </row>
    <row r="81" spans="5:10" x14ac:dyDescent="0.3">
      <c r="E81" s="321"/>
      <c r="F81" s="321"/>
      <c r="G81" s="321"/>
      <c r="H81" s="321"/>
      <c r="I81" s="321"/>
      <c r="J81" s="321"/>
    </row>
    <row r="82" spans="5:10" x14ac:dyDescent="0.3">
      <c r="E82" s="321"/>
      <c r="F82" s="321"/>
      <c r="G82" s="321"/>
      <c r="H82" s="321"/>
      <c r="I82" s="321"/>
      <c r="J82" s="321"/>
    </row>
    <row r="83" spans="5:10" x14ac:dyDescent="0.3">
      <c r="E83" s="321"/>
      <c r="F83" s="321"/>
      <c r="G83" s="321"/>
      <c r="H83" s="321"/>
      <c r="I83" s="321"/>
      <c r="J83" s="321"/>
    </row>
    <row r="84" spans="5:10" x14ac:dyDescent="0.3">
      <c r="E84" s="321"/>
      <c r="F84" s="321"/>
      <c r="G84" s="321"/>
      <c r="H84" s="321"/>
      <c r="I84" s="321"/>
      <c r="J84" s="321"/>
    </row>
    <row r="85" spans="5:10" x14ac:dyDescent="0.3">
      <c r="E85" s="321"/>
      <c r="F85" s="321"/>
      <c r="G85" s="321"/>
      <c r="H85" s="321"/>
      <c r="I85" s="321"/>
      <c r="J85" s="321"/>
    </row>
    <row r="86" spans="5:10" x14ac:dyDescent="0.3">
      <c r="E86" s="321"/>
      <c r="F86" s="321"/>
      <c r="G86" s="321"/>
      <c r="H86" s="321"/>
      <c r="I86" s="321"/>
      <c r="J86" s="321"/>
    </row>
    <row r="87" spans="5:10" x14ac:dyDescent="0.3">
      <c r="E87" s="321"/>
      <c r="F87" s="321"/>
      <c r="G87" s="321"/>
      <c r="H87" s="321"/>
      <c r="I87" s="321"/>
      <c r="J87" s="321"/>
    </row>
    <row r="88" spans="5:10" x14ac:dyDescent="0.3">
      <c r="E88" s="321"/>
      <c r="F88" s="321"/>
      <c r="G88" s="321"/>
      <c r="H88" s="321"/>
      <c r="I88" s="321"/>
      <c r="J88" s="321"/>
    </row>
    <row r="89" spans="5:10" x14ac:dyDescent="0.3">
      <c r="E89" s="321"/>
      <c r="F89" s="321"/>
      <c r="G89" s="321"/>
      <c r="H89" s="321"/>
      <c r="I89" s="321"/>
      <c r="J89" s="321"/>
    </row>
    <row r="90" spans="5:10" x14ac:dyDescent="0.3">
      <c r="E90" s="321"/>
      <c r="F90" s="321"/>
      <c r="G90" s="321"/>
      <c r="H90" s="321"/>
      <c r="I90" s="321"/>
      <c r="J90" s="321"/>
    </row>
    <row r="91" spans="5:10" x14ac:dyDescent="0.3">
      <c r="E91" s="321"/>
      <c r="F91" s="321"/>
      <c r="G91" s="321"/>
      <c r="H91" s="321"/>
      <c r="I91" s="321"/>
      <c r="J91" s="321"/>
    </row>
    <row r="92" spans="5:10" x14ac:dyDescent="0.3">
      <c r="E92" s="321"/>
      <c r="F92" s="321"/>
      <c r="G92" s="321"/>
      <c r="H92" s="321"/>
      <c r="I92" s="321"/>
      <c r="J92" s="321"/>
    </row>
    <row r="93" spans="5:10" x14ac:dyDescent="0.3">
      <c r="E93" s="321"/>
      <c r="F93" s="321"/>
      <c r="G93" s="321"/>
      <c r="H93" s="321"/>
      <c r="I93" s="321"/>
      <c r="J93" s="321"/>
    </row>
    <row r="94" spans="5:10" x14ac:dyDescent="0.3">
      <c r="E94" s="321"/>
      <c r="F94" s="321"/>
      <c r="G94" s="321"/>
      <c r="H94" s="321"/>
      <c r="I94" s="321"/>
      <c r="J94" s="321"/>
    </row>
    <row r="95" spans="5:10" x14ac:dyDescent="0.3">
      <c r="E95" s="321"/>
      <c r="F95" s="321"/>
      <c r="G95" s="321"/>
      <c r="H95" s="321"/>
      <c r="I95" s="321"/>
      <c r="J95" s="321"/>
    </row>
    <row r="96" spans="5:10" x14ac:dyDescent="0.3">
      <c r="E96" s="321"/>
      <c r="F96" s="321"/>
      <c r="G96" s="321"/>
      <c r="H96" s="321"/>
      <c r="I96" s="321"/>
      <c r="J96" s="321"/>
    </row>
    <row r="97" spans="5:10" x14ac:dyDescent="0.3">
      <c r="E97" s="321"/>
      <c r="F97" s="321"/>
      <c r="G97" s="321"/>
      <c r="H97" s="321"/>
      <c r="I97" s="321"/>
      <c r="J97" s="321"/>
    </row>
    <row r="98" spans="5:10" x14ac:dyDescent="0.3">
      <c r="E98" s="321"/>
      <c r="F98" s="321"/>
      <c r="G98" s="321"/>
      <c r="H98" s="321"/>
      <c r="I98" s="321"/>
      <c r="J98" s="321"/>
    </row>
    <row r="99" spans="5:10" x14ac:dyDescent="0.3">
      <c r="E99" s="321"/>
      <c r="F99" s="321"/>
      <c r="G99" s="321"/>
      <c r="H99" s="321"/>
      <c r="I99" s="321"/>
      <c r="J99" s="321"/>
    </row>
    <row r="100" spans="5:10" x14ac:dyDescent="0.3">
      <c r="E100" s="321"/>
      <c r="F100" s="321"/>
      <c r="G100" s="321"/>
      <c r="H100" s="321"/>
      <c r="I100" s="321"/>
      <c r="J100" s="321"/>
    </row>
    <row r="101" spans="5:10" x14ac:dyDescent="0.3">
      <c r="E101" s="321"/>
      <c r="F101" s="321"/>
      <c r="G101" s="321"/>
      <c r="H101" s="321"/>
      <c r="I101" s="321"/>
      <c r="J101" s="321"/>
    </row>
    <row r="102" spans="5:10" x14ac:dyDescent="0.3">
      <c r="E102" s="321"/>
      <c r="F102" s="321"/>
      <c r="G102" s="321"/>
      <c r="H102" s="321"/>
      <c r="I102" s="321"/>
      <c r="J102" s="321"/>
    </row>
    <row r="103" spans="5:10" x14ac:dyDescent="0.3">
      <c r="E103" s="321"/>
      <c r="F103" s="321"/>
      <c r="G103" s="321"/>
      <c r="H103" s="321"/>
      <c r="I103" s="321"/>
      <c r="J103" s="321"/>
    </row>
    <row r="104" spans="5:10" x14ac:dyDescent="0.3">
      <c r="E104" s="321"/>
      <c r="F104" s="321"/>
      <c r="G104" s="321"/>
      <c r="H104" s="321"/>
      <c r="I104" s="321"/>
      <c r="J104" s="321"/>
    </row>
    <row r="105" spans="5:10" x14ac:dyDescent="0.3">
      <c r="E105" s="321"/>
      <c r="F105" s="321"/>
      <c r="G105" s="321"/>
      <c r="H105" s="321"/>
      <c r="I105" s="321"/>
      <c r="J105" s="321"/>
    </row>
    <row r="106" spans="5:10" x14ac:dyDescent="0.3">
      <c r="E106" s="321"/>
      <c r="F106" s="321"/>
      <c r="G106" s="321"/>
      <c r="H106" s="321"/>
      <c r="I106" s="321"/>
      <c r="J106" s="321"/>
    </row>
    <row r="107" spans="5:10" x14ac:dyDescent="0.3">
      <c r="E107" s="321"/>
      <c r="F107" s="321"/>
      <c r="G107" s="321"/>
      <c r="H107" s="321"/>
      <c r="I107" s="321"/>
      <c r="J107" s="321"/>
    </row>
    <row r="108" spans="5:10" x14ac:dyDescent="0.3">
      <c r="E108" s="321"/>
      <c r="F108" s="321"/>
      <c r="G108" s="321"/>
      <c r="H108" s="321"/>
      <c r="I108" s="321"/>
      <c r="J108" s="321"/>
    </row>
    <row r="109" spans="5:10" x14ac:dyDescent="0.3">
      <c r="E109" s="321"/>
      <c r="F109" s="321"/>
      <c r="G109" s="321"/>
      <c r="H109" s="321"/>
      <c r="I109" s="321"/>
      <c r="J109" s="321"/>
    </row>
    <row r="110" spans="5:10" x14ac:dyDescent="0.3">
      <c r="E110" s="321"/>
      <c r="F110" s="321"/>
      <c r="G110" s="321"/>
      <c r="H110" s="321"/>
      <c r="I110" s="321"/>
      <c r="J110" s="321"/>
    </row>
    <row r="111" spans="5:10" x14ac:dyDescent="0.3">
      <c r="E111" s="321"/>
      <c r="F111" s="321"/>
      <c r="G111" s="321"/>
      <c r="H111" s="321"/>
      <c r="I111" s="321"/>
      <c r="J111" s="321"/>
    </row>
    <row r="112" spans="5:10" x14ac:dyDescent="0.3">
      <c r="E112" s="321"/>
      <c r="F112" s="321"/>
      <c r="G112" s="321"/>
      <c r="H112" s="321"/>
      <c r="I112" s="321"/>
      <c r="J112" s="321"/>
    </row>
    <row r="113" spans="5:10" x14ac:dyDescent="0.3">
      <c r="E113" s="321"/>
      <c r="F113" s="321"/>
      <c r="G113" s="321"/>
      <c r="H113" s="321"/>
      <c r="I113" s="321"/>
      <c r="J113" s="321"/>
    </row>
    <row r="114" spans="5:10" x14ac:dyDescent="0.3">
      <c r="E114" s="321"/>
      <c r="F114" s="321"/>
      <c r="G114" s="321"/>
      <c r="H114" s="321"/>
      <c r="I114" s="321"/>
      <c r="J114" s="321"/>
    </row>
    <row r="115" spans="5:10" x14ac:dyDescent="0.3">
      <c r="E115" s="321"/>
      <c r="F115" s="321"/>
      <c r="G115" s="321"/>
      <c r="H115" s="321"/>
      <c r="I115" s="321"/>
      <c r="J115" s="321"/>
    </row>
    <row r="116" spans="5:10" x14ac:dyDescent="0.3">
      <c r="E116" s="321"/>
      <c r="F116" s="321"/>
      <c r="G116" s="321"/>
      <c r="H116" s="321"/>
      <c r="I116" s="321"/>
      <c r="J116" s="321"/>
    </row>
    <row r="117" spans="5:10" x14ac:dyDescent="0.3">
      <c r="E117" s="321"/>
      <c r="F117" s="321"/>
      <c r="G117" s="321"/>
      <c r="H117" s="321"/>
      <c r="I117" s="321"/>
      <c r="J117" s="321"/>
    </row>
  </sheetData>
  <mergeCells count="258">
    <mergeCell ref="C6:J6"/>
    <mergeCell ref="A6:B6"/>
    <mergeCell ref="A20:A39"/>
    <mergeCell ref="E31:F31"/>
    <mergeCell ref="G31:J31"/>
    <mergeCell ref="B31:B39"/>
    <mergeCell ref="C31:D31"/>
    <mergeCell ref="C20:D20"/>
    <mergeCell ref="C38:D38"/>
    <mergeCell ref="C39:D39"/>
    <mergeCell ref="B20:B30"/>
    <mergeCell ref="C21:D21"/>
    <mergeCell ref="C22:D22"/>
    <mergeCell ref="C34:D34"/>
    <mergeCell ref="C35:D35"/>
    <mergeCell ref="G34:J34"/>
    <mergeCell ref="G35:J35"/>
    <mergeCell ref="G32:J32"/>
    <mergeCell ref="G33:J33"/>
    <mergeCell ref="G30:J30"/>
    <mergeCell ref="E25:F25"/>
    <mergeCell ref="G25:J25"/>
    <mergeCell ref="E26:F26"/>
    <mergeCell ref="G26:J26"/>
    <mergeCell ref="G27:J27"/>
    <mergeCell ref="G28:J28"/>
    <mergeCell ref="G29:J29"/>
    <mergeCell ref="G104:J104"/>
    <mergeCell ref="E105:F105"/>
    <mergeCell ref="G105:J105"/>
    <mergeCell ref="E106:F106"/>
    <mergeCell ref="E116:F116"/>
    <mergeCell ref="E98:F98"/>
    <mergeCell ref="E92:F92"/>
    <mergeCell ref="E86:F86"/>
    <mergeCell ref="E80:F80"/>
    <mergeCell ref="E74:F74"/>
    <mergeCell ref="E68:F68"/>
    <mergeCell ref="E62:F62"/>
    <mergeCell ref="E56:F56"/>
    <mergeCell ref="E50:F50"/>
    <mergeCell ref="E45:F45"/>
    <mergeCell ref="E40:F40"/>
    <mergeCell ref="E34:F34"/>
    <mergeCell ref="E35:F35"/>
    <mergeCell ref="E32:F32"/>
    <mergeCell ref="E33:F33"/>
    <mergeCell ref="G106:J106"/>
    <mergeCell ref="C36:D36"/>
    <mergeCell ref="C37:D37"/>
    <mergeCell ref="C33:D33"/>
    <mergeCell ref="C23:D23"/>
    <mergeCell ref="C24:D24"/>
    <mergeCell ref="C25:D25"/>
    <mergeCell ref="C26:D26"/>
    <mergeCell ref="C27:D27"/>
    <mergeCell ref="E30:F30"/>
    <mergeCell ref="C28:D28"/>
    <mergeCell ref="C29:D29"/>
    <mergeCell ref="E27:F27"/>
    <mergeCell ref="E28:F28"/>
    <mergeCell ref="E29:F29"/>
    <mergeCell ref="C32:D32"/>
    <mergeCell ref="E101:F101"/>
    <mergeCell ref="G101:J101"/>
    <mergeCell ref="E102:F102"/>
    <mergeCell ref="G102:J102"/>
    <mergeCell ref="E103:F103"/>
    <mergeCell ref="G103:J103"/>
    <mergeCell ref="E109:F109"/>
    <mergeCell ref="G109:J109"/>
    <mergeCell ref="G107:J107"/>
    <mergeCell ref="E108:F108"/>
    <mergeCell ref="G108:J108"/>
    <mergeCell ref="E117:F117"/>
    <mergeCell ref="G117:J117"/>
    <mergeCell ref="E7:J7"/>
    <mergeCell ref="C1:C4"/>
    <mergeCell ref="D1:G2"/>
    <mergeCell ref="D3:G4"/>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07:F107"/>
    <mergeCell ref="C30:D30"/>
    <mergeCell ref="G116:J116"/>
    <mergeCell ref="E104:F104"/>
    <mergeCell ref="G100:J100"/>
    <mergeCell ref="E95:F95"/>
    <mergeCell ref="G95:J95"/>
    <mergeCell ref="E96:F96"/>
    <mergeCell ref="G96:J96"/>
    <mergeCell ref="E97:F97"/>
    <mergeCell ref="G97:J97"/>
    <mergeCell ref="G99:J99"/>
    <mergeCell ref="E100:F100"/>
    <mergeCell ref="G98:J98"/>
    <mergeCell ref="E99:F99"/>
    <mergeCell ref="G92:J92"/>
    <mergeCell ref="E93:F93"/>
    <mergeCell ref="G93:J93"/>
    <mergeCell ref="E94:F94"/>
    <mergeCell ref="G94:J94"/>
    <mergeCell ref="E89:F89"/>
    <mergeCell ref="G89:J89"/>
    <mergeCell ref="E90:F90"/>
    <mergeCell ref="G90:J90"/>
    <mergeCell ref="E91:F91"/>
    <mergeCell ref="G91:J91"/>
    <mergeCell ref="G86:J86"/>
    <mergeCell ref="E87:F87"/>
    <mergeCell ref="G87:J87"/>
    <mergeCell ref="E88:F88"/>
    <mergeCell ref="G88:J88"/>
    <mergeCell ref="E83:F83"/>
    <mergeCell ref="G83:J83"/>
    <mergeCell ref="E84:F84"/>
    <mergeCell ref="G84:J84"/>
    <mergeCell ref="E85:F85"/>
    <mergeCell ref="G85:J85"/>
    <mergeCell ref="G80:J80"/>
    <mergeCell ref="E81:F81"/>
    <mergeCell ref="G81:J81"/>
    <mergeCell ref="E82:F82"/>
    <mergeCell ref="G82:J82"/>
    <mergeCell ref="E77:F77"/>
    <mergeCell ref="G77:J77"/>
    <mergeCell ref="E78:F78"/>
    <mergeCell ref="G78:J78"/>
    <mergeCell ref="E79:F79"/>
    <mergeCell ref="G79:J79"/>
    <mergeCell ref="G74:J74"/>
    <mergeCell ref="E75:F75"/>
    <mergeCell ref="G75:J75"/>
    <mergeCell ref="E76:F76"/>
    <mergeCell ref="G76:J76"/>
    <mergeCell ref="E71:F71"/>
    <mergeCell ref="G71:J71"/>
    <mergeCell ref="E72:F72"/>
    <mergeCell ref="G72:J72"/>
    <mergeCell ref="E73:F73"/>
    <mergeCell ref="G73:J73"/>
    <mergeCell ref="G68:J68"/>
    <mergeCell ref="E69:F69"/>
    <mergeCell ref="G69:J69"/>
    <mergeCell ref="E70:F70"/>
    <mergeCell ref="G70:J70"/>
    <mergeCell ref="E65:F65"/>
    <mergeCell ref="G65:J65"/>
    <mergeCell ref="E66:F66"/>
    <mergeCell ref="G66:J66"/>
    <mergeCell ref="E67:F67"/>
    <mergeCell ref="G67:J67"/>
    <mergeCell ref="G62:J62"/>
    <mergeCell ref="E63:F63"/>
    <mergeCell ref="G63:J63"/>
    <mergeCell ref="E64:F64"/>
    <mergeCell ref="G64:J64"/>
    <mergeCell ref="E59:F59"/>
    <mergeCell ref="G59:J59"/>
    <mergeCell ref="E60:F60"/>
    <mergeCell ref="G60:J60"/>
    <mergeCell ref="E61:F61"/>
    <mergeCell ref="G61:J61"/>
    <mergeCell ref="G56:J56"/>
    <mergeCell ref="E57:F57"/>
    <mergeCell ref="G57:J57"/>
    <mergeCell ref="E58:F58"/>
    <mergeCell ref="G58:J58"/>
    <mergeCell ref="E53:F53"/>
    <mergeCell ref="G53:J53"/>
    <mergeCell ref="E54:F54"/>
    <mergeCell ref="G54:J54"/>
    <mergeCell ref="E55:F55"/>
    <mergeCell ref="G55:J55"/>
    <mergeCell ref="G50:J50"/>
    <mergeCell ref="E51:F51"/>
    <mergeCell ref="G51:J51"/>
    <mergeCell ref="E52:F52"/>
    <mergeCell ref="G52:J52"/>
    <mergeCell ref="E47:F47"/>
    <mergeCell ref="G47:J47"/>
    <mergeCell ref="E48:F48"/>
    <mergeCell ref="G48:J48"/>
    <mergeCell ref="E49:F49"/>
    <mergeCell ref="G49:J49"/>
    <mergeCell ref="G45:J45"/>
    <mergeCell ref="E46:F46"/>
    <mergeCell ref="G46:J46"/>
    <mergeCell ref="E41:F41"/>
    <mergeCell ref="G41:J41"/>
    <mergeCell ref="E42:F42"/>
    <mergeCell ref="G42:J42"/>
    <mergeCell ref="E43:F43"/>
    <mergeCell ref="G43:J43"/>
    <mergeCell ref="G40:J40"/>
    <mergeCell ref="E36:F36"/>
    <mergeCell ref="G36:J36"/>
    <mergeCell ref="E37:F37"/>
    <mergeCell ref="G37:J37"/>
    <mergeCell ref="E38:F38"/>
    <mergeCell ref="G38:J38"/>
    <mergeCell ref="E44:F44"/>
    <mergeCell ref="G44:J44"/>
    <mergeCell ref="E39:F39"/>
    <mergeCell ref="G39:J39"/>
    <mergeCell ref="G15:J15"/>
    <mergeCell ref="E22:F22"/>
    <mergeCell ref="G22:J22"/>
    <mergeCell ref="E23:F23"/>
    <mergeCell ref="G23:J23"/>
    <mergeCell ref="E24:F24"/>
    <mergeCell ref="G24:J24"/>
    <mergeCell ref="E20:F20"/>
    <mergeCell ref="G20:J20"/>
    <mergeCell ref="E21:F21"/>
    <mergeCell ref="G21:J21"/>
    <mergeCell ref="E16:F16"/>
    <mergeCell ref="E17:F17"/>
    <mergeCell ref="G16:J16"/>
    <mergeCell ref="G17:J17"/>
    <mergeCell ref="E18:F18"/>
    <mergeCell ref="E19:F19"/>
    <mergeCell ref="G18:J18"/>
    <mergeCell ref="G19:J19"/>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3:F13"/>
    <mergeCell ref="G13:J13"/>
    <mergeCell ref="E14:F14"/>
    <mergeCell ref="G14:J14"/>
    <mergeCell ref="E15:F15"/>
    <mergeCell ref="A1:B4"/>
    <mergeCell ref="A5:J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4"/>
  <sheetViews>
    <sheetView topLeftCell="A9" zoomScale="90" workbookViewId="0">
      <pane ySplit="1" topLeftCell="A10" activePane="bottomLeft" state="frozen"/>
      <selection activeCell="A9" sqref="A9"/>
      <selection pane="bottomLeft" activeCell="D11" sqref="D11"/>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53"/>
      <c r="B1" s="237" t="s">
        <v>0</v>
      </c>
      <c r="C1" s="237"/>
      <c r="D1" s="237"/>
      <c r="E1" s="237"/>
      <c r="F1" s="358" t="s">
        <v>1</v>
      </c>
      <c r="G1" s="358"/>
      <c r="H1" s="358"/>
      <c r="I1" s="358"/>
      <c r="J1" s="260"/>
    </row>
    <row r="2" spans="1:10" x14ac:dyDescent="0.3">
      <c r="A2" s="254"/>
      <c r="B2" s="238" t="s">
        <v>74</v>
      </c>
      <c r="C2" s="238"/>
      <c r="D2" s="238"/>
      <c r="E2" s="238"/>
      <c r="F2" s="288" t="s">
        <v>30</v>
      </c>
      <c r="G2" s="288"/>
      <c r="H2" s="288"/>
      <c r="I2" s="288"/>
      <c r="J2" s="261"/>
    </row>
    <row r="3" spans="1:10" ht="15" customHeight="1" x14ac:dyDescent="0.3">
      <c r="A3" s="254"/>
      <c r="B3" s="238"/>
      <c r="C3" s="238"/>
      <c r="D3" s="238"/>
      <c r="E3" s="238"/>
      <c r="F3" s="288" t="s">
        <v>3</v>
      </c>
      <c r="G3" s="288"/>
      <c r="H3" s="288"/>
      <c r="I3" s="288"/>
      <c r="J3" s="261"/>
    </row>
    <row r="4" spans="1:10" ht="15" thickBot="1" x14ac:dyDescent="0.35">
      <c r="A4" s="255"/>
      <c r="B4" s="238"/>
      <c r="C4" s="238"/>
      <c r="D4" s="238"/>
      <c r="E4" s="238"/>
      <c r="F4" s="288" t="s">
        <v>4</v>
      </c>
      <c r="G4" s="288"/>
      <c r="H4" s="288"/>
      <c r="I4" s="288"/>
      <c r="J4" s="262"/>
    </row>
    <row r="5" spans="1:10" ht="15" thickBot="1" x14ac:dyDescent="0.35">
      <c r="A5" s="75"/>
      <c r="J5" s="76"/>
    </row>
    <row r="6" spans="1:10" s="67" customFormat="1" ht="15.6" x14ac:dyDescent="0.3">
      <c r="A6" s="267" t="s">
        <v>32</v>
      </c>
      <c r="B6" s="268"/>
      <c r="C6" s="268"/>
      <c r="D6" s="268"/>
      <c r="E6" s="357"/>
      <c r="F6" s="357"/>
      <c r="G6" s="357"/>
      <c r="H6" s="357"/>
      <c r="I6" s="357"/>
      <c r="J6" s="269"/>
    </row>
    <row r="7" spans="1:10" s="67" customFormat="1" ht="25.5" customHeight="1" x14ac:dyDescent="0.3">
      <c r="A7" s="21" t="s">
        <v>6</v>
      </c>
      <c r="B7" s="372" t="s">
        <v>7</v>
      </c>
      <c r="C7" s="373"/>
      <c r="D7" s="373"/>
      <c r="E7" s="373"/>
      <c r="F7" s="373"/>
      <c r="G7" s="373"/>
      <c r="H7" s="373"/>
      <c r="I7" s="373"/>
      <c r="J7" s="374"/>
    </row>
    <row r="8" spans="1:10" s="67" customFormat="1" ht="69" customHeight="1" x14ac:dyDescent="0.3">
      <c r="A8" s="20" t="s">
        <v>8</v>
      </c>
      <c r="B8" s="375" t="s">
        <v>9</v>
      </c>
      <c r="C8" s="376"/>
      <c r="D8" s="376"/>
      <c r="E8" s="376"/>
      <c r="F8" s="376"/>
      <c r="G8" s="376"/>
      <c r="H8" s="376"/>
      <c r="I8" s="376"/>
      <c r="J8" s="377"/>
    </row>
    <row r="9" spans="1:10" ht="39.75" customHeight="1" x14ac:dyDescent="0.3">
      <c r="A9" s="62" t="s">
        <v>35</v>
      </c>
      <c r="B9" s="49" t="s">
        <v>36</v>
      </c>
      <c r="C9" s="26" t="s">
        <v>37</v>
      </c>
      <c r="D9" s="27" t="s">
        <v>38</v>
      </c>
      <c r="E9" s="68" t="s">
        <v>75</v>
      </c>
      <c r="F9" s="72" t="s">
        <v>76</v>
      </c>
      <c r="G9" s="72" t="s">
        <v>77</v>
      </c>
      <c r="H9" s="72" t="s">
        <v>78</v>
      </c>
      <c r="I9" s="72" t="s">
        <v>79</v>
      </c>
      <c r="J9" s="77" t="s">
        <v>80</v>
      </c>
    </row>
    <row r="10" spans="1:10" ht="110.25" customHeight="1" x14ac:dyDescent="0.3">
      <c r="A10" s="359" t="s">
        <v>326</v>
      </c>
      <c r="B10" s="198" t="str">
        <f>'PRIORIZACIÓN DE CAUSA'!B24</f>
        <v xml:space="preserve"> Limitacion en el presupuesto de inversion destinado para la entrega de  beneficios a los programas y prestacion de servicios.</v>
      </c>
      <c r="C10" s="379" t="s">
        <v>327</v>
      </c>
      <c r="D10" s="206" t="s">
        <v>276</v>
      </c>
      <c r="E10" s="360" t="s">
        <v>325</v>
      </c>
      <c r="F10" s="361" t="s">
        <v>146</v>
      </c>
      <c r="G10" s="361" t="s">
        <v>146</v>
      </c>
      <c r="H10" s="361" t="s">
        <v>146</v>
      </c>
      <c r="I10" s="361" t="s">
        <v>146</v>
      </c>
      <c r="J10" s="378" t="str">
        <f>IF(F10="NA","GESTION",IF(G10="NA","GESTION",IF(H10="NA","GESTION",IF(I10="NA","GESTION",IF(F10&lt;&gt;"X"," ",IF(G10&lt;&gt;"X"," ",IF(H10&lt;&gt;"X"," ",IF(I10&lt;&gt;"X"," ","CORRUPCION"))))))))</f>
        <v>CORRUPCION</v>
      </c>
    </row>
    <row r="11" spans="1:10" ht="107.25" customHeight="1" x14ac:dyDescent="0.3">
      <c r="A11" s="359"/>
      <c r="B11" s="207" t="str">
        <f>'PRIORIZACIÓN DE CAUSA'!B21</f>
        <v xml:space="preserve">Desconocimiento del Codigo Unico Disciplinario por parte del personal encargado de prestar el servicio </v>
      </c>
      <c r="C11" s="379"/>
      <c r="D11" s="207" t="s">
        <v>277</v>
      </c>
      <c r="E11" s="360"/>
      <c r="F11" s="361"/>
      <c r="G11" s="361"/>
      <c r="H11" s="361"/>
      <c r="I11" s="361"/>
      <c r="J11" s="378"/>
    </row>
    <row r="12" spans="1:10" ht="86.25" customHeight="1" x14ac:dyDescent="0.3">
      <c r="A12" s="359"/>
      <c r="B12" s="198" t="str">
        <f>'PRIORIZACIÓN DE CAUSA'!B20</f>
        <v xml:space="preserve">Personal insuficiente para apoyar la totalidad de procesos </v>
      </c>
      <c r="C12" s="379"/>
      <c r="D12" s="199" t="s">
        <v>328</v>
      </c>
      <c r="E12" s="360"/>
      <c r="F12" s="361"/>
      <c r="G12" s="361"/>
      <c r="H12" s="361"/>
      <c r="I12" s="361"/>
      <c r="J12" s="378"/>
    </row>
    <row r="13" spans="1:10" ht="76.5" customHeight="1" x14ac:dyDescent="0.3">
      <c r="A13" s="362" t="s">
        <v>280</v>
      </c>
      <c r="B13" s="200" t="str">
        <f>'PRIORIZACIÓN DE CAUSA'!B20</f>
        <v xml:space="preserve">Personal insuficiente para apoyar la totalidad de procesos </v>
      </c>
      <c r="C13" s="368" t="s">
        <v>281</v>
      </c>
      <c r="D13" s="201" t="s">
        <v>279</v>
      </c>
      <c r="E13" s="364" t="s">
        <v>345</v>
      </c>
      <c r="F13" s="366" t="s">
        <v>147</v>
      </c>
      <c r="G13" s="366" t="s">
        <v>147</v>
      </c>
      <c r="H13" s="366" t="s">
        <v>146</v>
      </c>
      <c r="I13" s="366" t="s">
        <v>146</v>
      </c>
      <c r="J13" s="370" t="str">
        <f>IF(F13="NA","GESTION",IF(G13="NA","GESTION",IF(H13="NA","GESTION",IF(I13="NA","GESTION",IF(F13&lt;&gt;"X"," ",IF(G13&lt;&gt;"X"," ",IF(H13&lt;&gt;"X"," ",IF(I13&lt;&gt;"X"," ","CORRUPCION"))))))))</f>
        <v>GESTION</v>
      </c>
    </row>
    <row r="14" spans="1:10" ht="69.75" customHeight="1" x14ac:dyDescent="0.3">
      <c r="A14" s="363"/>
      <c r="B14" s="200" t="str">
        <f>'PRIORIZACIÓN DE CAUSA'!B23</f>
        <v>El cambio de directrices y/o formas de llevar a cabo la ejecucion de los procesos genera cambios en el desarrollo de los mismos.</v>
      </c>
      <c r="C14" s="369"/>
      <c r="D14" s="202" t="s">
        <v>277</v>
      </c>
      <c r="E14" s="365"/>
      <c r="F14" s="367"/>
      <c r="G14" s="367"/>
      <c r="H14" s="367"/>
      <c r="I14" s="367"/>
      <c r="J14" s="371"/>
    </row>
  </sheetData>
  <mergeCells count="27">
    <mergeCell ref="H13:H14"/>
    <mergeCell ref="I13:I14"/>
    <mergeCell ref="J13:J14"/>
    <mergeCell ref="B7:J7"/>
    <mergeCell ref="B8:J8"/>
    <mergeCell ref="H10:H12"/>
    <mergeCell ref="I10:I12"/>
    <mergeCell ref="J10:J12"/>
    <mergeCell ref="C10:C12"/>
    <mergeCell ref="A10:A12"/>
    <mergeCell ref="E10:E12"/>
    <mergeCell ref="F10:F12"/>
    <mergeCell ref="G10:G12"/>
    <mergeCell ref="A13:A14"/>
    <mergeCell ref="E13:E14"/>
    <mergeCell ref="F13:F14"/>
    <mergeCell ref="G13:G14"/>
    <mergeCell ref="C13:C14"/>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4"/>
  <sheetViews>
    <sheetView topLeftCell="A9" workbookViewId="0">
      <pane ySplit="1" topLeftCell="A10" activePane="bottomLeft" state="frozen"/>
      <selection activeCell="A9" sqref="A9"/>
      <selection pane="bottomLeft" activeCell="A13" sqref="A13:A14"/>
    </sheetView>
  </sheetViews>
  <sheetFormatPr baseColWidth="10" defaultColWidth="11.44140625" defaultRowHeight="14.4" x14ac:dyDescent="0.3"/>
  <cols>
    <col min="1" max="1" width="31" customWidth="1"/>
    <col min="2" max="2" width="47.44140625" customWidth="1"/>
    <col min="3" max="3" width="27.33203125" customWidth="1"/>
    <col min="4" max="4" width="47.44140625" customWidth="1"/>
    <col min="5" max="5" width="15" customWidth="1"/>
    <col min="6" max="6" width="14.5546875" customWidth="1"/>
  </cols>
  <sheetData>
    <row r="1" spans="1:6" ht="28.5" customHeight="1" x14ac:dyDescent="0.3">
      <c r="A1" s="253"/>
      <c r="B1" s="238" t="s">
        <v>0</v>
      </c>
      <c r="C1" s="238"/>
      <c r="D1" s="288" t="s">
        <v>1</v>
      </c>
      <c r="E1" s="288"/>
      <c r="F1" s="260"/>
    </row>
    <row r="2" spans="1:6" x14ac:dyDescent="0.3">
      <c r="A2" s="254"/>
      <c r="B2" s="238" t="s">
        <v>81</v>
      </c>
      <c r="C2" s="238"/>
      <c r="D2" s="288" t="s">
        <v>30</v>
      </c>
      <c r="E2" s="288"/>
      <c r="F2" s="261"/>
    </row>
    <row r="3" spans="1:6" ht="15" customHeight="1" x14ac:dyDescent="0.3">
      <c r="A3" s="254"/>
      <c r="B3" s="238"/>
      <c r="C3" s="238"/>
      <c r="D3" s="288" t="s">
        <v>3</v>
      </c>
      <c r="E3" s="288"/>
      <c r="F3" s="261"/>
    </row>
    <row r="4" spans="1:6" ht="15" thickBot="1" x14ac:dyDescent="0.35">
      <c r="A4" s="255"/>
      <c r="B4" s="238"/>
      <c r="C4" s="238"/>
      <c r="D4" s="288" t="s">
        <v>4</v>
      </c>
      <c r="E4" s="288"/>
      <c r="F4" s="262"/>
    </row>
    <row r="5" spans="1:6" ht="15" thickBot="1" x14ac:dyDescent="0.35"/>
    <row r="6" spans="1:6" s="67" customFormat="1" ht="15.6" x14ac:dyDescent="0.3">
      <c r="A6" s="267" t="s">
        <v>82</v>
      </c>
      <c r="B6" s="268"/>
      <c r="C6" s="268"/>
      <c r="D6" s="357"/>
      <c r="E6" s="357"/>
      <c r="F6" s="269"/>
    </row>
    <row r="7" spans="1:6" s="67" customFormat="1" ht="25.5" customHeight="1" x14ac:dyDescent="0.3">
      <c r="A7" s="21" t="s">
        <v>6</v>
      </c>
      <c r="B7" s="383"/>
      <c r="C7" s="383"/>
      <c r="D7" s="383"/>
      <c r="E7" s="383"/>
      <c r="F7" s="383"/>
    </row>
    <row r="8" spans="1:6" s="67" customFormat="1" ht="40.5" customHeight="1" x14ac:dyDescent="0.3">
      <c r="A8" s="20" t="s">
        <v>8</v>
      </c>
      <c r="B8" s="383"/>
      <c r="C8" s="383"/>
      <c r="D8" s="383"/>
      <c r="E8" s="383"/>
      <c r="F8" s="383"/>
    </row>
    <row r="9" spans="1:6" ht="31.95" customHeight="1" x14ac:dyDescent="0.3">
      <c r="A9" s="68" t="s">
        <v>75</v>
      </c>
      <c r="B9" s="68" t="s">
        <v>83</v>
      </c>
      <c r="C9" s="68" t="s">
        <v>84</v>
      </c>
      <c r="D9" s="69" t="s">
        <v>85</v>
      </c>
      <c r="E9" s="382" t="s">
        <v>86</v>
      </c>
      <c r="F9" s="382"/>
    </row>
    <row r="10" spans="1:6" ht="113.25" customHeight="1" x14ac:dyDescent="0.3">
      <c r="A10" s="380" t="str">
        <f>'IDENTIFICACION(GyC)'!E10:E12</f>
        <v xml:space="preserve">Posibilidad de recibir y/o solicitar dadivas para el otorgamiento de estimulo sin el lleno de los requisitos. 
</v>
      </c>
      <c r="B10" s="381" t="s">
        <v>347</v>
      </c>
      <c r="C10" s="337" t="s">
        <v>254</v>
      </c>
      <c r="D10" s="206" t="str">
        <f>'IDENTIFICACION(GyC)'!B10</f>
        <v xml:space="preserve"> Limitacion en el presupuesto de inversion destinado para la entrega de  beneficios a los programas y prestacion de servicios.</v>
      </c>
      <c r="E10" s="384" t="str">
        <f>'IDENTIFICACION(GyC)'!D10</f>
        <v>Incumplimiento real de cobertura según metas del plan de desarrollo</v>
      </c>
      <c r="F10" s="385"/>
    </row>
    <row r="11" spans="1:6" ht="81" customHeight="1" x14ac:dyDescent="0.3">
      <c r="A11" s="380"/>
      <c r="B11" s="381"/>
      <c r="C11" s="337"/>
      <c r="D11" s="206" t="str">
        <f>'IDENTIFICACION(GyC)'!B11</f>
        <v xml:space="preserve">Desconocimiento del Codigo Unico Disciplinario por parte del personal encargado de prestar el servicio </v>
      </c>
      <c r="E11" s="384" t="str">
        <f>'IDENTIFICACION(GyC)'!D11</f>
        <v>Pérdida de credibilidad institucional</v>
      </c>
      <c r="F11" s="385"/>
    </row>
    <row r="12" spans="1:6" ht="56.4" customHeight="1" x14ac:dyDescent="0.3">
      <c r="A12" s="380"/>
      <c r="B12" s="381"/>
      <c r="C12" s="337"/>
      <c r="D12" s="206" t="str">
        <f>'IDENTIFICACION(GyC)'!B12</f>
        <v xml:space="preserve">Personal insuficiente para apoyar la totalidad de procesos </v>
      </c>
      <c r="E12" s="384" t="str">
        <f>'IDENTIFICACION(GyC)'!D12</f>
        <v>Sanciones disciplinarias a los funcionarios que incurren en dicha acción</v>
      </c>
      <c r="F12" s="385"/>
    </row>
    <row r="13" spans="1:6" ht="111.75" customHeight="1" x14ac:dyDescent="0.3">
      <c r="A13" s="388" t="str">
        <f>'IDENTIFICACION(GyC)'!E13:E14</f>
        <v xml:space="preserve">Posibilidad de incumplimiento a los planes de trabajo del proceso gestion artistica y cultural. </v>
      </c>
      <c r="B13" s="389" t="s">
        <v>348</v>
      </c>
      <c r="C13" s="390" t="s">
        <v>282</v>
      </c>
      <c r="D13" s="206" t="str">
        <f>'IDENTIFICACION(GyC)'!B13</f>
        <v xml:space="preserve">Personal insuficiente para apoyar la totalidad de procesos </v>
      </c>
      <c r="E13" s="386" t="s">
        <v>279</v>
      </c>
      <c r="F13" s="387"/>
    </row>
    <row r="14" spans="1:6" ht="57" customHeight="1" x14ac:dyDescent="0.3">
      <c r="A14" s="388"/>
      <c r="B14" s="389"/>
      <c r="C14" s="390"/>
      <c r="D14" s="206" t="str">
        <f>'IDENTIFICACION(GyC)'!B14</f>
        <v>El cambio de directrices y/o formas de llevar a cabo la ejecucion de los procesos genera cambios en el desarrollo de los mismos.</v>
      </c>
      <c r="E14" s="386" t="s">
        <v>277</v>
      </c>
      <c r="F14" s="387"/>
    </row>
  </sheetData>
  <mergeCells count="23">
    <mergeCell ref="E13:F13"/>
    <mergeCell ref="A13:A14"/>
    <mergeCell ref="B13:B14"/>
    <mergeCell ref="C13:C14"/>
    <mergeCell ref="E14:F14"/>
    <mergeCell ref="A6:F6"/>
    <mergeCell ref="A10:A12"/>
    <mergeCell ref="B10:B12"/>
    <mergeCell ref="E9:F9"/>
    <mergeCell ref="C10:C12"/>
    <mergeCell ref="B7:F7"/>
    <mergeCell ref="B8:F8"/>
    <mergeCell ref="E10:F10"/>
    <mergeCell ref="E11:F11"/>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topLeftCell="A9" zoomScale="110" zoomScaleNormal="110" workbookViewId="0">
      <pane ySplit="1" topLeftCell="A10" activePane="bottomLeft" state="frozen"/>
      <selection activeCell="A9" sqref="A9"/>
      <selection pane="bottomLeft" activeCell="T11" sqref="T11"/>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53"/>
      <c r="B1" s="256" t="s">
        <v>0</v>
      </c>
      <c r="C1" s="257"/>
      <c r="D1" s="257"/>
      <c r="E1" s="257"/>
      <c r="F1" s="257"/>
      <c r="G1" s="257"/>
      <c r="H1" s="257"/>
      <c r="I1" s="257"/>
      <c r="J1" s="257"/>
      <c r="K1" s="257"/>
      <c r="L1" s="257"/>
      <c r="M1" s="257"/>
      <c r="N1" s="257"/>
      <c r="O1" s="257"/>
      <c r="P1" s="402"/>
      <c r="Q1" s="288" t="s">
        <v>88</v>
      </c>
      <c r="R1" s="288"/>
      <c r="S1" s="288"/>
      <c r="T1" s="260"/>
    </row>
    <row r="2" spans="1:20" ht="20.25" customHeight="1" x14ac:dyDescent="0.3">
      <c r="A2" s="254"/>
      <c r="B2" s="258"/>
      <c r="C2" s="259"/>
      <c r="D2" s="259"/>
      <c r="E2" s="259"/>
      <c r="F2" s="259"/>
      <c r="G2" s="259"/>
      <c r="H2" s="259"/>
      <c r="I2" s="259"/>
      <c r="J2" s="259"/>
      <c r="K2" s="259"/>
      <c r="L2" s="259"/>
      <c r="M2" s="259"/>
      <c r="N2" s="259"/>
      <c r="O2" s="259"/>
      <c r="P2" s="331"/>
      <c r="Q2" s="288" t="s">
        <v>30</v>
      </c>
      <c r="R2" s="288"/>
      <c r="S2" s="288"/>
      <c r="T2" s="261"/>
    </row>
    <row r="3" spans="1:20" ht="18.75" customHeight="1" x14ac:dyDescent="0.3">
      <c r="A3" s="254"/>
      <c r="B3" s="263" t="s">
        <v>89</v>
      </c>
      <c r="C3" s="264"/>
      <c r="D3" s="264"/>
      <c r="E3" s="264"/>
      <c r="F3" s="264"/>
      <c r="G3" s="264"/>
      <c r="H3" s="264"/>
      <c r="I3" s="264"/>
      <c r="J3" s="264"/>
      <c r="K3" s="264"/>
      <c r="L3" s="264"/>
      <c r="M3" s="264"/>
      <c r="N3" s="264"/>
      <c r="O3" s="264"/>
      <c r="P3" s="330"/>
      <c r="Q3" s="288" t="s">
        <v>3</v>
      </c>
      <c r="R3" s="288"/>
      <c r="S3" s="288"/>
      <c r="T3" s="261"/>
    </row>
    <row r="4" spans="1:20" ht="19.5" customHeight="1" thickBot="1" x14ac:dyDescent="0.35">
      <c r="A4" s="255"/>
      <c r="B4" s="265"/>
      <c r="C4" s="266"/>
      <c r="D4" s="266"/>
      <c r="E4" s="266"/>
      <c r="F4" s="266"/>
      <c r="G4" s="266"/>
      <c r="H4" s="266"/>
      <c r="I4" s="266"/>
      <c r="J4" s="266"/>
      <c r="K4" s="266"/>
      <c r="L4" s="266"/>
      <c r="M4" s="266"/>
      <c r="N4" s="266"/>
      <c r="O4" s="266"/>
      <c r="P4" s="403"/>
      <c r="Q4" s="288" t="s">
        <v>4</v>
      </c>
      <c r="R4" s="288"/>
      <c r="S4" s="288"/>
      <c r="T4" s="262"/>
    </row>
    <row r="5" spans="1:20" ht="15" thickBot="1" x14ac:dyDescent="0.35"/>
    <row r="6" spans="1:20" ht="15.6" x14ac:dyDescent="0.3">
      <c r="A6" s="391" t="s">
        <v>90</v>
      </c>
      <c r="B6" s="392"/>
      <c r="C6" s="392"/>
      <c r="D6" s="392"/>
      <c r="E6" s="392"/>
      <c r="F6" s="392"/>
      <c r="G6" s="392"/>
      <c r="H6" s="392"/>
      <c r="I6" s="392"/>
      <c r="J6" s="392"/>
      <c r="K6" s="392"/>
      <c r="L6" s="392"/>
      <c r="M6" s="392"/>
      <c r="N6" s="392"/>
      <c r="O6" s="393"/>
      <c r="P6" s="393"/>
      <c r="Q6" s="393"/>
      <c r="R6" s="393"/>
      <c r="S6" s="393"/>
      <c r="T6" s="394"/>
    </row>
    <row r="7" spans="1:20" ht="33" customHeight="1" x14ac:dyDescent="0.3">
      <c r="A7" s="95" t="s">
        <v>6</v>
      </c>
      <c r="B7" s="399"/>
      <c r="C7" s="400"/>
      <c r="D7" s="400"/>
      <c r="E7" s="400"/>
      <c r="F7" s="400"/>
      <c r="G7" s="400"/>
      <c r="H7" s="400"/>
      <c r="I7" s="400"/>
      <c r="J7" s="400"/>
      <c r="K7" s="400"/>
      <c r="L7" s="400"/>
      <c r="M7" s="400"/>
      <c r="N7" s="400"/>
      <c r="O7" s="400"/>
      <c r="P7" s="400"/>
      <c r="Q7" s="400"/>
      <c r="R7" s="400"/>
      <c r="S7" s="400"/>
      <c r="T7" s="401"/>
    </row>
    <row r="8" spans="1:20" ht="33" customHeight="1" x14ac:dyDescent="0.3">
      <c r="A8" s="96" t="s">
        <v>8</v>
      </c>
      <c r="B8" s="399"/>
      <c r="C8" s="400"/>
      <c r="D8" s="400"/>
      <c r="E8" s="400"/>
      <c r="F8" s="400"/>
      <c r="G8" s="400"/>
      <c r="H8" s="400"/>
      <c r="I8" s="400"/>
      <c r="J8" s="400"/>
      <c r="K8" s="400"/>
      <c r="L8" s="400"/>
      <c r="M8" s="400"/>
      <c r="N8" s="400"/>
      <c r="O8" s="400"/>
      <c r="P8" s="400"/>
      <c r="Q8" s="400"/>
      <c r="R8" s="400"/>
      <c r="S8" s="400"/>
      <c r="T8" s="401"/>
    </row>
    <row r="9" spans="1:20" ht="37.5" customHeight="1" x14ac:dyDescent="0.3">
      <c r="A9" s="404" t="s">
        <v>75</v>
      </c>
      <c r="B9" s="404"/>
      <c r="C9" s="406" t="s">
        <v>91</v>
      </c>
      <c r="D9" s="407"/>
      <c r="E9" s="407"/>
      <c r="F9" s="407"/>
      <c r="G9" s="407"/>
      <c r="H9" s="407"/>
      <c r="I9" s="407"/>
      <c r="J9" s="407"/>
      <c r="K9" s="407"/>
      <c r="L9" s="407"/>
      <c r="M9" s="407"/>
      <c r="N9" s="407"/>
      <c r="O9" s="407"/>
      <c r="P9" s="407"/>
      <c r="Q9" s="407"/>
      <c r="R9" s="407"/>
      <c r="S9" s="407"/>
      <c r="T9" s="407"/>
    </row>
    <row r="10" spans="1:20" ht="25.5" customHeight="1" x14ac:dyDescent="0.3">
      <c r="A10" s="405"/>
      <c r="B10" s="405"/>
      <c r="C10" s="104" t="s">
        <v>46</v>
      </c>
      <c r="D10" s="104" t="s">
        <v>47</v>
      </c>
      <c r="E10" s="104" t="s">
        <v>48</v>
      </c>
      <c r="F10" s="104" t="s">
        <v>49</v>
      </c>
      <c r="G10" s="104" t="s">
        <v>50</v>
      </c>
      <c r="H10" s="104" t="s">
        <v>51</v>
      </c>
      <c r="I10" s="104" t="s">
        <v>52</v>
      </c>
      <c r="J10" s="104" t="s">
        <v>53</v>
      </c>
      <c r="K10" s="104" t="s">
        <v>54</v>
      </c>
      <c r="L10" s="104" t="s">
        <v>55</v>
      </c>
      <c r="M10" s="104" t="s">
        <v>56</v>
      </c>
      <c r="N10" s="104" t="s">
        <v>57</v>
      </c>
      <c r="O10" s="104" t="s">
        <v>58</v>
      </c>
      <c r="P10" s="104" t="s">
        <v>59</v>
      </c>
      <c r="Q10" s="104" t="s">
        <v>60</v>
      </c>
      <c r="R10" s="104" t="s">
        <v>61</v>
      </c>
      <c r="S10" s="97" t="s">
        <v>62</v>
      </c>
      <c r="T10" s="105" t="s">
        <v>92</v>
      </c>
    </row>
    <row r="11" spans="1:20" ht="81" customHeight="1" x14ac:dyDescent="0.3">
      <c r="A11" s="395" t="str">
        <f>DESCRIPCION!A10</f>
        <v xml:space="preserve">Posibilidad de recibir y/o solicitar dadivas para el otorgamiento de estimulo sin el lleno de los requisitos. 
</v>
      </c>
      <c r="B11" s="396"/>
      <c r="C11" s="163">
        <v>3</v>
      </c>
      <c r="D11" s="163">
        <v>2</v>
      </c>
      <c r="E11" s="163">
        <v>3</v>
      </c>
      <c r="F11" s="163">
        <v>2</v>
      </c>
      <c r="G11" s="163">
        <v>1</v>
      </c>
      <c r="H11" s="163">
        <v>2</v>
      </c>
      <c r="I11" s="164"/>
      <c r="J11" s="164"/>
      <c r="K11" s="164"/>
      <c r="L11" s="164"/>
      <c r="M11" s="164"/>
      <c r="N11" s="164"/>
      <c r="O11" s="164"/>
      <c r="P11" s="164"/>
      <c r="Q11" s="164"/>
      <c r="R11" s="165">
        <f t="shared" ref="R11:R20" si="0">SUM(C11:Q11)</f>
        <v>13</v>
      </c>
      <c r="S11" s="166">
        <f t="shared" ref="S11:S20" si="1">IF(ISERROR(AVERAGE(C11:Q11)),0,AVERAGE(C11:Q11))</f>
        <v>2.1666666666666665</v>
      </c>
      <c r="T11" s="51" t="str">
        <f t="shared" ref="T11:T20" si="2">IF(AND(S11&gt;=1,S11&lt;2),"Rara Vez",IF(AND(S11&gt;=2,S11&lt;3),"Improbable",IF(AND(S11&gt;=3,S11&lt;4),"Posible",IF(AND(S11&gt;=4,S11&lt;5),"Probable",IF(AND(S11=5),"Casi Seguro"," ")))))</f>
        <v>Improbable</v>
      </c>
    </row>
    <row r="12" spans="1:20" ht="101.25" customHeight="1" x14ac:dyDescent="0.3">
      <c r="A12" s="395" t="str">
        <f>DESCRIPCION!A13</f>
        <v xml:space="preserve">Posibilidad de incumplimiento a los planes de trabajo del proceso gestion artistica y cultural. </v>
      </c>
      <c r="B12" s="396"/>
      <c r="C12" s="163">
        <v>3</v>
      </c>
      <c r="D12" s="163">
        <v>3</v>
      </c>
      <c r="E12" s="163">
        <v>2</v>
      </c>
      <c r="F12" s="163">
        <v>2</v>
      </c>
      <c r="G12" s="163">
        <v>4</v>
      </c>
      <c r="H12" s="163">
        <v>3</v>
      </c>
      <c r="I12" s="164"/>
      <c r="J12" s="164"/>
      <c r="K12" s="164"/>
      <c r="L12" s="164"/>
      <c r="M12" s="164"/>
      <c r="N12" s="164"/>
      <c r="O12" s="164"/>
      <c r="P12" s="164"/>
      <c r="Q12" s="164"/>
      <c r="R12" s="165">
        <f t="shared" si="0"/>
        <v>17</v>
      </c>
      <c r="S12" s="166">
        <f t="shared" si="1"/>
        <v>2.8333333333333335</v>
      </c>
      <c r="T12" s="51" t="str">
        <f t="shared" si="2"/>
        <v>Improbable</v>
      </c>
    </row>
    <row r="13" spans="1:20" ht="65.25" customHeight="1" x14ac:dyDescent="0.3">
      <c r="A13" s="395"/>
      <c r="B13" s="396"/>
      <c r="C13" s="98"/>
      <c r="D13" s="98"/>
      <c r="E13" s="98"/>
      <c r="F13" s="98"/>
      <c r="G13" s="98"/>
      <c r="H13" s="98"/>
      <c r="I13" s="98"/>
      <c r="J13" s="98"/>
      <c r="K13" s="98"/>
      <c r="L13" s="98"/>
      <c r="M13" s="98"/>
      <c r="N13" s="98"/>
      <c r="O13" s="98"/>
      <c r="P13" s="98"/>
      <c r="Q13" s="98"/>
      <c r="R13" s="101">
        <f t="shared" si="0"/>
        <v>0</v>
      </c>
      <c r="S13" s="102">
        <f t="shared" si="1"/>
        <v>0</v>
      </c>
      <c r="T13" s="51" t="str">
        <f t="shared" si="2"/>
        <v xml:space="preserve"> </v>
      </c>
    </row>
    <row r="14" spans="1:20" ht="39.75" customHeight="1" x14ac:dyDescent="0.3">
      <c r="A14" s="397"/>
      <c r="B14" s="398"/>
      <c r="C14" s="98"/>
      <c r="D14" s="98"/>
      <c r="E14" s="98"/>
      <c r="F14" s="98"/>
      <c r="G14" s="98"/>
      <c r="H14" s="98"/>
      <c r="I14" s="98"/>
      <c r="J14" s="98"/>
      <c r="K14" s="98"/>
      <c r="L14" s="98"/>
      <c r="M14" s="98"/>
      <c r="N14" s="98"/>
      <c r="O14" s="98"/>
      <c r="P14" s="98"/>
      <c r="Q14" s="98"/>
      <c r="R14" s="101">
        <f t="shared" si="0"/>
        <v>0</v>
      </c>
      <c r="S14" s="102">
        <f t="shared" si="1"/>
        <v>0</v>
      </c>
      <c r="T14" s="51" t="str">
        <f t="shared" si="2"/>
        <v xml:space="preserve"> </v>
      </c>
    </row>
    <row r="15" spans="1:20" ht="39.75" customHeight="1" x14ac:dyDescent="0.3">
      <c r="A15" s="397"/>
      <c r="B15" s="398"/>
      <c r="C15" s="98"/>
      <c r="D15" s="98"/>
      <c r="E15" s="98"/>
      <c r="F15" s="98"/>
      <c r="G15" s="98"/>
      <c r="H15" s="98"/>
      <c r="I15" s="98"/>
      <c r="J15" s="98"/>
      <c r="K15" s="98"/>
      <c r="L15" s="98"/>
      <c r="M15" s="98"/>
      <c r="N15" s="98"/>
      <c r="O15" s="98"/>
      <c r="P15" s="98"/>
      <c r="Q15" s="98"/>
      <c r="R15" s="101">
        <f t="shared" si="0"/>
        <v>0</v>
      </c>
      <c r="S15" s="102">
        <f t="shared" si="1"/>
        <v>0</v>
      </c>
      <c r="T15" s="51" t="str">
        <f t="shared" si="2"/>
        <v xml:space="preserve"> </v>
      </c>
    </row>
    <row r="16" spans="1:20" ht="39.75" customHeight="1" x14ac:dyDescent="0.3">
      <c r="A16" s="397"/>
      <c r="B16" s="398"/>
      <c r="C16" s="98"/>
      <c r="D16" s="98"/>
      <c r="E16" s="98"/>
      <c r="F16" s="98"/>
      <c r="G16" s="98"/>
      <c r="H16" s="98"/>
      <c r="I16" s="98"/>
      <c r="J16" s="98"/>
      <c r="K16" s="98"/>
      <c r="L16" s="98"/>
      <c r="M16" s="98"/>
      <c r="N16" s="98"/>
      <c r="O16" s="98"/>
      <c r="P16" s="98"/>
      <c r="Q16" s="98"/>
      <c r="R16" s="101">
        <f t="shared" si="0"/>
        <v>0</v>
      </c>
      <c r="S16" s="102">
        <f t="shared" si="1"/>
        <v>0</v>
      </c>
      <c r="T16" s="51" t="str">
        <f t="shared" si="2"/>
        <v xml:space="preserve"> </v>
      </c>
    </row>
    <row r="17" spans="1:20" ht="39.75" customHeight="1" x14ac:dyDescent="0.3">
      <c r="A17" s="397"/>
      <c r="B17" s="398"/>
      <c r="C17" s="98"/>
      <c r="D17" s="98"/>
      <c r="E17" s="98"/>
      <c r="F17" s="98"/>
      <c r="G17" s="98"/>
      <c r="H17" s="98"/>
      <c r="I17" s="98"/>
      <c r="J17" s="98"/>
      <c r="K17" s="98"/>
      <c r="L17" s="98"/>
      <c r="M17" s="98"/>
      <c r="N17" s="98"/>
      <c r="O17" s="98"/>
      <c r="P17" s="98"/>
      <c r="Q17" s="98"/>
      <c r="R17" s="101">
        <f t="shared" si="0"/>
        <v>0</v>
      </c>
      <c r="S17" s="102">
        <f t="shared" si="1"/>
        <v>0</v>
      </c>
      <c r="T17" s="51" t="str">
        <f t="shared" si="2"/>
        <v xml:space="preserve"> </v>
      </c>
    </row>
    <row r="18" spans="1:20" ht="39.75" customHeight="1" x14ac:dyDescent="0.3">
      <c r="A18" s="397"/>
      <c r="B18" s="398"/>
      <c r="C18" s="98"/>
      <c r="D18" s="98"/>
      <c r="E18" s="98"/>
      <c r="F18" s="98"/>
      <c r="G18" s="98"/>
      <c r="H18" s="98"/>
      <c r="I18" s="98"/>
      <c r="J18" s="98"/>
      <c r="K18" s="98"/>
      <c r="L18" s="98"/>
      <c r="M18" s="98"/>
      <c r="N18" s="98"/>
      <c r="O18" s="98"/>
      <c r="P18" s="98"/>
      <c r="Q18" s="98"/>
      <c r="R18" s="101">
        <f t="shared" si="0"/>
        <v>0</v>
      </c>
      <c r="S18" s="102">
        <f t="shared" si="1"/>
        <v>0</v>
      </c>
      <c r="T18" s="51" t="str">
        <f t="shared" si="2"/>
        <v xml:space="preserve"> </v>
      </c>
    </row>
    <row r="19" spans="1:20" ht="39.75" customHeight="1" x14ac:dyDescent="0.3">
      <c r="A19" s="397"/>
      <c r="B19" s="398"/>
      <c r="C19" s="98"/>
      <c r="D19" s="98"/>
      <c r="E19" s="98"/>
      <c r="F19" s="98"/>
      <c r="G19" s="98"/>
      <c r="H19" s="98"/>
      <c r="I19" s="98"/>
      <c r="J19" s="98"/>
      <c r="K19" s="98"/>
      <c r="L19" s="98"/>
      <c r="M19" s="98"/>
      <c r="N19" s="98"/>
      <c r="O19" s="98"/>
      <c r="P19" s="98"/>
      <c r="Q19" s="98"/>
      <c r="R19" s="101">
        <f t="shared" si="0"/>
        <v>0</v>
      </c>
      <c r="S19" s="102">
        <f t="shared" si="1"/>
        <v>0</v>
      </c>
      <c r="T19" s="51" t="str">
        <f t="shared" si="2"/>
        <v xml:space="preserve"> </v>
      </c>
    </row>
    <row r="20" spans="1:20" ht="39.75" customHeight="1" x14ac:dyDescent="0.3">
      <c r="A20" s="397"/>
      <c r="B20" s="398"/>
      <c r="C20" s="98"/>
      <c r="D20" s="98"/>
      <c r="E20" s="98"/>
      <c r="F20" s="98"/>
      <c r="G20" s="98"/>
      <c r="H20" s="98"/>
      <c r="I20" s="98"/>
      <c r="J20" s="98"/>
      <c r="K20" s="98"/>
      <c r="L20" s="98"/>
      <c r="M20" s="98"/>
      <c r="N20" s="98"/>
      <c r="O20" s="98"/>
      <c r="P20" s="98"/>
      <c r="Q20" s="98"/>
      <c r="R20" s="101">
        <f t="shared" si="0"/>
        <v>0</v>
      </c>
      <c r="S20" s="102">
        <f t="shared" si="1"/>
        <v>0</v>
      </c>
      <c r="T20" s="51"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T1:T4"/>
    <mergeCell ref="A6:T6"/>
    <mergeCell ref="A13:B13"/>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8"/>
  <sheetViews>
    <sheetView topLeftCell="A9" zoomScale="96" zoomScaleNormal="96" workbookViewId="0">
      <pane ySplit="1" topLeftCell="A10" activePane="bottomLeft" state="frozen"/>
      <selection activeCell="A9" sqref="A9"/>
      <selection pane="bottomLeft" activeCell="A13" sqref="A13"/>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8" ht="22.5" customHeight="1" x14ac:dyDescent="0.3">
      <c r="A1" s="419"/>
      <c r="B1" s="414" t="s">
        <v>0</v>
      </c>
      <c r="C1" s="257"/>
      <c r="D1" s="402"/>
      <c r="E1" s="58" t="s">
        <v>93</v>
      </c>
      <c r="F1" s="260"/>
    </row>
    <row r="2" spans="1:8" ht="15.75" customHeight="1" x14ac:dyDescent="0.3">
      <c r="A2" s="419"/>
      <c r="B2" s="415"/>
      <c r="C2" s="416"/>
      <c r="D2" s="417"/>
      <c r="E2" s="59" t="s">
        <v>2</v>
      </c>
      <c r="F2" s="261"/>
    </row>
    <row r="3" spans="1:8" ht="15" customHeight="1" x14ac:dyDescent="0.3">
      <c r="A3" s="419"/>
      <c r="B3" s="415" t="s">
        <v>94</v>
      </c>
      <c r="C3" s="416"/>
      <c r="D3" s="417"/>
      <c r="E3" s="59" t="s">
        <v>95</v>
      </c>
      <c r="F3" s="261"/>
    </row>
    <row r="4" spans="1:8" ht="15.75" customHeight="1" thickBot="1" x14ac:dyDescent="0.35">
      <c r="A4" s="419"/>
      <c r="B4" s="418"/>
      <c r="C4" s="266"/>
      <c r="D4" s="403"/>
      <c r="E4" s="60" t="s">
        <v>4</v>
      </c>
      <c r="F4" s="262"/>
    </row>
    <row r="6" spans="1:8" ht="33" customHeight="1" x14ac:dyDescent="0.3">
      <c r="A6" s="109" t="s">
        <v>6</v>
      </c>
      <c r="B6" s="399"/>
      <c r="C6" s="400"/>
      <c r="D6" s="400"/>
      <c r="E6" s="400"/>
      <c r="F6" s="400"/>
    </row>
    <row r="7" spans="1:8" ht="33" customHeight="1" x14ac:dyDescent="0.3">
      <c r="A7" s="110" t="s">
        <v>8</v>
      </c>
      <c r="B7" s="399"/>
      <c r="C7" s="400"/>
      <c r="D7" s="400"/>
      <c r="E7" s="400"/>
      <c r="F7" s="400"/>
    </row>
    <row r="8" spans="1:8" ht="15" thickBot="1" x14ac:dyDescent="0.35"/>
    <row r="9" spans="1:8" ht="51" customHeight="1" x14ac:dyDescent="0.3">
      <c r="A9" s="425" t="s">
        <v>96</v>
      </c>
      <c r="B9" s="420" t="s">
        <v>97</v>
      </c>
      <c r="C9" s="420" t="s">
        <v>98</v>
      </c>
      <c r="D9" s="420"/>
      <c r="E9" s="420"/>
      <c r="F9" s="422"/>
      <c r="H9">
        <f ca="1">H9:O9</f>
        <v>0</v>
      </c>
    </row>
    <row r="10" spans="1:8" x14ac:dyDescent="0.3">
      <c r="A10" s="426"/>
      <c r="B10" s="421"/>
      <c r="C10" s="421" t="s">
        <v>99</v>
      </c>
      <c r="D10" s="421"/>
      <c r="E10" s="423" t="s">
        <v>100</v>
      </c>
      <c r="F10" s="424"/>
    </row>
    <row r="11" spans="1:8" ht="174" customHeight="1" x14ac:dyDescent="0.3">
      <c r="A11" s="204" t="str">
        <f>DESCRIPCION!A13</f>
        <v xml:space="preserve">Posibilidad de incumplimiento a los planes de trabajo del proceso gestion artistica y cultural. </v>
      </c>
      <c r="B11" s="101" t="s">
        <v>159</v>
      </c>
      <c r="C11" s="408" t="str">
        <f>IF(B11="5. CATASTROFICO",+Hoja3!$C$28,IF(B11="4. MAYOR",+Hoja3!$C$29,IF(B11="3. MODERADO",+Hoja3!$C$30,IF(B11="2. MENOR",+Hoja3!$C$31,IF(B11="1.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1" s="408"/>
      <c r="E11" s="412" t="str">
        <f>IF(B11="5. CATASTROFICO",+Hoja3!$B$28,IF(B11="4. MAYOR",+Hoja3!$B$29,IF(B11="3. MODERADO",+Hoja3!$B$30,IF(B11="2. MENOR",+Hoja3!$B$31,IF(B11="1.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1" s="413"/>
    </row>
    <row r="12" spans="1:8" ht="174" customHeight="1" x14ac:dyDescent="0.3">
      <c r="A12" s="203" t="str">
        <f>PROBABILIDAD!A12</f>
        <v xml:space="preserve">Posibilidad de incumplimiento a los planes de trabajo del proceso gestion artistica y cultural. </v>
      </c>
      <c r="B12" s="101" t="s">
        <v>159</v>
      </c>
      <c r="C12" s="408"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408"/>
      <c r="E12" s="412"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413"/>
    </row>
    <row r="13" spans="1:8" ht="174" customHeight="1" x14ac:dyDescent="0.3">
      <c r="A13" s="63"/>
      <c r="B13" s="101" t="s">
        <v>101</v>
      </c>
      <c r="C13" s="408" t="str">
        <f>IF(B13="5. CATASTROFICO",+Hoja3!$C$28,IF(B13="4. MAYOR",+Hoja3!$C$29,IF(B13="3. MODERADO",+Hoja3!$C$30,IF(B13="2. MENOR",+Hoja3!$C$31,IF(B13="1. INSIGNIFICANTE",Hoja3!$C$32," ")))))</f>
        <v xml:space="preserve"> </v>
      </c>
      <c r="D13" s="408"/>
      <c r="E13" s="412" t="str">
        <f>IF(B13="5. CATASTROFICO",+Hoja3!$B$28,IF(B13="4. MAYOR",+Hoja3!$B$29,IF(B13="3. MODERADO",+Hoja3!$B$30,IF(B13="2. MENOR",+Hoja3!$B$31,IF(B13="1. INSIGNIFICANTE",Hoja3!$B$32," ")))))</f>
        <v xml:space="preserve"> </v>
      </c>
      <c r="F13" s="413"/>
    </row>
    <row r="14" spans="1:8" ht="174" customHeight="1" x14ac:dyDescent="0.3">
      <c r="A14" s="63"/>
      <c r="B14" s="101" t="s">
        <v>101</v>
      </c>
      <c r="C14" s="408" t="str">
        <f>IF(B14="5. CATASTROFICO",+Hoja3!$C$28,IF(B14="4. MAYOR",+Hoja3!$C$29,IF(B14="3. MODERADO",+Hoja3!$C$30,IF(B14="2. MENOR",+Hoja3!$C$31,IF(B14="1. INSIGNIFICANTE",Hoja3!$C$32," ")))))</f>
        <v xml:space="preserve"> </v>
      </c>
      <c r="D14" s="408"/>
      <c r="E14" s="412" t="str">
        <f>IF(B14="5. CATASTROFICO",+Hoja3!$B$28,IF(B14="4. MAYOR",+Hoja3!$B$29,IF(B14="3. MODERADO",+Hoja3!$B$30,IF(B14="2. MENOR",+Hoja3!$B$31,IF(B14="1. INSIGNIFICANTE",Hoja3!$B$32," ")))))</f>
        <v xml:space="preserve"> </v>
      </c>
      <c r="F14" s="413"/>
    </row>
    <row r="15" spans="1:8" ht="174" customHeight="1" x14ac:dyDescent="0.3">
      <c r="A15" s="63"/>
      <c r="B15" s="101" t="s">
        <v>101</v>
      </c>
      <c r="C15" s="408" t="str">
        <f>IF(B15="5. CATASTROFICO",+Hoja3!$C$28,IF(B15="4. MAYOR",+Hoja3!$C$29,IF(B15="3. MODERADO",+Hoja3!$C$30,IF(B15="2. MENOR",+Hoja3!$C$31,IF(B15="1. INSIGNIFICANTE",Hoja3!$C$32," ")))))</f>
        <v xml:space="preserve"> </v>
      </c>
      <c r="D15" s="408"/>
      <c r="E15" s="412" t="str">
        <f>IF(B15="5. CATASTROFICO",+Hoja3!$B$28,IF(B15="4. MAYOR",+Hoja3!$B$29,IF(B15="3. MODERADO",+Hoja3!$B$30,IF(B15="2. MENOR",+Hoja3!$B$31,IF(B15="1. INSIGNIFICANTE",Hoja3!$B$32," ")))))</f>
        <v xml:space="preserve"> </v>
      </c>
      <c r="F15" s="413"/>
    </row>
    <row r="16" spans="1:8" ht="174" customHeight="1" x14ac:dyDescent="0.3">
      <c r="A16" s="63"/>
      <c r="B16" s="101" t="s">
        <v>101</v>
      </c>
      <c r="C16" s="408" t="str">
        <f>IF(B16="5. CATASTROFICO",+Hoja3!$C$28,IF(B16="4. MAYOR",+Hoja3!$C$29,IF(B16="3. MODERADO",+Hoja3!$C$30,IF(B16="2. MENOR",+Hoja3!$C$31,IF(B16="1. INSIGNIFICANTE",Hoja3!$C$32," ")))))</f>
        <v xml:space="preserve"> </v>
      </c>
      <c r="D16" s="408"/>
      <c r="E16" s="412" t="str">
        <f>IF(B16="5. CATASTROFICO",+Hoja3!$B$28,IF(B16="4. MAYOR",+Hoja3!$B$29,IF(B16="3. MODERADO",+Hoja3!$B$30,IF(B16="2. MENOR",+Hoja3!$B$31,IF(B16="1. INSIGNIFICANTE",Hoja3!$B$32," ")))))</f>
        <v xml:space="preserve"> </v>
      </c>
      <c r="F16" s="413"/>
    </row>
    <row r="17" spans="1:6" ht="174" customHeight="1" x14ac:dyDescent="0.3">
      <c r="A17" s="63"/>
      <c r="B17" s="101" t="s">
        <v>101</v>
      </c>
      <c r="C17" s="408" t="str">
        <f>IF(B17="5. CATASTROFICO",+Hoja3!$C$28,IF(B17="4. MAYOR",+Hoja3!$C$29,IF(B17="3. MODERADO",+Hoja3!$C$30,IF(B17="2. MENOR",+Hoja3!$C$31,IF(B17="1. INSIGNIFICANTE",Hoja3!$C$32," ")))))</f>
        <v xml:space="preserve"> </v>
      </c>
      <c r="D17" s="408"/>
      <c r="E17" s="412" t="str">
        <f>IF(B17="5. CATASTROFICO",+Hoja3!$B$28,IF(B17="4. MAYOR",+Hoja3!$B$29,IF(B17="3. MODERADO",+Hoja3!$B$30,IF(B17="2. MENOR",+Hoja3!$B$31,IF(B17="1. INSIGNIFICANTE",Hoja3!$B$32," ")))))</f>
        <v xml:space="preserve"> </v>
      </c>
      <c r="F17" s="413"/>
    </row>
    <row r="18" spans="1:6" ht="174" customHeight="1" thickBot="1" x14ac:dyDescent="0.35">
      <c r="A18" s="64"/>
      <c r="B18" s="111" t="s">
        <v>101</v>
      </c>
      <c r="C18" s="409" t="str">
        <f>IF(B18="5. CATASTROFICO",+Hoja3!$C$28,IF(B18="4. MAYOR",+Hoja3!$C$29,IF(B18="3. MODERADO",+Hoja3!$C$30,IF(B18="2. MENOR",+Hoja3!$C$31,IF(B18="1. INSIGNIFICANTE",Hoja3!$C$32," ")))))</f>
        <v xml:space="preserve"> </v>
      </c>
      <c r="D18" s="409"/>
      <c r="E18" s="410" t="str">
        <f>IF(B18="5. CATASTROFICO",+Hoja3!$B$28,IF(B18="4. MAYOR",+Hoja3!$B$29,IF(B18="3. MODERADO",+Hoja3!$B$30,IF(B18="2. MENOR",+Hoja3!$B$31,IF(B18="1. INSIGNIFICANTE",Hoja3!$B$32," ")))))</f>
        <v xml:space="preserve"> </v>
      </c>
      <c r="F18" s="411"/>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Hoja3</vt:lpstr>
      <vt:lpstr>CONTROLES Y EVALUACION</vt:lpstr>
      <vt:lpstr>SOLIDEZ DE LOS CONTROLES</vt:lpstr>
      <vt:lpstr>MAPA DE RIESGO ADMON</vt:lpstr>
      <vt:lpstr>Hoja1</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dcterms:created xsi:type="dcterms:W3CDTF">2014-12-30T19:27:19Z</dcterms:created>
  <dcterms:modified xsi:type="dcterms:W3CDTF">2019-11-20T14:43:08Z</dcterms:modified>
</cp:coreProperties>
</file>