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esktop\"/>
    </mc:Choice>
  </mc:AlternateContent>
  <bookViews>
    <workbookView xWindow="0" yWindow="0" windowWidth="2370" windowHeight="0"/>
  </bookViews>
  <sheets>
    <sheet name="CONTEXTO" sheetId="1" r:id="rId1"/>
    <sheet name="matriz definicion riesgo" sheetId="2" state="hidden" r:id="rId2"/>
    <sheet name="IDENTIFICACION" sheetId="3" state="hidden" r:id="rId3"/>
    <sheet name="PRIORIZACIÓN DE CAUSA" sheetId="4" r:id="rId4"/>
    <sheet name="IDENTIFICACION(GyC)" sheetId="5" r:id="rId5"/>
    <sheet name="DOFA" sheetId="6" r:id="rId6"/>
    <sheet name="DESCRIPCION" sheetId="7" r:id="rId7"/>
    <sheet name="PROBABILIDAD" sheetId="8" r:id="rId8"/>
    <sheet name=" IMPACTO RIESGOS GESTION" sheetId="9" r:id="rId9"/>
    <sheet name=" Impacto riesgo de corrupción " sheetId="10" r:id="rId10"/>
    <sheet name="VALORACION RIESGO (1)" sheetId="11" r:id="rId11"/>
    <sheet name="VALORACION RIESGO (2)" sheetId="12" r:id="rId12"/>
    <sheet name="VALORACION RIESGO (3)" sheetId="13" r:id="rId13"/>
    <sheet name="Hoja3" sheetId="14" state="hidden" r:id="rId14"/>
    <sheet name="VALORACION RIESGO (4)" sheetId="15" r:id="rId15"/>
    <sheet name="VALORACION RIESGO (5)" sheetId="16" r:id="rId16"/>
    <sheet name="CONTROLES Y EVALUACION" sheetId="17" r:id="rId17"/>
    <sheet name="SOLIDEZ DE LOS CONTROLES" sheetId="18" r:id="rId18"/>
    <sheet name="MAPA DE RIESGO ADMON" sheetId="19" r:id="rId19"/>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6" i="19" l="1"/>
  <c r="D26" i="19"/>
  <c r="C26" i="19"/>
  <c r="B26" i="19"/>
  <c r="I25" i="19"/>
  <c r="D25" i="19"/>
  <c r="I24" i="19"/>
  <c r="D24" i="19"/>
  <c r="I23" i="19"/>
  <c r="D23" i="19"/>
  <c r="I22" i="19"/>
  <c r="D22" i="19"/>
  <c r="I21" i="19"/>
  <c r="B20" i="19"/>
  <c r="I19" i="19"/>
  <c r="I18" i="19"/>
  <c r="I17" i="19"/>
  <c r="I20" i="19" s="1"/>
  <c r="I16" i="19"/>
  <c r="I15" i="19"/>
  <c r="I14" i="19"/>
  <c r="F14" i="19"/>
  <c r="C14" i="19"/>
  <c r="B14" i="19"/>
  <c r="I13" i="19"/>
  <c r="I12" i="19"/>
  <c r="I11" i="19"/>
  <c r="I10" i="19"/>
  <c r="F10" i="19"/>
  <c r="E28" i="18"/>
  <c r="C28" i="18"/>
  <c r="B28" i="18"/>
  <c r="A28" i="18"/>
  <c r="E26" i="18"/>
  <c r="C26" i="18"/>
  <c r="E25" i="18"/>
  <c r="C25" i="18"/>
  <c r="E24" i="18"/>
  <c r="C24" i="18"/>
  <c r="E23" i="18"/>
  <c r="C23" i="18"/>
  <c r="E22" i="18"/>
  <c r="C22" i="18"/>
  <c r="E21" i="18"/>
  <c r="C21" i="18"/>
  <c r="A21" i="18"/>
  <c r="C19" i="18"/>
  <c r="C18" i="18"/>
  <c r="A15" i="18"/>
  <c r="E11" i="18"/>
  <c r="C11" i="18"/>
  <c r="G157" i="17"/>
  <c r="G156" i="17"/>
  <c r="G155" i="17"/>
  <c r="G154" i="17"/>
  <c r="G153" i="17"/>
  <c r="G152" i="17"/>
  <c r="G151" i="17"/>
  <c r="G147" i="17"/>
  <c r="G146" i="17"/>
  <c r="G145" i="17"/>
  <c r="G144" i="17"/>
  <c r="G143" i="17"/>
  <c r="G142" i="17"/>
  <c r="G141" i="17"/>
  <c r="G148" i="17" s="1"/>
  <c r="B141" i="17"/>
  <c r="B26" i="18" s="1"/>
  <c r="A141" i="17"/>
  <c r="G137" i="17"/>
  <c r="G136" i="17"/>
  <c r="G135" i="17"/>
  <c r="G134" i="17"/>
  <c r="G133" i="17"/>
  <c r="G132" i="17"/>
  <c r="G131" i="17"/>
  <c r="B131" i="17"/>
  <c r="B25" i="18" s="1"/>
  <c r="A131" i="17"/>
  <c r="G127" i="17"/>
  <c r="G126" i="17"/>
  <c r="G125" i="17"/>
  <c r="G124" i="17"/>
  <c r="G123" i="17"/>
  <c r="G122" i="17"/>
  <c r="G121" i="17"/>
  <c r="B121" i="17"/>
  <c r="B24" i="18" s="1"/>
  <c r="A121" i="17"/>
  <c r="G117" i="17"/>
  <c r="G116" i="17"/>
  <c r="G115" i="17"/>
  <c r="G114" i="17"/>
  <c r="G113" i="17"/>
  <c r="G112" i="17"/>
  <c r="G111" i="17"/>
  <c r="B111" i="17"/>
  <c r="B23" i="18" s="1"/>
  <c r="A111" i="17"/>
  <c r="G106" i="17"/>
  <c r="G105" i="17"/>
  <c r="G104" i="17"/>
  <c r="G103" i="17"/>
  <c r="G102" i="17"/>
  <c r="G101" i="17"/>
  <c r="G100" i="17"/>
  <c r="A100" i="17"/>
  <c r="A23" i="18" s="1"/>
  <c r="G95" i="17"/>
  <c r="G94" i="17"/>
  <c r="G93" i="17"/>
  <c r="G92" i="17"/>
  <c r="G91" i="17"/>
  <c r="G90" i="17"/>
  <c r="G89" i="17"/>
  <c r="A89" i="17"/>
  <c r="G84" i="17"/>
  <c r="G83" i="17"/>
  <c r="G82" i="17"/>
  <c r="G81" i="17"/>
  <c r="G80" i="17"/>
  <c r="G79" i="17"/>
  <c r="G78" i="17"/>
  <c r="G73" i="17"/>
  <c r="G72" i="17"/>
  <c r="G71" i="17"/>
  <c r="G70" i="17"/>
  <c r="G69" i="17"/>
  <c r="G68" i="17"/>
  <c r="G67" i="17"/>
  <c r="G62" i="17"/>
  <c r="G61" i="17"/>
  <c r="G60" i="17"/>
  <c r="G59" i="17"/>
  <c r="G58" i="17"/>
  <c r="G57" i="17"/>
  <c r="G56" i="17"/>
  <c r="A56" i="17"/>
  <c r="G50" i="17"/>
  <c r="G49" i="17"/>
  <c r="G48" i="17"/>
  <c r="G47" i="17"/>
  <c r="G46" i="17"/>
  <c r="G45" i="17"/>
  <c r="G44" i="17"/>
  <c r="A44" i="17"/>
  <c r="G39" i="17"/>
  <c r="G38" i="17"/>
  <c r="G37" i="17"/>
  <c r="G36" i="17"/>
  <c r="G35" i="17"/>
  <c r="G34" i="17"/>
  <c r="G33" i="17"/>
  <c r="G28" i="17"/>
  <c r="G27" i="17"/>
  <c r="G26" i="17"/>
  <c r="G25" i="17"/>
  <c r="G24" i="17"/>
  <c r="G23" i="17"/>
  <c r="G22" i="17"/>
  <c r="G17" i="17"/>
  <c r="G16" i="17"/>
  <c r="G15" i="17"/>
  <c r="G14" i="17"/>
  <c r="G13" i="17"/>
  <c r="G12" i="17"/>
  <c r="G11" i="17"/>
  <c r="G18" i="17" s="1"/>
  <c r="B7" i="17"/>
  <c r="B6" i="17"/>
  <c r="B9" i="16"/>
  <c r="B8" i="16"/>
  <c r="B7" i="16"/>
  <c r="B8" i="15"/>
  <c r="B7" i="15"/>
  <c r="B146" i="14"/>
  <c r="B145" i="14"/>
  <c r="B144" i="14"/>
  <c r="B143" i="14"/>
  <c r="B142" i="14"/>
  <c r="B141" i="14"/>
  <c r="B140" i="14"/>
  <c r="B139" i="14"/>
  <c r="B138" i="14"/>
  <c r="B137" i="14"/>
  <c r="B136" i="14"/>
  <c r="B135" i="14"/>
  <c r="B134" i="14"/>
  <c r="B133" i="14"/>
  <c r="B132" i="14"/>
  <c r="B131" i="14"/>
  <c r="B130" i="14"/>
  <c r="B129" i="14"/>
  <c r="B128" i="14"/>
  <c r="B127" i="14"/>
  <c r="B123" i="14"/>
  <c r="B122" i="14"/>
  <c r="B121" i="14"/>
  <c r="B120" i="14"/>
  <c r="B119" i="14"/>
  <c r="B118" i="14"/>
  <c r="B117" i="14"/>
  <c r="B116" i="14"/>
  <c r="B115" i="14"/>
  <c r="B114" i="14"/>
  <c r="B113" i="14"/>
  <c r="B112" i="14"/>
  <c r="B111" i="14"/>
  <c r="B110" i="14"/>
  <c r="B109" i="14"/>
  <c r="B108" i="14"/>
  <c r="B107" i="14"/>
  <c r="B106" i="14"/>
  <c r="B105" i="14"/>
  <c r="B104" i="14"/>
  <c r="B100" i="14"/>
  <c r="B99" i="14"/>
  <c r="B98" i="14"/>
  <c r="B97" i="14"/>
  <c r="B96" i="14"/>
  <c r="B95" i="14"/>
  <c r="B94" i="14"/>
  <c r="B93" i="14"/>
  <c r="B92" i="14"/>
  <c r="B91" i="14"/>
  <c r="B90" i="14"/>
  <c r="B89" i="14"/>
  <c r="B88" i="14"/>
  <c r="B87" i="14"/>
  <c r="B86" i="14"/>
  <c r="B85" i="14"/>
  <c r="B84" i="14"/>
  <c r="B83" i="14"/>
  <c r="B82" i="14"/>
  <c r="B81" i="14"/>
  <c r="B77" i="14"/>
  <c r="B76" i="14"/>
  <c r="B75" i="14"/>
  <c r="B74" i="14"/>
  <c r="B73" i="14"/>
  <c r="B72" i="14"/>
  <c r="B71" i="14"/>
  <c r="B70" i="14"/>
  <c r="B69" i="14"/>
  <c r="B68" i="14"/>
  <c r="B67" i="14"/>
  <c r="B66" i="14"/>
  <c r="B65" i="14"/>
  <c r="B64" i="14"/>
  <c r="B63" i="14"/>
  <c r="B62" i="14"/>
  <c r="B61" i="14"/>
  <c r="B60" i="14"/>
  <c r="B59" i="14"/>
  <c r="B58" i="14"/>
  <c r="B53" i="14"/>
  <c r="B52" i="14"/>
  <c r="B51" i="14"/>
  <c r="B50" i="14"/>
  <c r="B49" i="14"/>
  <c r="B48" i="14"/>
  <c r="B47" i="14"/>
  <c r="B46" i="14"/>
  <c r="B45" i="14"/>
  <c r="B44" i="14"/>
  <c r="B43" i="14"/>
  <c r="B42" i="14"/>
  <c r="B41" i="14"/>
  <c r="B40" i="14"/>
  <c r="B39" i="14"/>
  <c r="B38" i="14"/>
  <c r="B37" i="14"/>
  <c r="B36" i="14"/>
  <c r="B35" i="14"/>
  <c r="B8" i="13"/>
  <c r="B7" i="13"/>
  <c r="B9" i="12"/>
  <c r="B8" i="12"/>
  <c r="B7" i="12"/>
  <c r="B8" i="11"/>
  <c r="B7" i="11"/>
  <c r="A34" i="10"/>
  <c r="F11" i="10"/>
  <c r="B7" i="10"/>
  <c r="B6" i="10"/>
  <c r="F13" i="9"/>
  <c r="D13" i="9"/>
  <c r="A13" i="9"/>
  <c r="F12" i="9"/>
  <c r="D12" i="9"/>
  <c r="A12" i="9"/>
  <c r="F11" i="9"/>
  <c r="D11" i="9"/>
  <c r="S15" i="8"/>
  <c r="T15" i="8" s="1"/>
  <c r="R15" i="8"/>
  <c r="S14" i="8"/>
  <c r="T14" i="8" s="1"/>
  <c r="R14" i="8"/>
  <c r="A14" i="8"/>
  <c r="S13" i="8"/>
  <c r="T13" i="8" s="1"/>
  <c r="E17" i="19" s="1"/>
  <c r="R13" i="8"/>
  <c r="S12" i="8"/>
  <c r="T12" i="8" s="1"/>
  <c r="E14" i="19" s="1"/>
  <c r="R12" i="8"/>
  <c r="A12" i="8"/>
  <c r="S11" i="8"/>
  <c r="T11" i="8" s="1"/>
  <c r="E10" i="19" s="1"/>
  <c r="R11" i="8"/>
  <c r="E27" i="7"/>
  <c r="D27" i="7"/>
  <c r="A27" i="7"/>
  <c r="E25" i="7"/>
  <c r="E24" i="7"/>
  <c r="E23" i="7"/>
  <c r="E22" i="7"/>
  <c r="E21" i="7"/>
  <c r="A21" i="7"/>
  <c r="E20" i="7"/>
  <c r="E19" i="7"/>
  <c r="E18" i="7"/>
  <c r="A18" i="7"/>
  <c r="B17" i="19" s="1"/>
  <c r="E16" i="7"/>
  <c r="E15" i="7"/>
  <c r="E14" i="7"/>
  <c r="E10" i="7"/>
  <c r="A10" i="7"/>
  <c r="B10" i="19" s="1"/>
  <c r="B8" i="7"/>
  <c r="B7" i="7"/>
  <c r="E21" i="6"/>
  <c r="E20" i="6"/>
  <c r="E10" i="6"/>
  <c r="C6" i="6"/>
  <c r="B28" i="5"/>
  <c r="B23" i="5"/>
  <c r="J22" i="5"/>
  <c r="B22" i="5"/>
  <c r="J18" i="5"/>
  <c r="C18" i="7" s="1"/>
  <c r="C17" i="19" s="1"/>
  <c r="J16" i="5"/>
  <c r="J10" i="5"/>
  <c r="C10" i="7" s="1"/>
  <c r="C10" i="19" s="1"/>
  <c r="S32" i="4"/>
  <c r="R32" i="4"/>
  <c r="S31" i="4"/>
  <c r="R31" i="4"/>
  <c r="S30" i="4"/>
  <c r="R30" i="4"/>
  <c r="S29" i="4"/>
  <c r="R29" i="4"/>
  <c r="S28" i="4"/>
  <c r="R28" i="4"/>
  <c r="S27" i="4"/>
  <c r="R27" i="4"/>
  <c r="B27" i="4"/>
  <c r="S26" i="4"/>
  <c r="R26" i="4"/>
  <c r="B26" i="4"/>
  <c r="S25" i="4"/>
  <c r="R25" i="4"/>
  <c r="B25" i="4"/>
  <c r="E19" i="6" s="1"/>
  <c r="S24" i="4"/>
  <c r="R24" i="4"/>
  <c r="B24" i="4"/>
  <c r="D13" i="7" s="1"/>
  <c r="S23" i="4"/>
  <c r="R23" i="4"/>
  <c r="B23" i="4"/>
  <c r="E17" i="6" s="1"/>
  <c r="S22" i="4"/>
  <c r="R22" i="4"/>
  <c r="B22" i="4"/>
  <c r="B17" i="5" s="1"/>
  <c r="D16" i="7" s="1"/>
  <c r="S21" i="4"/>
  <c r="R21" i="4"/>
  <c r="B21" i="4"/>
  <c r="S20" i="4"/>
  <c r="R20" i="4"/>
  <c r="B20" i="4"/>
  <c r="E15" i="6" s="1"/>
  <c r="S19" i="4"/>
  <c r="R19" i="4"/>
  <c r="B19" i="4"/>
  <c r="S18" i="4"/>
  <c r="R18" i="4"/>
  <c r="B18" i="4"/>
  <c r="B16" i="5" s="1"/>
  <c r="D15" i="7" s="1"/>
  <c r="S17" i="4"/>
  <c r="R17" i="4"/>
  <c r="B17" i="4"/>
  <c r="E13" i="6" s="1"/>
  <c r="S16" i="4"/>
  <c r="R16" i="4"/>
  <c r="B16" i="4"/>
  <c r="E12" i="6" s="1"/>
  <c r="S15" i="4"/>
  <c r="R15" i="4"/>
  <c r="B15" i="4"/>
  <c r="E11" i="6" s="1"/>
  <c r="S14" i="4"/>
  <c r="R14" i="4"/>
  <c r="B14" i="4"/>
  <c r="S13" i="4"/>
  <c r="R13" i="4"/>
  <c r="B13" i="4"/>
  <c r="C46" i="6" s="1"/>
  <c r="S12" i="4"/>
  <c r="R12" i="4"/>
  <c r="B12" i="4"/>
  <c r="S11" i="4"/>
  <c r="R11" i="4"/>
  <c r="B11" i="4"/>
  <c r="C45" i="6" s="1"/>
  <c r="S10" i="4"/>
  <c r="R10" i="4"/>
  <c r="B10" i="4"/>
  <c r="C44" i="6" s="1"/>
  <c r="B18" i="5" l="1"/>
  <c r="D18" i="7" s="1"/>
  <c r="G85" i="17"/>
  <c r="G96" i="17"/>
  <c r="G107" i="17"/>
  <c r="G74" i="17"/>
  <c r="G118" i="17"/>
  <c r="E14" i="6"/>
  <c r="E16" i="6"/>
  <c r="G40" i="17"/>
  <c r="G51" i="17"/>
  <c r="G63" i="17"/>
  <c r="H56" i="17" s="1"/>
  <c r="J56" i="17" s="1"/>
  <c r="K56" i="17" s="1"/>
  <c r="G128" i="17"/>
  <c r="E18" i="6"/>
  <c r="B54" i="14"/>
  <c r="D30" i="10" s="1"/>
  <c r="G29" i="17"/>
  <c r="G138" i="17"/>
  <c r="G25" i="18" s="1"/>
  <c r="G158" i="17"/>
  <c r="D14" i="19"/>
  <c r="B44" i="17"/>
  <c r="B15" i="18" s="1"/>
  <c r="B56" i="17"/>
  <c r="B16" i="18" s="1"/>
  <c r="D15" i="19"/>
  <c r="B14" i="5"/>
  <c r="D14" i="7" s="1"/>
  <c r="D17" i="19"/>
  <c r="B67" i="17"/>
  <c r="B18" i="18" s="1"/>
  <c r="B20" i="5"/>
  <c r="D20" i="7" s="1"/>
  <c r="D11" i="19"/>
  <c r="B12" i="18"/>
  <c r="B22" i="17"/>
  <c r="B10" i="5"/>
  <c r="D10" i="7" s="1"/>
  <c r="B12" i="5"/>
  <c r="B21" i="18"/>
  <c r="D20" i="19"/>
  <c r="B89" i="17"/>
  <c r="D21" i="7"/>
  <c r="B100" i="17"/>
  <c r="D21" i="19"/>
  <c r="B22" i="18"/>
  <c r="D22" i="7"/>
  <c r="H11" i="17"/>
  <c r="G11" i="18"/>
  <c r="G13" i="18"/>
  <c r="H33" i="17"/>
  <c r="J33" i="17" s="1"/>
  <c r="K33" i="17" s="1"/>
  <c r="G15" i="18"/>
  <c r="G17" i="18" s="1"/>
  <c r="H15" i="18" s="1"/>
  <c r="H44" i="17"/>
  <c r="J44" i="17" s="1"/>
  <c r="K44" i="17" s="1"/>
  <c r="H78" i="17"/>
  <c r="J78" i="17" s="1"/>
  <c r="K78" i="17" s="1"/>
  <c r="G19" i="18"/>
  <c r="G21" i="18"/>
  <c r="H89" i="17"/>
  <c r="G22" i="18"/>
  <c r="H100" i="17"/>
  <c r="H121" i="17"/>
  <c r="G24" i="18"/>
  <c r="H141" i="17"/>
  <c r="G26" i="18"/>
  <c r="G12" i="18"/>
  <c r="H22" i="17"/>
  <c r="J22" i="17" s="1"/>
  <c r="K22" i="17" s="1"/>
  <c r="G18" i="18"/>
  <c r="H67" i="17"/>
  <c r="J67" i="17" s="1"/>
  <c r="K67" i="17" s="1"/>
  <c r="G23" i="18"/>
  <c r="H111" i="17"/>
  <c r="G28" i="18"/>
  <c r="H151" i="17"/>
  <c r="A11" i="8"/>
  <c r="A13" i="8"/>
  <c r="A11" i="10"/>
  <c r="B9" i="11"/>
  <c r="B9" i="13"/>
  <c r="A11" i="17"/>
  <c r="A33" i="17"/>
  <c r="A78" i="17"/>
  <c r="A11" i="18"/>
  <c r="A11" i="9"/>
  <c r="A22" i="17"/>
  <c r="A67" i="17"/>
  <c r="A18" i="18"/>
  <c r="H131" i="17" l="1"/>
  <c r="D28" i="18"/>
  <c r="J151" i="17"/>
  <c r="D25" i="18"/>
  <c r="J131" i="17"/>
  <c r="D23" i="18"/>
  <c r="J111" i="17"/>
  <c r="D22" i="18"/>
  <c r="J100" i="17"/>
  <c r="D21" i="18"/>
  <c r="J89" i="17"/>
  <c r="G14" i="18"/>
  <c r="H11" i="18" s="1"/>
  <c r="D12" i="19"/>
  <c r="B33" i="17"/>
  <c r="B13" i="18"/>
  <c r="G20" i="18"/>
  <c r="H18" i="18" s="1"/>
  <c r="D26" i="18"/>
  <c r="J141" i="17"/>
  <c r="D24" i="18"/>
  <c r="J121" i="17"/>
  <c r="G27" i="18"/>
  <c r="D11" i="18"/>
  <c r="J11" i="17"/>
  <c r="D10" i="19"/>
  <c r="B11" i="18"/>
  <c r="B11" i="17"/>
  <c r="B78" i="17"/>
  <c r="B19" i="18" s="1"/>
  <c r="D18" i="19"/>
  <c r="G29" i="18" l="1"/>
  <c r="H28" i="18" s="1"/>
  <c r="F11" i="18"/>
  <c r="K11" i="17"/>
  <c r="H21" i="18"/>
  <c r="F24" i="18"/>
  <c r="K121" i="17"/>
  <c r="F26" i="18"/>
  <c r="K141" i="17"/>
  <c r="F21" i="18"/>
  <c r="K89" i="17"/>
  <c r="K100" i="17"/>
  <c r="F22" i="18"/>
  <c r="F23" i="18"/>
  <c r="K111" i="17"/>
  <c r="F25" i="18"/>
  <c r="K131" i="17"/>
  <c r="F28" i="18"/>
  <c r="K151" i="17"/>
</calcChain>
</file>

<file path=xl/sharedStrings.xml><?xml version="1.0" encoding="utf-8"?>
<sst xmlns="http://schemas.openxmlformats.org/spreadsheetml/2006/main" count="1329" uniqueCount="463">
  <si>
    <t>PROCESO: SISTEMA INTEGRADO DE GESTIÓN</t>
  </si>
  <si>
    <r>
      <t xml:space="preserve">PROCESO: </t>
    </r>
    <r>
      <rPr>
        <sz val="12"/>
        <color rgb="FF000000"/>
        <rFont val="Arial"/>
      </rPr>
      <t>MEJORAMIENTO CONTINUO</t>
    </r>
  </si>
  <si>
    <t>Codigo:FOR-13-PRO-SIG-03</t>
  </si>
  <si>
    <r>
      <t xml:space="preserve">PROCESO: </t>
    </r>
    <r>
      <rPr>
        <sz val="11"/>
        <color rgb="FF000000"/>
        <rFont val="Arial"/>
      </rPr>
      <t>GESTION INTEGRAL DE CALIDAD</t>
    </r>
  </si>
  <si>
    <t>Codigo:FOR-13-PRO-GIC-02</t>
  </si>
  <si>
    <t>Codigo:</t>
  </si>
  <si>
    <t>Versión:03</t>
  </si>
  <si>
    <t>Versión:</t>
  </si>
  <si>
    <t xml:space="preserve">Versión: </t>
  </si>
  <si>
    <t>FORMATO: MAPA DE RIESGOS</t>
  </si>
  <si>
    <r>
      <t xml:space="preserve">FORMATO: </t>
    </r>
    <r>
      <rPr>
        <sz val="12"/>
        <color rgb="FF000000"/>
        <rFont val="Arial"/>
      </rPr>
      <t>MAPA DE RIESGOS DE CORRUPCION</t>
    </r>
  </si>
  <si>
    <t>Fecha: DD_____MM_____AA______</t>
  </si>
  <si>
    <r>
      <t xml:space="preserve">FORMATO: </t>
    </r>
    <r>
      <rPr>
        <sz val="11"/>
        <color rgb="FF000000"/>
        <rFont val="Arial"/>
      </rPr>
      <t>MAPA DE RIESGOS ADMINISTRATIVO</t>
    </r>
  </si>
  <si>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</si>
  <si>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</si>
  <si>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</si>
  <si>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</si>
  <si>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</si>
  <si>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</si>
  <si>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</si>
  <si>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</si>
  <si>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</si>
  <si>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</si>
  <si>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Fecha: 2019/04/25</t>
  </si>
  <si>
    <t xml:space="preserve">Fecha: </t>
  </si>
  <si>
    <t>Cobro para la realizacion de un tramite o beneficiar una decision</t>
  </si>
  <si>
    <t>IDENTIFICACION DEL RIESGO</t>
  </si>
  <si>
    <t xml:space="preserve">CONTEXTO ESTRATEGICO </t>
  </si>
  <si>
    <t>Uso indebido de la información que reposa en las bases de datos de la Secretaría</t>
  </si>
  <si>
    <t>Perdida, daño, alteracion o manipulación de documentos en el archivo de gestión y en el archivo  Urbanistico</t>
  </si>
  <si>
    <t xml:space="preserve">PROCESO: </t>
  </si>
  <si>
    <t>Proceso</t>
  </si>
  <si>
    <t>GESTION CONTRACTUAL</t>
  </si>
  <si>
    <t>Objetivo del proceso</t>
  </si>
  <si>
    <t>Que Puede Suceder?</t>
  </si>
  <si>
    <t>Cómo Puede Suceder?
(Causas)</t>
  </si>
  <si>
    <t>Cuándo puede Suceder?</t>
  </si>
  <si>
    <t xml:space="preserve">OBJETIVO: </t>
  </si>
  <si>
    <t>Consecuencia</t>
  </si>
  <si>
    <t>Descripción del Riesgo</t>
  </si>
  <si>
    <t>CONTRIBUIR ANUALMENTE EN LA GESTION DE ADQUISICION DE BIENES Y SERVICIOS REQUERIDOS EN LA OPERACIÓN DE LOS PROCESOS DE LA ENTIDAD CUMPLIENDO LA NORMATIVIDAD CONTRACTUAL VIGENTE.</t>
  </si>
  <si>
    <t>FACTORES EXTERNOS</t>
  </si>
  <si>
    <t>CAUSAS</t>
  </si>
  <si>
    <t>FACTORES INTERNOS</t>
  </si>
  <si>
    <t>FACTORES DEL PROCESO</t>
  </si>
  <si>
    <t xml:space="preserve">POLITÍCOS Y LEGALES </t>
  </si>
  <si>
    <t xml:space="preserve">Cambios de Gobierno </t>
  </si>
  <si>
    <t>PROCESO: SISTEMA INTEGRADO DE GESTIÓN</t>
  </si>
  <si>
    <t>Codigo:FOR-13PRO-SIG-03</t>
  </si>
  <si>
    <t>FORMATO: MAPA DE RIESGO</t>
  </si>
  <si>
    <t xml:space="preserve">Financieros </t>
  </si>
  <si>
    <t xml:space="preserve">Designación de rubro presupuestal   para el funcionamiento de la oficina de contratación. </t>
  </si>
  <si>
    <t>DISEÑO DE PROCESO</t>
  </si>
  <si>
    <t xml:space="preserve">Desactualización de la caracterización del proceso. </t>
  </si>
  <si>
    <t xml:space="preserve">Constantes cambios normativos </t>
  </si>
  <si>
    <t xml:space="preserve">PERSONAL: </t>
  </si>
  <si>
    <t xml:space="preserve">Personal insuficiente para adelantar las labores de proceso administrativo y contractual. </t>
  </si>
  <si>
    <t>Interacción con otros procesos</t>
  </si>
  <si>
    <t>Demoras en la recepción de la información contractual por parte de las secretarias ejecutoras.</t>
  </si>
  <si>
    <t>TECNOLÓGICO: Cambios tecnológicos</t>
  </si>
  <si>
    <t>Constante innovación tecnológica.</t>
  </si>
  <si>
    <t xml:space="preserve">Falta de Etica y valores  y de aplicación del código de integridad y buen gobierno. </t>
  </si>
  <si>
    <t xml:space="preserve">RESPONSABLES DEL PROCESO: </t>
  </si>
  <si>
    <t xml:space="preserve">Desconocimiento de la caracterización, manuales, procedimientos, instructivos, guías, formatos y demas documentos propios del proceso por parte del personal nuevo. </t>
  </si>
  <si>
    <t>PROCESO: Gestión Contractual</t>
  </si>
  <si>
    <t xml:space="preserve">Fallas en aplicativos para cargue o reporte de información a plataformas (SECOP) y/o entes de control. </t>
  </si>
  <si>
    <t xml:space="preserve">Desconocimiento del estatuto contractual y sus decretos reglamentarios </t>
  </si>
  <si>
    <t xml:space="preserve">CONTRIBUIR ANUALMENTE EN LA GESTION DE ADQUISICION DE BIENES Y SERVICIOS REQUERIDOS EN LA OPERACIÓN DE LOS PROCESOS DE LA ENTIDAD CUMPLIENDO LA NORMATIVIDAD CONTRACTUAL VIGENTE.				</t>
  </si>
  <si>
    <t>PRIORIZACION DE CAUSAS (Amenazas y Debilidades)
CALIFIQUE DE 1 A 5  donde 1 es la menos importante</t>
  </si>
  <si>
    <t>No.</t>
  </si>
  <si>
    <t>PROCESO: SISTEMA INTEGRADO DE GESTIÓN</t>
  </si>
  <si>
    <t>CAUSAS (Amenazas y Debilidades)</t>
  </si>
  <si>
    <t>P1</t>
  </si>
  <si>
    <t>P2</t>
  </si>
  <si>
    <t>P3</t>
  </si>
  <si>
    <t>P4</t>
  </si>
  <si>
    <t>P5</t>
  </si>
  <si>
    <t>P6</t>
  </si>
  <si>
    <t>P7</t>
  </si>
  <si>
    <t>P8</t>
  </si>
  <si>
    <t>P9</t>
  </si>
  <si>
    <t>P10</t>
  </si>
  <si>
    <t>P11</t>
  </si>
  <si>
    <t>P12</t>
  </si>
  <si>
    <t>P13</t>
  </si>
  <si>
    <t>P14</t>
  </si>
  <si>
    <t>P15</t>
  </si>
  <si>
    <t>TOTAL</t>
  </si>
  <si>
    <t>PROMEDIO</t>
  </si>
  <si>
    <t>3,1  a 3,9</t>
  </si>
  <si>
    <t xml:space="preserve">4 a 5 </t>
  </si>
  <si>
    <t xml:space="preserve">1 a 3 </t>
  </si>
  <si>
    <t>Falta de compromiso de los líderes de los procesos en la implementación de mejora, asociadas a los planes de mejoramiento</t>
  </si>
  <si>
    <t>Ambiental</t>
  </si>
  <si>
    <t>Pandemias: Falta de preparación y experiencia en la forma de afrontar las pandemias.</t>
  </si>
  <si>
    <t xml:space="preserve">PROCESOS </t>
  </si>
  <si>
    <t xml:space="preserve">Dificultad en la unificación de criterios para la realización de los procesos contractuales </t>
  </si>
  <si>
    <t>Contratar bienes y servicios no relacionados con la emergencia y justificándose en ella.</t>
  </si>
  <si>
    <t>Versión: 03</t>
  </si>
  <si>
    <t>Falta de articulación entre las Secretarías ejecutoras, Secretaría de Planeación  y oficina de Contratación</t>
  </si>
  <si>
    <t>Falta de claridad en la justificación previa de la necesidad para adquisición del bien o servicio contratado.</t>
  </si>
  <si>
    <t xml:space="preserve">TECNOLOGÍA: </t>
  </si>
  <si>
    <t xml:space="preserve">Equipos tecnológicos obsoletos, Sistemas de Información no integrados. </t>
  </si>
  <si>
    <t xml:space="preserve">Adjudicación de contratos a proveedores que presentan falta de idoneidad, por ausencia de la capacidad financiera, o la experiencia necesaria; para la
ejecución del objeto contractual de forma eficiente y adecuada
</t>
  </si>
  <si>
    <t xml:space="preserve">ESTRATÉGICOS </t>
  </si>
  <si>
    <t xml:space="preserve">Dificultad de trabajar en equipo </t>
  </si>
  <si>
    <t>Sobrecostos en los contratos de bienes o servicios independiente de posibles distorsiones del mercado</t>
  </si>
  <si>
    <t xml:space="preserve">FACTORES GEOGRÁFICOS </t>
  </si>
  <si>
    <t>Unidades administrativas ubicadas en diferentes sitios de la ciudad (Ibagué).</t>
  </si>
  <si>
    <t xml:space="preserve">Omisión en el envío de actos administrativos de declaratoria de urgencia manifiesta y reporte de los  contratos celebrados, para el control jurisdiccional y  la contraloría municipal </t>
  </si>
  <si>
    <t>Gestión Contractual</t>
  </si>
  <si>
    <t>COMUNICACIÓN INTERNA</t>
  </si>
  <si>
    <t xml:space="preserve">Dificultad en la comunicación con los  lideres de los demás procesos </t>
  </si>
  <si>
    <t>Cuando Puede Suceder</t>
  </si>
  <si>
    <t>Riesgo</t>
  </si>
  <si>
    <t>Acción u Omisión</t>
  </si>
  <si>
    <t>Uso del poder</t>
  </si>
  <si>
    <t>Desviar la Gestión de lo Público</t>
  </si>
  <si>
    <t>Beneficio Privado</t>
  </si>
  <si>
    <t>Clasificación</t>
  </si>
  <si>
    <t>Que la alcaldía preste los servicios, sin tener el personal suficiente  contratado</t>
  </si>
  <si>
    <t>EN CADA ETAPA DEL PROCESO CONTRACTUAL</t>
  </si>
  <si>
    <t>Dificultad en el buen funcionamiento en la entidad por falta de personal</t>
  </si>
  <si>
    <t>Posibilidad  en la demora  de los procesos contractuales para la adquisición de los bienes y servicios requeridos por la entidad.</t>
  </si>
  <si>
    <t>X</t>
  </si>
  <si>
    <t>NA</t>
  </si>
  <si>
    <t>Perdida de la imagen institucional</t>
  </si>
  <si>
    <t>Reprocesos en las actividades contractuales</t>
  </si>
  <si>
    <t xml:space="preserve">fallas en el seguimiento y verificación del cumplimiento de los contratos celebrados con la administración </t>
  </si>
  <si>
    <t>Durante la ejecución del contrato.</t>
  </si>
  <si>
    <t>Incumplimiento de la política de administración del riesgo que bajaría la calificación en el FURAG</t>
  </si>
  <si>
    <t xml:space="preserve">Posibilidad de incumplimiento al seguimiento a las actividades de control del mapa de riesgo de los procesos contractuales. </t>
  </si>
  <si>
    <t xml:space="preserve">Hallazgos en la diferentes auditorias </t>
  </si>
  <si>
    <t>Amiguismo, tráfico de influencias, cohecho, favorecimiento a terceros a cambio de dádivas.</t>
  </si>
  <si>
    <t>En el proceso precontractual</t>
  </si>
  <si>
    <t xml:space="preserve">Investigaciones disciplinarias </t>
  </si>
  <si>
    <t xml:space="preserve">Posibilidad de recibir o solicitar cualquier dádiva o beneficio a nombre propio o de terceros con el fin de celebrar un contrato. </t>
  </si>
  <si>
    <t>Sanciones Disciplinarias y penales</t>
  </si>
  <si>
    <t>Pérdida de imagen y credibilidad</t>
  </si>
  <si>
    <t>Celebración de contratos sin el cumplimiento de los principios de la contratación estatal</t>
  </si>
  <si>
    <t>Durante el tiempo que dure la emergencia por el COVID-19</t>
  </si>
  <si>
    <t>Apertura de procesos y sanciones disciplinarios, penales, fiscales o administrativos</t>
  </si>
  <si>
    <t>Indebida utilización de la figura de urgencia manifiesta para la atención de la emergencia por la pandemia de coronavirus covid 19 en el marco de la ley 80 de 1993 y sus normas concordantes</t>
  </si>
  <si>
    <t>Mala Imagen Institucional</t>
  </si>
  <si>
    <t>Contratar bienes, obras y servicios no relacionados ni vinculados con la emergencia y/o justificándose en ella.</t>
  </si>
  <si>
    <t>Pérdida de credibilidad</t>
  </si>
  <si>
    <t>Falta de claridad en la justificación previa de la necesidad para adquisición del bien o servicio contratado que impida atender, mitigar o contener la emergencia sanitaria por efecto de la pandemia</t>
  </si>
  <si>
    <t>Comunidad insatisfecha</t>
  </si>
  <si>
    <t>Adjudicación de contratos a proveedores sin idoneidad, o sin adecuada capacidad financiera o experiencia necesaria en detrimento de la ejecución del contrato</t>
  </si>
  <si>
    <t>Detrimento del erario</t>
  </si>
  <si>
    <t>Sobrecostos en los contratos de bienes, obras o servicios independiente de posibles distorsiones del mercado</t>
  </si>
  <si>
    <t>Incumplimiento en el envío oportuno del Acto Administrativo de declaratoria de Emergencia al Tribunal de lo Contencioso Administrativo  y los reportes de los contratos a la Contraloría Municipal</t>
  </si>
  <si>
    <t>Apertura de procesos y sanciones disciplinarias</t>
  </si>
  <si>
    <t>Comisión de falta disciplinaria de funcionario público</t>
  </si>
  <si>
    <t>GESTION</t>
  </si>
  <si>
    <t xml:space="preserve">Omisión en el envio de actos administrativos de declaratoria de urgencia manifiesta y contratos celebrados, para el control jurisidiccional y  la contraloria municipal </t>
  </si>
  <si>
    <t>PROCESO: SISTEMA INTEGRADO DE GESTIÓN</t>
  </si>
  <si>
    <t>Código:FOR13-PRO-SIG-03</t>
  </si>
  <si>
    <t xml:space="preserve">
MATRIZ DOFA
IDENTIFICACION DE FACTORES 
Y
DEFINICION DE ESTRATEGIAS
</t>
  </si>
  <si>
    <t>NEGATIVOS</t>
  </si>
  <si>
    <t>POSITIVOS</t>
  </si>
  <si>
    <t>DEBILIDADES (D)</t>
  </si>
  <si>
    <t>FORTALEZAS (F)</t>
  </si>
  <si>
    <t>1) El otorgamiento de certificaciones a la alcaldía de Ibagué bajo las normas ISO 9001, OHSAS 18000, ISO 14001.</t>
  </si>
  <si>
    <t xml:space="preserve">8) La política de administración del riesgo esta alineada con el manual para la identificación y cobertura del riesgo en los procesos de contratación. </t>
  </si>
  <si>
    <t>verificar premio otorgado a la alcaldía de Ibagué a nivel nacional, como entidad rápida y transparente en procesos contractuales</t>
  </si>
  <si>
    <t>9) Utilización de las guías e instructivos establecidos por Colombia Compra Eficiente.</t>
  </si>
  <si>
    <t xml:space="preserve">crear estrategias, organizar mesas de trabajo y fortalecer todo el grupo de trabajo con el fin de que tengan sentido de pertenencia </t>
  </si>
  <si>
    <t/>
  </si>
  <si>
    <t xml:space="preserve">Omisión en el envío de actos administrativos de declaratoria de urgencia manifiesta y reporte de los contratos celebrados, para el control jurisdiccional y  la contraloría municipal </t>
  </si>
  <si>
    <t>OPORTUNIDADES (O)</t>
  </si>
  <si>
    <t xml:space="preserve">O3D4 Realizar capacitaciones para la unificación de criterios en los procesos contractuales, con el personal adscrito a la oficina de contratación. </t>
  </si>
  <si>
    <t>F1O6   Fortalecer todo lo referente al SIGAMI, con el fin de tener continuidad en el proceso.</t>
  </si>
  <si>
    <t>O5D1 Poder realizar una contratación acorde a la  necesidad de la oficina, según la planeación realizada para fortalecer la parte administrativa.</t>
  </si>
  <si>
    <t>F3O3 Capacitar al talento humano adscrito a la oficina de contratación, con el fin de conocer la documentación propia del proceso  para fortalecimiento del mismo.</t>
  </si>
  <si>
    <t>3) Capacitaciones con entidades publicas expertas en el área de contratación</t>
  </si>
  <si>
    <t>O6D11D7 Fortalecer las actividades relacionadas con el SIGAMI en el proceso gestión contractual mediante reuniones periódicas para evaluar el la implementación de los sistemas en el proceso y así aportar a la mejora continua de la administración.</t>
  </si>
  <si>
    <t>F6O2 Trabajar conjuntamente con Colombia Compra y  la secretaria de las TICS, para el manejo adecuado de las plataformas.</t>
  </si>
  <si>
    <t>4) Adquisición de un sistema de información, donde permita trabajar en conjunto y tiempo real los procesos a sacar.</t>
  </si>
  <si>
    <t xml:space="preserve">O6D8D10 Realizar capacitaciones para fortalecer el trabajo en equipo, y los valores institucionales mediante  mesas de trabajo  y actividades lúdicas.  </t>
  </si>
  <si>
    <t>5) Contar con recursos propios de la oficina de contratación.</t>
  </si>
  <si>
    <t>D11O2 Realizar capacitaciones con los lideres de los procesos, para el fortalecimiento y la toma de conciencia del proceso gestión contractual.</t>
  </si>
  <si>
    <t xml:space="preserve">6) Que todos los lideres del proceso se comprometan en un 100%, para que continúe y se cumpla el proceso de certificación </t>
  </si>
  <si>
    <t xml:space="preserve">O3D12 Realizar capacitaciones para la unificación de criterios en los procesos contractuales, con el personal adscrito a la oficina de contratación. </t>
  </si>
  <si>
    <t>7) compromiso de las secretarias ejecutoras al momento de adquirir lo necesario para la emergencia.</t>
  </si>
  <si>
    <t>O3D12 Realizar capacitaciones de los temas contractuales en los términos de emergencia y socializar con comunicaciones internas las actualizaciones normativas</t>
  </si>
  <si>
    <t>8) Normatividad y Directrices para la implementación  de MIPG</t>
  </si>
  <si>
    <t xml:space="preserve">O7D14 Convocar a mesa de trabajo por medios virtuales a las secretarías ejecutoras, a la oficina de jurídica y a la oficina de contratación, para  hacer claridad que en los procesos debe haber claridad de la necesidad y en la identificación del beneficiario. </t>
  </si>
  <si>
    <t>9) Recurso tecnológico necesario para remitir información en línea. (Internet, Correo Electrónico Institucional, Scanner, Computadores)</t>
  </si>
  <si>
    <t>08 D3 Socialización del código  de Integridad y Buen Gobierno</t>
  </si>
  <si>
    <t>O7 D13 Redactar el contrato señalando expresamente la relación entre el objeto y la mitigación de los efectos de la crisis derivada de la pandemia COVID-19, con el fin de prevenir, controlar  y mitigar el riesgo de corrupción.</t>
  </si>
  <si>
    <t>PROCESO: SISTEMA INTEGRADO DE GESTIÓN</t>
  </si>
  <si>
    <t>07 O1 D16 Uso de las plataformas, herramientas y demás instrumentos de la Agencia Nacional de Contratación por parte de las Secretarias Ejecutoras, de tal manera que se garanticen precios del mercado justos y razonables</t>
  </si>
  <si>
    <t>O9 D17 Remitir por correo electrónico a los Entes de Control los documentos requeridos para facilitar el control fiscal</t>
  </si>
  <si>
    <t xml:space="preserve">FORMATO: MAPA  RIESGO </t>
  </si>
  <si>
    <t>AMENAZAS (A)</t>
  </si>
  <si>
    <t>DESCRIPCION DEL RIESGO</t>
  </si>
  <si>
    <t>A1D2D4, Evaluar la continuidad del personal de contrato, para garantizar la no interrupción en los procesos en que ha avanzado la oficina.</t>
  </si>
  <si>
    <t>A1F1 Realizar seguimientos periódicos para mantener los estándares de calidad certificados en los diferentes procesos que adelanta la administración Municipal.</t>
  </si>
  <si>
    <t>A2D10D11, Realizar reuniones de comité jurídico de manera periódica, para realizar las vigencias de las normas y analizar los cambios que se van presentando en esta materia. posteriormente fortalecer y actualizar todo el cambio normativo socializando con las secretarias de la administración.</t>
  </si>
  <si>
    <t>A2F3 Institucionalizar los comités jurídicos y fomentar la participación en este proceso por parte de todas las secretarias ejecutoras.</t>
  </si>
  <si>
    <t>A3D7D11 citar a reuniones extraordinaria con los lideres de los procesos y sus equipos de trabajo, para verificar las dificultades en el manejo del secop y demás actividades relacionadas con el proceso .</t>
  </si>
  <si>
    <t>A3F6F9 Realizar capacitaciones, con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</si>
  <si>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Descripción</t>
  </si>
  <si>
    <t xml:space="preserve"> Clasificación</t>
  </si>
  <si>
    <t>Causas</t>
  </si>
  <si>
    <t>Consecuencias</t>
  </si>
  <si>
    <t xml:space="preserve">La combinacón de factores como la dificultad en la unificación de criterios para la realización de los procesos contractuales, demora en la recepción de la información contractual y los constantes cambios normativos  puede ocacasionar dificultad en el buenfuncionamiento de la entidad por falta de personal, perdida de la imagen institucinal y reprocesos en las actividades contractuales. </t>
  </si>
  <si>
    <t>PROCESO: SISTEMA INTEGRADO DE GESTIÓN</t>
  </si>
  <si>
    <t xml:space="preserve">Codigo:        FOR-13-PRO-SIG-03                          </t>
  </si>
  <si>
    <t>FORMATO:MAPA DE RIESGO</t>
  </si>
  <si>
    <t>PROCESO: SISTEMA INTEGRAL DE GESTIÓN</t>
  </si>
  <si>
    <t>DETERMINACION DE LA PROBABILIDAD</t>
  </si>
  <si>
    <t xml:space="preserve">Posibilidad de incumplimiento al sigimiento a las actividades de control del mapa de riesgo de los procesos contractuales. </t>
  </si>
  <si>
    <t xml:space="preserve">Codigo:    FOR-13-PRO-SIG-03                    </t>
  </si>
  <si>
    <t>Fecha:2019/04/25</t>
  </si>
  <si>
    <t>La combinacion de factores como la falta de articulacion entre las secretarias ejecutoras, secretaria de planeacion y la oficina de contratacion y la dificultad en la comunicación con los lideres de los demas procesos puede ocacasionar incumplimiento de la politica de administracion del riesgo que bajaria la calificacion en el reporte furag y hallazgos en las diferentes auditorias</t>
  </si>
  <si>
    <t>RIESGO</t>
  </si>
  <si>
    <t>PRIORIZACION DE LA PROBABILIDAD
(Califique de 1 a 5 , de acuerdo con la tabla de criterios</t>
  </si>
  <si>
    <t>La combinacion de factores como el desconocimiento del codigo de integridad y buen gobierno y la dificultad en la unicficacion de criterios para la realizacion de las procesos contractuales puede ocasionar investigaciones disciplinarias, sanciones disciplinarias y penales y perdida de imagen y credibilidad</t>
  </si>
  <si>
    <t>NIVELES</t>
  </si>
  <si>
    <t>Impacto (Consecuencias)</t>
  </si>
  <si>
    <t>Nivel</t>
  </si>
  <si>
    <t>Cuantitativo</t>
  </si>
  <si>
    <t>Cualitativo</t>
  </si>
  <si>
    <t xml:space="preserve">Adquirir bienes y servicios amparados en la figura de urgencia manifiesta por el Coronavirus Covid -19, los cuales pueden ser  innecesarios o no relacionados con la emergencia,  o en el proceso precontractual se puede incurrir en el incumplimiento de los requisitos para la contración de conformidad con la Ley, la  falta de idoneidad del contratista o compra de bienes con sobrecostos </t>
  </si>
  <si>
    <t>CORRUPCION</t>
  </si>
  <si>
    <t>3. MODERADO</t>
  </si>
  <si>
    <t>1. INSIGNIFICANTE</t>
  </si>
  <si>
    <t>Incumplimiento de la obligación establecida en la Directiva No.16 de la Procuraduría General de la Nación, para el envío de información a los entes de control y al Tribunal de lo Contecioso Administrativo, necesarios para el control Fiscal y Jurisdiccional, incurriendo en una falta disciplinaria</t>
  </si>
  <si>
    <t>PROCESO: SISTEMA INTEGRAL DE GESTIÓN</t>
  </si>
  <si>
    <t>Codigo:                        FOR-13-PRO-SIG-03</t>
  </si>
  <si>
    <t>PROCESO: SISTEMA INTEGRAL DE GESTIÓN</t>
  </si>
  <si>
    <t xml:space="preserve">FORMATO: MAPA DE RIESGOS </t>
  </si>
  <si>
    <t>RIESGO DE CORRUPCION</t>
  </si>
  <si>
    <t>SI EL RIESGO DE CORRUPCION SE MATERIALIZA PODRIA…</t>
  </si>
  <si>
    <t>GRAFICO DE UBICACIÓN EN LA ZONA DE RIESGO</t>
  </si>
  <si>
    <t>RESPUESTA (MARQUE CON X)</t>
  </si>
  <si>
    <t>NIVEL DE IMPACTO</t>
  </si>
  <si>
    <t>SI</t>
  </si>
  <si>
    <t>NO</t>
  </si>
  <si>
    <t>1 ¿Afectar al grupo de funcionarios del proceso?</t>
  </si>
  <si>
    <t>RIESGO:</t>
  </si>
  <si>
    <t>ZONA DE RIESGO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</si>
  <si>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</si>
  <si>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</si>
  <si>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</si>
  <si>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</si>
  <si>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</si>
  <si>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</si>
  <si>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</si>
  <si>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</si>
  <si>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</si>
  <si>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</si>
  <si>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</si>
  <si>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</si>
  <si>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</si>
  <si>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</si>
  <si>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</si>
  <si>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</si>
  <si>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</si>
  <si>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</si>
  <si>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CATASTROFICO</t>
  </si>
  <si>
    <t>x</t>
  </si>
  <si>
    <t>PROBABILIDAD DE OCURRENCIA</t>
  </si>
  <si>
    <t>PROCESO: SISTEMA INTEGRAL DE GESTIÓN</t>
  </si>
  <si>
    <t xml:space="preserve">FORMATO: MAPA DE RIESGOS </t>
  </si>
  <si>
    <t>EXTREMA</t>
  </si>
  <si>
    <t>Casi Seguro</t>
  </si>
  <si>
    <t>ALTA</t>
  </si>
  <si>
    <t>Probable</t>
  </si>
  <si>
    <t>MODERADA</t>
  </si>
  <si>
    <t>Posible</t>
  </si>
  <si>
    <t>BAJA</t>
  </si>
  <si>
    <t>Improbable</t>
  </si>
  <si>
    <t>Rara Vez</t>
  </si>
  <si>
    <t>Insignificante</t>
  </si>
  <si>
    <t>Menor</t>
  </si>
  <si>
    <t>Moderado</t>
  </si>
  <si>
    <t>Mayor</t>
  </si>
  <si>
    <t>Catastrófico</t>
  </si>
  <si>
    <t>IMPACTO</t>
  </si>
  <si>
    <t>PROCESO: SISTEMA INTEGRAL DE GESTIÓN</t>
  </si>
  <si>
    <t xml:space="preserve">FORMATO: MAPA DE RIESGOS </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</si>
  <si>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</si>
  <si>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</si>
  <si>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</si>
  <si>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</si>
  <si>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</si>
  <si>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</si>
  <si>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</si>
  <si>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</si>
  <si>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</si>
  <si>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</si>
  <si>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</si>
  <si>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</si>
  <si>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</si>
  <si>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</si>
  <si>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</si>
  <si>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2. MENOR</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</si>
  <si>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</si>
  <si>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</si>
  <si>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</si>
  <si>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</si>
  <si>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</si>
  <si>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</si>
  <si>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</si>
  <si>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</si>
  <si>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</si>
  <si>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</si>
  <si>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</si>
  <si>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</si>
  <si>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</si>
  <si>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</si>
  <si>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</si>
  <si>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</si>
  <si>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</si>
  <si>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</si>
  <si>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PROCESO: SISTEMA INTEGRAL DE GESTIÓN</t>
  </si>
  <si>
    <t>PROCESO:SISTEMA INTEGRAL DE GESTIÓN</t>
  </si>
  <si>
    <t xml:space="preserve">FORMATO: MAPA DE RIESGOS </t>
  </si>
  <si>
    <t xml:space="preserve">FORMATO: MAPA DE RIESGOS </t>
  </si>
  <si>
    <t>riesgo 3</t>
  </si>
  <si>
    <t>Indebida utilización de la figura de urgencia manifiesta para la atención del coronavirus covid 19 en el marco de la ley 80 de 1993 y sus normas concordantes</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</si>
  <si>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</si>
  <si>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</si>
  <si>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</si>
  <si>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</si>
  <si>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</si>
  <si>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</si>
  <si>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</si>
  <si>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</si>
  <si>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</si>
  <si>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</si>
  <si>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</si>
  <si>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</si>
  <si>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</si>
  <si>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</si>
  <si>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</si>
  <si>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</si>
  <si>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</si>
  <si>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</si>
  <si>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</si>
  <si>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</si>
  <si>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</si>
  <si>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</si>
  <si>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</si>
  <si>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</si>
  <si>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</si>
  <si>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</si>
  <si>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</si>
  <si>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</si>
  <si>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</si>
  <si>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r>
      <rPr>
        <b/>
        <sz val="11"/>
        <rFont val="Calibri"/>
      </rPr>
      <t>X</t>
    </r>
    <r>
      <rPr>
        <b/>
        <sz val="11"/>
        <color rgb="FFF2F2F2"/>
        <rFont val="Calibri"/>
      </rPr>
      <t xml:space="preserve">
X</t>
    </r>
  </si>
  <si>
    <t>PROCESO: SISTEMA INTEGRAL DE GESTIÓN</t>
  </si>
  <si>
    <t>&lt;</t>
  </si>
  <si>
    <t>CAUSA</t>
  </si>
  <si>
    <t>PROCESO: SISTEMA INTEGRAL DE GESTIÓN</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</si>
  <si>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</si>
  <si>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</si>
  <si>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</si>
  <si>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</si>
  <si>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</si>
  <si>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</si>
  <si>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</si>
  <si>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CONTRIBUIR ANUALMENTE EN LA GESTION DE ADQUISICION DE BIENES Y SERVICIOS REQUERIDOS EN LA OPERACIÓN DE LOS PROCESOS DE LA ENTIDAD CUMPLIENDO LA NORMATIVIDAD CONTRACTUAL VIGENTE</t>
  </si>
  <si>
    <t>OPCIONES DE RESPUESTA</t>
  </si>
  <si>
    <t>PESO EN LA EVALUACION</t>
  </si>
  <si>
    <t>CALIFICACION DEL DISEÑO DEL CONTROL</t>
  </si>
  <si>
    <t>El control se ejecuta de manera consistente por los responsables.
(EJECUCIÓN)</t>
  </si>
  <si>
    <t>DESCRIPCION DEL CONTROL</t>
  </si>
  <si>
    <t>CALIFICACION DE LA EJECUCION DEL CONTROL</t>
  </si>
  <si>
    <t>SOLIDEZ INDIVIDUAL DEL CONTROL 
control Fuerte:100
Moderado:50
Débil:0</t>
  </si>
  <si>
    <t xml:space="preserve">La Jefe de Ofina anualmente con el proposito de unificar los criterios contractuales reune a los secretarios mediante mesas de trabajo  para exponer el paso a paso del proceso contractual , dejando como evidencia las planillas de asistencia y actas. De no llevarse a acabo la reunion o en caso de no asistir los secretarios  no segenera ninguna sancion. </t>
  </si>
  <si>
    <t>SOLIDEZ DEL CONJUNTO DE CONTROLES</t>
  </si>
  <si>
    <t>1. Responsable</t>
  </si>
  <si>
    <t>¿Existe un responsable asignado a la ejecución del control?</t>
  </si>
  <si>
    <t xml:space="preserve">La Jefe de oficina cada vez que se requiera publica los formatos actualizados y necesarios para los procesos contractuales,  los comunica mediante memorando a las demas dependencia con el proposito de no generar reprocesos   y demoras en la contratacion, dejando como evidencia los correos institucionales enviados a la secretaria de planiacion para la actualizacion de formatos y las circulares emitidas por la oficina. </t>
  </si>
  <si>
    <t>Débil</t>
  </si>
  <si>
    <t>La jefe de oficina delega la funcion de actualizacion trimestral del normograma al personal de planta adscrito a la ofina de contratacion que pertenece al comité sigami, con el fin de mantenrlo vigente. Esta actualizacion se realiza mediante la consulta de paginas estatales y luego de que el normograma  este vigente se socializa con el equipo de trabajo de la oficina de contratacion, posteriormente se envia mediante correo instituciinal se envia a la secretaria de planeacion, como evidencia se dejan las planillas de asistencia y los correos institucionales donde se emite la informacion. 
de no mantenerse actualizado el normograma se puenden generar hallazgos en las diferentes auditorias. En caso de no tener actualizadas la normatividad contractual la administracion se puede ver afectada.</t>
  </si>
  <si>
    <t>Fuerte</t>
  </si>
  <si>
    <t xml:space="preserve">PROMEDIO </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</si>
  <si>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</si>
  <si>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</si>
  <si>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</si>
  <si>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</si>
  <si>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</si>
  <si>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La jefe de oficina de contratacion, junto con la oficina de control interno y la direccion de fortalecimiento institucinal, construyeron un formato para el seguimiento de los riesgos de los procesos contractuales, este debe ser aplicado bimestralmente por los supervisores de contrato de las diferentes dependencias, para la vigencia 2020 se citaran a los supervisores de contratos de todas las dependencias para socializar el formato, quedan como evidencia los formatos diligenciados por los supervisores. 
De no realizarse esta actividad se vera afectada la calificacion del reporte FURAG</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</si>
  <si>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</si>
  <si>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</si>
  <si>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</si>
  <si>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</si>
  <si>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</si>
  <si>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</si>
  <si>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</si>
  <si>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</si>
  <si>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 xml:space="preserve">La jefe de oficina cada vez que  requiere la secretaria administrativa, envia a sus empleados de planta a las capacitaciones realizadas por talento humano con el fin de conocer el codigo de integridad etica y buen gobierno de la administracion municipal para luego ser socializado con el personal de contratro de la oficinadejanda como evidencia las planillas de asitencia y actas. 
De no socializarse el codigo de integridad etica y gobierno de la administracion municipal el personal pude incurrir en faltas a la etica. </t>
  </si>
  <si>
    <t>La jefe de oficina de Contratación cada vez que  la secretaria administrativa convoque, con el fin de conocer el codigo de integridad etica y buen gobierno de la administracion municipal para luego ser socializado con el personal de contratro de la oficina, envia a sus empleados de planta a las capacitaciones realizadas por talento humano  dejando como evidencia las planillas de asistencia y actas. 
En caso de presentarse inobservacia a los valores y principios dentro del marco del proceso contractual, se enviará a control único disciplinario para su respectiva investigación.</t>
  </si>
  <si>
    <t>La Oficina Jurídica y la oficina de Contratación socializarán a través de circulares, memorandos o correos electrónicos, las actualizaciones normativas  cada vez que se emitan desde el gobierno nacional una vez sean expedidas, sobre las modalidades de contratación en el marco de la emergencia sanitaria para atender las necesidades en materia de mitigación, prevención y control, con el fin de dar a conocer a las secretarías ejecutoras, el marco legal de la contratación pública permitida.  En caso de detectar un incumplimiento a la norma se devuelve el proceso a la Secretaria Ejecutora con las observaciones y correciones pertinentes mediante correo electrónico con el fin de hacer el respectivo seguimiento. La evidencia reposa en el correo electrónico y PISAMI</t>
  </si>
  <si>
    <t>PROCESO: SISTEMA INTEGRAL DE GESTIÓN</t>
  </si>
  <si>
    <t>Codigo: FOR-13-PRO-SIG-03</t>
  </si>
  <si>
    <t>FORMATO: MAPA RIESGOS</t>
  </si>
  <si>
    <t>Pagina: 1 de 1</t>
  </si>
  <si>
    <t xml:space="preserve">La Oficina de Contratación cada vez que las Secretarías ejecutoras radiquen un proceso relacionado con la urgencia manifiesta, hará la revisión de la carpeta del proceso de adquisición de bienes, servicios u obras dentro del marco de la Urgencia Manifiesta para enfrentar el COVID-19, verificando que el objeto contratado guarde relación directa y conexidad con la prevención, mitigación y control de la pandemia y que se encuentre claramente determinada la población objetivo.  
En caso de encontrar que el objeto del proceso no tiene relación con la adecuada atención de la pandemia COVID-19, se devuelve el proceso a la Secretaria Ejecutora con las observaciones y correciones pertinentes mediante correo electrónico con el fin de hacer el respectivo seguimiento. La evidencia reposa en el correo electrónico.
</t>
  </si>
  <si>
    <t>ENTIDAD</t>
  </si>
  <si>
    <t>ALCALDÍA MUNICIPAL DE IBAGUÉ</t>
  </si>
  <si>
    <t>MISION</t>
  </si>
  <si>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</si>
  <si>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PROCESO Y OBJETIVO</t>
  </si>
  <si>
    <t xml:space="preserve">Riesgo </t>
  </si>
  <si>
    <t>Probabilidad</t>
  </si>
  <si>
    <t>Impacto</t>
  </si>
  <si>
    <t>Riesgo Residual</t>
  </si>
  <si>
    <t>Opción de Manejo</t>
  </si>
  <si>
    <t>Actividad de Control</t>
  </si>
  <si>
    <t>Soporte</t>
  </si>
  <si>
    <t>Responsable</t>
  </si>
  <si>
    <t>Tiempo</t>
  </si>
  <si>
    <t>Indicador</t>
  </si>
  <si>
    <t>La Oficina de Contratación cada vez que las Secretarías ejecutoras radiquen un proceso relacionado con la urgencia manifiesta, realizará la revisión de los documentos precontractuales con los que se pretende adquirir bienes, obras o servicios para atender la emergencia sanitaria con ocasión de la pandemia por el covid- 19 con el fin de que se garantice por parte de la secretaría ejecutora, la sufiente claridad en la justiticación de la necesidad que se pretende satisfacer mediante la utilización de la urgencia manfiesta. 
 En caso de evidenciarse falta de claridad en la justificacion previa, se procederá a hacer las respectivas correciones y observaciones a través de correo electrónico con el fin de hacer el respectivo seguimiento. 
La evidencia reposa en el correo electrónico.</t>
  </si>
  <si>
    <t>ALTO</t>
  </si>
  <si>
    <t>REDUCIR</t>
  </si>
  <si>
    <t>Planillas de asistencia y actas.</t>
  </si>
  <si>
    <t>Jefe de oficina contratacion</t>
  </si>
  <si>
    <t>Semestral</t>
  </si>
  <si>
    <t xml:space="preserve">EFICACIA: Índice de Cumplimiento= (Actividades ejecutadas /Actividades programadas)*100.                                                                                                                                                                                                                                        </t>
  </si>
  <si>
    <t>anual</t>
  </si>
  <si>
    <t>Circular de citacion, planillas de asistencia y actas</t>
  </si>
  <si>
    <t>ACCION DE CONTINGENCIA</t>
  </si>
  <si>
    <t>cuatrimestral</t>
  </si>
  <si>
    <t>POSIBLE</t>
  </si>
  <si>
    <t>cuatrimestral  a partir del 7/05/2020</t>
  </si>
  <si>
    <t xml:space="preserve">EFICACIA: Índice de Cumplimiento= (No. de contratos en el marco de la urgencia manifieta por el Coronavirus COVID-19 que cumplen las actividades de control establecidas /No. de contratos en el marco de la urgencia manifieta por el Coronavirus COVID-19 celebrados)*100.      
EFECTIVIDAD 1: Cero procesos sancionatorios por corrupción en la contratación en el marco de la urgencia manifiesta coronavirus Covid-19                                                                                                                                                                 </t>
  </si>
  <si>
    <t>Circulares, Actas y Planilla de asistencia</t>
  </si>
  <si>
    <t>De manera inmediata a la actualización de las normas de contratación estatal y a partir de 7/05/2020</t>
  </si>
  <si>
    <t>Clausulado del Contrato en SECOP , en PISAMI y en el expediente contractual</t>
  </si>
  <si>
    <t>JEFE OFICINA DE CONTRATACION</t>
  </si>
  <si>
    <t xml:space="preserve">La secretaria ejecutora cada vez que pretende adelantar la aquisición de un bien, obra o servicio para atender la emergencia sanitaria con ocasión de la pandemia por el covid- 19, deberá agotar todas las gestiones tendientes para garantizar un estudio o revisión de precios de mercado con el fin de evitar sobrecostos y tener unos precios referencia que recojan las condiciones de mercado al momento de adelantar los procesos. 
En caso de evidenciarse sobrecosto se procederá a hacer las respectivas correciones y observaciones a través de correo electrónico con el fin de hacer el respectivo seguimiento
Las Evidencias reposarán en cada secretaría las cuales deben anexarse al proceso contractual. </t>
  </si>
  <si>
    <t>Durante la Urgencia Manifiesta por el coronavirus COVID-19 y a partir del 7/05/2020</t>
  </si>
  <si>
    <t xml:space="preserve">Actas de reunión en el archivo de Gestión de la Oficina de Contratación </t>
  </si>
  <si>
    <t>Certificado de cámara de comercio en el SECOP, PISAMI y en el expediente contractual</t>
  </si>
  <si>
    <t>Documento soporte de análisis de precios del mercado que reposa en el expediente contractual</t>
  </si>
  <si>
    <t>SECRETARIOS EJECUTORES</t>
  </si>
  <si>
    <t>RARA VEZ</t>
  </si>
  <si>
    <t>BAJO</t>
  </si>
  <si>
    <t>EVITAR</t>
  </si>
  <si>
    <t>Correos electrónicos</t>
  </si>
  <si>
    <t xml:space="preserve">EFICACIA: Índice de Cumplimiento= (No. de contratos en el marco de la urgencia manifieta por el Coronavirus COVID-19 reportados a los entes de control /No. de contratos en el marco de la urgencia manifieta por el Coronavirus COVID-19 celebrados)*100.      
EFECTIVIDAD 1: Cero procesos sancionatorios por omisión en la entrega de información a los Entes de Control, relacionada con los contratos celebrados dentro del marco de la urgencia manifiesta coronavirus Covid-19     </t>
  </si>
  <si>
    <t>La Oficina Jurídica remitirá mediante oficio,  inmediatamente se produzca el acto administrativo de declaratoria de urgencia manifiesta al Tribunal Administrativo del Tolima, para el control judicial. La Oficina de Contratación remitirá mediante oficio, inmediatamente se celebren los contratos en el marco de la urgencia manifiesta, junto con los antecedentes contractuales a la Contraloria Municipal de Ibague, para el respectivo control fiscal.En caso que se omita esta obligación, inmediatamente se detecte el incumplimiento, se remite la documentación al  Ente de Control. La evidencia queda registrada en el correo electrónico.</t>
  </si>
  <si>
    <r>
      <rPr>
        <b/>
        <sz val="11"/>
        <rFont val="Arial"/>
        <family val="2"/>
      </rPr>
      <t>2) S</t>
    </r>
    <r>
      <rPr>
        <sz val="11"/>
        <rFont val="Arial"/>
        <family val="2"/>
      </rPr>
      <t xml:space="preserve">istemas de información desarrollados e implementados en la entidad que facilitan la unificación de la información (SOFTCON-PISAMI). </t>
    </r>
  </si>
  <si>
    <r>
      <rPr>
        <b/>
        <sz val="11"/>
        <rFont val="Arial"/>
        <family val="2"/>
      </rPr>
      <t xml:space="preserve">3) </t>
    </r>
    <r>
      <rPr>
        <sz val="11"/>
        <rFont val="Arial"/>
        <family val="2"/>
      </rPr>
      <t xml:space="preserve">Capacitación permanente en temas atinentes al proceso. </t>
    </r>
  </si>
  <si>
    <r>
      <rPr>
        <b/>
        <sz val="11"/>
        <rFont val="Arial"/>
        <family val="2"/>
      </rPr>
      <t xml:space="preserve">4) </t>
    </r>
    <r>
      <rPr>
        <sz val="11"/>
        <rFont val="Arial"/>
        <family val="2"/>
      </rPr>
      <t>Empoderamiento por parte del líder del proceso.</t>
    </r>
  </si>
  <si>
    <r>
      <rPr>
        <b/>
        <sz val="11"/>
        <rFont val="Arial"/>
        <family val="2"/>
      </rPr>
      <t>5)</t>
    </r>
    <r>
      <rPr>
        <sz val="11"/>
        <rFont val="Arial"/>
        <family val="2"/>
      </rPr>
      <t xml:space="preserve"> El proceso  tiene su manual, caracterización, instructivos, procedimientos y formatos documentados.</t>
    </r>
  </si>
  <si>
    <r>
      <rPr>
        <b/>
        <sz val="11"/>
        <rFont val="Arial"/>
        <family val="2"/>
      </rPr>
      <t>6)</t>
    </r>
    <r>
      <rPr>
        <sz val="11"/>
        <rFont val="Arial"/>
        <family val="2"/>
      </rPr>
      <t xml:space="preserve"> Apoyo técnico por parte de la secretaría de las TICS para garantizar la cobertura de internet y el buen funcionamiento tecnológico de la oficina (Publicaciones de procesos contractuales en diferentes plataformas).</t>
    </r>
  </si>
  <si>
    <r>
      <rPr>
        <b/>
        <sz val="11"/>
        <rFont val="Arial"/>
        <family val="2"/>
      </rPr>
      <t xml:space="preserve">7) </t>
    </r>
    <r>
      <rPr>
        <sz val="11"/>
        <rFont val="Arial"/>
        <family val="2"/>
      </rPr>
      <t>Reorganización administrativa de la Alcaldía, que brindo talento humano de planta para el apoyo de las actividades del proceso.</t>
    </r>
  </si>
  <si>
    <r>
      <t xml:space="preserve">ESTRATEGIA DO (SUPERVIVENCIA)
</t>
    </r>
    <r>
      <rPr>
        <b/>
        <sz val="11"/>
        <rFont val="Calibri"/>
        <family val="2"/>
      </rPr>
      <t>consiste en contrarrestar Debilidades por medio de Oportunidades.</t>
    </r>
  </si>
  <si>
    <r>
      <t xml:space="preserve">ESTRATEGIA FO (CRECIMIENTO)
</t>
    </r>
    <r>
      <rPr>
        <b/>
        <sz val="11"/>
        <rFont val="Calibri"/>
        <family val="2"/>
      </rPr>
      <t>Utilizar fortalezas para optimizar oportunidades.</t>
    </r>
  </si>
  <si>
    <r>
      <rPr>
        <b/>
        <sz val="11"/>
        <rFont val="Arial"/>
        <family val="2"/>
      </rPr>
      <t>1)</t>
    </r>
    <r>
      <rPr>
        <sz val="11"/>
        <rFont val="Arial"/>
        <family val="2"/>
      </rPr>
      <t xml:space="preserve"> Acceso a la información publicada en paginas web de entidades del orden nacional </t>
    </r>
  </si>
  <si>
    <r>
      <rPr>
        <b/>
        <sz val="11"/>
        <rFont val="Arial"/>
        <family val="2"/>
      </rPr>
      <t xml:space="preserve">2) </t>
    </r>
    <r>
      <rPr>
        <sz val="11"/>
        <rFont val="Arial"/>
        <family val="2"/>
      </rPr>
      <t>Acceso a la herramienta tecnológica SECOP (Colombia compra eficiente) que facilita los procesos de contratación estatal.</t>
    </r>
  </si>
  <si>
    <r>
      <t xml:space="preserve">ESTRATEGIA DA (CONTINGENCIA)
</t>
    </r>
    <r>
      <rPr>
        <b/>
        <sz val="11"/>
        <rFont val="Calibri"/>
        <family val="2"/>
      </rPr>
      <t>Cuando el riesgo se materialice a partir de la combinación de debilidades
con amenazas, para formular acciones de contingencia.</t>
    </r>
  </si>
  <si>
    <r>
      <t xml:space="preserve">ESTRATEGIA FA (SUPERVIVENCIA)
</t>
    </r>
    <r>
      <rPr>
        <b/>
        <sz val="11"/>
        <rFont val="Calibri"/>
        <family val="2"/>
      </rPr>
      <t>Utilizar fortalezas para contrarrestar amenazas</t>
    </r>
    <r>
      <rPr>
        <b/>
        <sz val="14"/>
        <rFont val="Calibri"/>
        <family val="2"/>
      </rPr>
      <t xml:space="preserve">
</t>
    </r>
  </si>
  <si>
    <t xml:space="preserve">O1 D15 Verificar que los proponentes sean empresas formalmente constituidas, y que estén registrados en la Cámara de Comercio </t>
  </si>
  <si>
    <t xml:space="preserve"> La secretaria ejecutora cada vez que pretende adelantar la adquisición de un bien, obra o servicio para atender la emergencia sanitaria con ocasión de la pandemia por el covid- 19, revisa los documentos relacionados con la idoneidad y capacidad técnica, organizacional y financiera del proveedor o contratista, con el que se pretende adquirir bienes, obras o servicios para atender la emergencia sanitaria con ocasión de la pandemia por el covid- 19 con el fin de garantizar que el futuro proveedor cuenta con  la capacidad financiera y experiencia necesaria  para asegurar la debida ejecucion del contrato.                                            La oficina de contratacion revisará la carpeta del proceso, verificando que esten los requisitos necesarios para la contratacion, de no ser asi, se procederá a hacer las respectivas  observaciones a través de correo electrónico con el fin de hacer el respectivo seguimiento. La evidencia reposa en el correo electrónico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</si>
</sst>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8" x14ac:knownFonts="1">
    <font>
      <sz val="11"/>
      <color theme="1"/>
      <name val="Arial"/>
    </font>
    <font>
      <b/>
      <sz val="12"/>
      <color rgb="FF000000"/>
      <name val="Arial"/>
    </font>
    <font>
      <b/>
      <sz val="11"/>
      <color rgb="FF000000"/>
      <name val="Arial"/>
    </font>
    <font>
      <sz val="11"/>
      <name val="Arial"/>
    </font>
    <font>
      <sz val="11"/>
      <color rgb="FF000000"/>
      <name val="Arial"/>
    </font>
    <font>
      <b/>
      <sz val="11"/>
      <color rgb="FF008000"/>
      <name val="Arial"/>
    </font>
    <font>
      <sz val="11"/>
      <color theme="1"/>
      <name val="Calibri"/>
    </font>
    <font>
      <b/>
      <sz val="11"/>
      <color theme="1"/>
      <name val="Arial"/>
    </font>
    <font>
      <sz val="10"/>
      <color theme="1"/>
      <name val="Arial"/>
    </font>
    <font>
      <b/>
      <sz val="12"/>
      <color theme="1"/>
      <name val="Arial"/>
    </font>
    <font>
      <sz val="12"/>
      <color theme="1"/>
      <name val="Calibri"/>
    </font>
    <font>
      <sz val="12"/>
      <color rgb="FF000000"/>
      <name val="Arial"/>
    </font>
    <font>
      <sz val="16"/>
      <color rgb="FF000000"/>
      <name val="Arial"/>
    </font>
    <font>
      <sz val="11"/>
      <color rgb="FF000000"/>
      <name val="Calibri"/>
    </font>
    <font>
      <b/>
      <sz val="11"/>
      <color theme="1"/>
      <name val="Calibri"/>
    </font>
    <font>
      <sz val="11"/>
      <color rgb="FFFF0000"/>
      <name val="Calibri"/>
    </font>
    <font>
      <sz val="12"/>
      <color theme="1"/>
      <name val="Arial"/>
    </font>
    <font>
      <b/>
      <sz val="16"/>
      <color theme="1"/>
      <name val="Calibri"/>
    </font>
    <font>
      <sz val="10"/>
      <color rgb="FF000000"/>
      <name val="Arial"/>
    </font>
    <font>
      <sz val="10"/>
      <color theme="1"/>
      <name val="Calibri"/>
    </font>
    <font>
      <b/>
      <sz val="12"/>
      <color theme="1"/>
      <name val="Calibri"/>
    </font>
    <font>
      <b/>
      <sz val="11"/>
      <color rgb="FFFFFFFF"/>
      <name val="Calibri"/>
    </font>
    <font>
      <b/>
      <sz val="11"/>
      <color rgb="FFF2F2F2"/>
      <name val="Calibri"/>
    </font>
    <font>
      <b/>
      <sz val="10"/>
      <color theme="1"/>
      <name val="Arial"/>
    </font>
    <font>
      <b/>
      <sz val="14"/>
      <color theme="1"/>
      <name val="Arial"/>
    </font>
    <font>
      <b/>
      <sz val="10"/>
      <color rgb="FF000000"/>
      <name val="Arial"/>
    </font>
    <font>
      <sz val="10"/>
      <color rgb="FF000000"/>
      <name val="Calibri"/>
    </font>
    <font>
      <b/>
      <sz val="11"/>
      <name val="Calibri"/>
    </font>
    <font>
      <sz val="11"/>
      <name val="Arial"/>
      <family val="2"/>
    </font>
    <font>
      <sz val="11"/>
      <name val="Calibri"/>
      <family val="2"/>
    </font>
    <font>
      <b/>
      <sz val="11"/>
      <name val="Arial"/>
      <family val="2"/>
    </font>
    <font>
      <b/>
      <sz val="12"/>
      <name val="Arial"/>
      <family val="2"/>
    </font>
    <font>
      <b/>
      <sz val="14"/>
      <name val="Calibri"/>
      <family val="2"/>
    </font>
    <font>
      <b/>
      <sz val="16"/>
      <name val="Calibri"/>
      <family val="2"/>
    </font>
    <font>
      <b/>
      <sz val="20"/>
      <name val="Calibri"/>
      <family val="2"/>
    </font>
    <font>
      <b/>
      <sz val="11"/>
      <name val="Calibri"/>
      <family val="2"/>
    </font>
    <font>
      <sz val="11"/>
      <color rgb="FFFF0000"/>
      <name val="Arial"/>
      <family val="2"/>
    </font>
    <font>
      <sz val="11"/>
      <color rgb="FF000000"/>
      <name val="Arial"/>
      <family val="2"/>
    </font>
  </fonts>
  <fills count="21">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BD4B4"/>
        <bgColor rgb="FFFBD4B4"/>
      </patternFill>
    </fill>
    <fill>
      <patternFill patternType="solid">
        <fgColor theme="0"/>
        <bgColor theme="0"/>
      </patternFill>
    </fill>
    <fill>
      <patternFill patternType="solid">
        <fgColor rgb="FFFFFFFF"/>
        <bgColor rgb="FFFFFFFF"/>
      </patternFill>
    </fill>
    <fill>
      <patternFill patternType="solid">
        <fgColor rgb="FFFABF8F"/>
        <bgColor rgb="FFFABF8F"/>
      </patternFill>
    </fill>
    <fill>
      <patternFill patternType="solid">
        <fgColor rgb="FFFF0000"/>
        <bgColor rgb="FFFF0000"/>
      </patternFill>
    </fill>
    <fill>
      <patternFill patternType="solid">
        <fgColor rgb="FF92D050"/>
        <bgColor rgb="FF92D050"/>
      </patternFill>
    </fill>
    <fill>
      <patternFill patternType="solid">
        <fgColor rgb="FFB6DDE8"/>
        <bgColor rgb="FFB6DDE8"/>
      </patternFill>
    </fill>
    <fill>
      <patternFill patternType="solid">
        <fgColor rgb="FFE5B8B7"/>
        <bgColor rgb="FFE5B8B7"/>
      </patternFill>
    </fill>
    <fill>
      <patternFill patternType="solid">
        <fgColor rgb="FFFF9B57"/>
        <bgColor rgb="FFFF9B57"/>
      </patternFill>
    </fill>
    <fill>
      <patternFill patternType="solid">
        <fgColor rgb="FF00B0F0"/>
        <bgColor rgb="FF00B0F0"/>
      </patternFill>
    </fill>
    <fill>
      <patternFill patternType="solid">
        <fgColor rgb="FFFFA365"/>
        <bgColor rgb="FFFFA365"/>
      </patternFill>
    </fill>
    <fill>
      <patternFill patternType="solid">
        <fgColor rgb="FFE36C09"/>
        <bgColor rgb="FFE36C09"/>
      </patternFill>
    </fill>
    <fill>
      <patternFill patternType="solid">
        <fgColor theme="5"/>
        <bgColor theme="5"/>
      </patternFill>
    </fill>
    <fill>
      <patternFill patternType="solid">
        <fgColor rgb="FFFFC000"/>
        <bgColor rgb="FFFFC000"/>
      </patternFill>
    </fill>
    <fill>
      <patternFill patternType="solid">
        <fgColor rgb="FF00B050"/>
        <bgColor rgb="FF00B050"/>
      </patternFill>
    </fill>
    <fill>
      <patternFill patternType="solid">
        <fgColor rgb="FFFF8837"/>
        <bgColor rgb="FFFF8837"/>
      </patternFill>
    </fill>
  </fills>
  <borders count="126">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right/>
      <top/>
      <bottom/>
      <diagonal/>
    </border>
    <border>
      <left/>
      <right style="thin">
        <color rgb="FF000000"/>
      </right>
      <top/>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566">
    <xf numFmtId="0" fontId="0" fillId="0" borderId="0" xfId="0" applyFont="1" applyAlignment="1"/>
    <xf numFmtId="0" fontId="4" fillId="0" borderId="6" xfId="0" applyFont="1" applyBorder="1" applyAlignment="1">
      <alignment vertical="center" wrapText="1"/>
    </xf>
    <xf numFmtId="0" fontId="1" fillId="0" borderId="0" xfId="0" applyFont="1" applyAlignment="1">
      <alignment vertical="center" wrapText="1"/>
    </xf>
    <xf numFmtId="0" fontId="0" fillId="0" borderId="0" xfId="0" applyFont="1"/>
    <xf numFmtId="0" fontId="5" fillId="0" borderId="10" xfId="0" applyFont="1" applyBorder="1" applyAlignment="1">
      <alignment vertical="center" wrapText="1"/>
    </xf>
    <xf numFmtId="0" fontId="0" fillId="0" borderId="6" xfId="0" applyFont="1" applyBorder="1" applyAlignment="1">
      <alignment vertical="center" wrapText="1"/>
    </xf>
    <xf numFmtId="0" fontId="4" fillId="0" borderId="10" xfId="0" applyFont="1" applyBorder="1" applyAlignment="1">
      <alignment vertical="center" wrapText="1"/>
    </xf>
    <xf numFmtId="0" fontId="0" fillId="0" borderId="10" xfId="0" applyFont="1" applyBorder="1" applyAlignment="1">
      <alignment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3" xfId="0" applyFont="1" applyFill="1" applyBorder="1" applyAlignment="1">
      <alignment horizontal="center" vertical="center" wrapText="1"/>
    </xf>
    <xf numFmtId="0" fontId="6" fillId="3" borderId="24" xfId="0" applyFont="1" applyFill="1" applyBorder="1" applyAlignment="1">
      <alignment wrapText="1"/>
    </xf>
    <xf numFmtId="0" fontId="6" fillId="0" borderId="6" xfId="0" applyFont="1" applyBorder="1"/>
    <xf numFmtId="0" fontId="6" fillId="0" borderId="25" xfId="0" applyFont="1" applyBorder="1"/>
    <xf numFmtId="0" fontId="8" fillId="0" borderId="0" xfId="0" applyFont="1" applyAlignment="1">
      <alignment wrapText="1"/>
    </xf>
    <xf numFmtId="0" fontId="6" fillId="0" borderId="10" xfId="0" applyFont="1" applyBorder="1"/>
    <xf numFmtId="0" fontId="0" fillId="0" borderId="23" xfId="0" applyFont="1" applyBorder="1" applyAlignment="1">
      <alignment vertical="center" wrapText="1"/>
    </xf>
    <xf numFmtId="0" fontId="6" fillId="0" borderId="31" xfId="0" applyFont="1" applyBorder="1"/>
    <xf numFmtId="0" fontId="6" fillId="3" borderId="33" xfId="0" applyFont="1" applyFill="1" applyBorder="1" applyAlignment="1">
      <alignment wrapText="1"/>
    </xf>
    <xf numFmtId="0" fontId="6" fillId="0" borderId="15" xfId="0" applyFont="1" applyBorder="1"/>
    <xf numFmtId="0" fontId="6" fillId="0" borderId="17" xfId="0" applyFont="1" applyBorder="1"/>
    <xf numFmtId="0" fontId="10" fillId="0" borderId="0" xfId="0" applyFont="1"/>
    <xf numFmtId="0" fontId="9" fillId="4" borderId="33" xfId="0" applyFont="1" applyFill="1" applyBorder="1" applyAlignment="1">
      <alignment vertical="center"/>
    </xf>
    <xf numFmtId="0" fontId="9" fillId="4" borderId="35"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7" xfId="0" applyFont="1" applyFill="1" applyBorder="1" applyAlignment="1">
      <alignment vertical="center"/>
    </xf>
    <xf numFmtId="0" fontId="9" fillId="4" borderId="37" xfId="0" applyFont="1" applyFill="1" applyBorder="1" applyAlignment="1">
      <alignment horizontal="center" vertical="center" wrapText="1"/>
    </xf>
    <xf numFmtId="0" fontId="9" fillId="4" borderId="40" xfId="0" applyFont="1" applyFill="1" applyBorder="1" applyAlignment="1">
      <alignment horizontal="center" vertical="center"/>
    </xf>
    <xf numFmtId="0" fontId="1" fillId="4" borderId="33" xfId="0" applyFont="1" applyFill="1" applyBorder="1" applyAlignment="1">
      <alignment vertical="center" wrapText="1"/>
    </xf>
    <xf numFmtId="0" fontId="9" fillId="4" borderId="35" xfId="0" applyFont="1" applyFill="1" applyBorder="1" applyAlignment="1">
      <alignment vertical="center"/>
    </xf>
    <xf numFmtId="0" fontId="13" fillId="0" borderId="8" xfId="0" applyFont="1" applyBorder="1" applyAlignment="1">
      <alignment horizontal="center"/>
    </xf>
    <xf numFmtId="0" fontId="6" fillId="0" borderId="23" xfId="0" applyFont="1" applyBorder="1"/>
    <xf numFmtId="0" fontId="13" fillId="0" borderId="9" xfId="0" applyFont="1" applyBorder="1" applyAlignment="1">
      <alignment horizontal="center"/>
    </xf>
    <xf numFmtId="0" fontId="6" fillId="6" borderId="43" xfId="0" applyFont="1" applyFill="1" applyBorder="1"/>
    <xf numFmtId="0" fontId="13" fillId="0" borderId="11" xfId="0" applyFont="1" applyBorder="1" applyAlignment="1">
      <alignment horizontal="center"/>
    </xf>
    <xf numFmtId="0" fontId="13" fillId="0" borderId="44" xfId="0" applyFont="1" applyBorder="1" applyAlignment="1">
      <alignment horizontal="center"/>
    </xf>
    <xf numFmtId="0" fontId="6" fillId="0" borderId="45" xfId="0" applyFont="1" applyBorder="1"/>
    <xf numFmtId="0" fontId="0" fillId="0" borderId="10" xfId="0" applyFont="1" applyBorder="1" applyAlignment="1">
      <alignment vertical="top" wrapText="1"/>
    </xf>
    <xf numFmtId="0" fontId="13" fillId="0" borderId="13" xfId="0" applyFont="1" applyBorder="1" applyAlignment="1">
      <alignment horizontal="center"/>
    </xf>
    <xf numFmtId="0" fontId="4" fillId="0" borderId="10" xfId="0" applyFont="1" applyBorder="1" applyAlignment="1">
      <alignment horizontal="center" vertical="center" wrapText="1"/>
    </xf>
    <xf numFmtId="0" fontId="13" fillId="0" borderId="16" xfId="0" applyFont="1" applyBorder="1" applyAlignment="1">
      <alignment horizontal="center"/>
    </xf>
    <xf numFmtId="0" fontId="0" fillId="0" borderId="10" xfId="0" applyFont="1" applyBorder="1" applyAlignment="1">
      <alignment horizontal="left" vertical="center" wrapText="1"/>
    </xf>
    <xf numFmtId="0" fontId="0" fillId="0" borderId="10"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7" borderId="10" xfId="0" applyFont="1" applyFill="1" applyBorder="1" applyAlignment="1">
      <alignment horizontal="center" vertical="center" wrapText="1"/>
    </xf>
    <xf numFmtId="164" fontId="0" fillId="0" borderId="0" xfId="0" applyNumberFormat="1" applyFont="1" applyAlignment="1">
      <alignment horizontal="center" vertical="center" wrapText="1"/>
    </xf>
    <xf numFmtId="0" fontId="0" fillId="6" borderId="43" xfId="0" applyFont="1" applyFill="1" applyBorder="1"/>
    <xf numFmtId="0" fontId="14" fillId="4" borderId="10" xfId="0"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0" fontId="6" fillId="3" borderId="10" xfId="0" applyFont="1" applyFill="1" applyBorder="1"/>
    <xf numFmtId="0" fontId="14" fillId="0" borderId="0" xfId="0" applyFont="1" applyAlignment="1">
      <alignment horizontal="center" vertical="center" wrapText="1"/>
    </xf>
    <xf numFmtId="0" fontId="6" fillId="0" borderId="10" xfId="0" applyFont="1" applyBorder="1" applyAlignment="1">
      <alignment horizontal="center" vertical="center"/>
    </xf>
    <xf numFmtId="0" fontId="0" fillId="3" borderId="10" xfId="0" applyFont="1" applyFill="1" applyBorder="1" applyAlignment="1">
      <alignment vertical="top" wrapText="1"/>
    </xf>
    <xf numFmtId="0" fontId="6" fillId="8" borderId="10" xfId="0" applyFont="1" applyFill="1" applyBorder="1"/>
    <xf numFmtId="165" fontId="6" fillId="8" borderId="10" xfId="0" applyNumberFormat="1" applyFont="1" applyFill="1" applyBorder="1"/>
    <xf numFmtId="0" fontId="6" fillId="9" borderId="10" xfId="0" applyFont="1" applyFill="1" applyBorder="1"/>
    <xf numFmtId="0" fontId="15" fillId="9" borderId="10" xfId="0" applyFont="1" applyFill="1" applyBorder="1"/>
    <xf numFmtId="0" fontId="15" fillId="10" borderId="10" xfId="0" applyFont="1" applyFill="1" applyBorder="1"/>
    <xf numFmtId="16" fontId="6" fillId="0" borderId="10" xfId="0" applyNumberFormat="1" applyFont="1" applyBorder="1"/>
    <xf numFmtId="0" fontId="6" fillId="10" borderId="10" xfId="0" applyFont="1" applyFill="1" applyBorder="1"/>
    <xf numFmtId="0" fontId="0" fillId="11" borderId="10" xfId="0" applyFont="1" applyFill="1" applyBorder="1" applyAlignment="1">
      <alignment vertical="top" wrapText="1"/>
    </xf>
    <xf numFmtId="0" fontId="11" fillId="7" borderId="10" xfId="0" applyFont="1" applyFill="1" applyBorder="1" applyAlignment="1">
      <alignment vertical="center" wrapText="1"/>
    </xf>
    <xf numFmtId="0" fontId="16" fillId="0" borderId="0" xfId="0" applyFont="1"/>
    <xf numFmtId="0" fontId="16" fillId="0" borderId="50" xfId="0" applyFont="1" applyBorder="1"/>
    <xf numFmtId="0" fontId="16" fillId="0" borderId="51" xfId="0" applyFont="1" applyBorder="1"/>
    <xf numFmtId="0" fontId="0" fillId="0" borderId="10" xfId="0" applyFont="1" applyBorder="1" applyAlignment="1">
      <alignment wrapText="1"/>
    </xf>
    <xf numFmtId="0" fontId="9" fillId="4" borderId="58" xfId="0" applyFont="1" applyFill="1" applyBorder="1" applyAlignment="1">
      <alignment horizontal="center" vertical="center"/>
    </xf>
    <xf numFmtId="0" fontId="9" fillId="4" borderId="40" xfId="0" applyFont="1" applyFill="1" applyBorder="1" applyAlignment="1">
      <alignment horizontal="center" vertical="center" wrapText="1"/>
    </xf>
    <xf numFmtId="0" fontId="16" fillId="0" borderId="6" xfId="0" applyFont="1" applyBorder="1" applyAlignment="1">
      <alignment vertical="center" wrapText="1"/>
    </xf>
    <xf numFmtId="0" fontId="16" fillId="0" borderId="10" xfId="0" applyFont="1" applyBorder="1" applyAlignment="1">
      <alignment horizontal="left" vertical="center" wrapText="1"/>
    </xf>
    <xf numFmtId="0" fontId="16" fillId="0" borderId="3" xfId="0" applyFont="1" applyBorder="1" applyAlignment="1">
      <alignment horizontal="center" vertical="center"/>
    </xf>
    <xf numFmtId="0" fontId="6" fillId="0" borderId="3" xfId="0" applyFont="1" applyBorder="1" applyAlignment="1">
      <alignment horizontal="center" vertical="center"/>
    </xf>
    <xf numFmtId="0" fontId="16" fillId="0" borderId="15" xfId="0" applyFont="1" applyBorder="1" applyAlignment="1">
      <alignment vertical="center" wrapText="1"/>
    </xf>
    <xf numFmtId="0" fontId="0" fillId="11" borderId="63" xfId="0" applyFont="1" applyFill="1" applyBorder="1" applyAlignment="1">
      <alignment vertical="top" wrapText="1"/>
    </xf>
    <xf numFmtId="0" fontId="16" fillId="0" borderId="10" xfId="0" applyFont="1" applyBorder="1" applyAlignment="1">
      <alignment vertical="center" wrapText="1"/>
    </xf>
    <xf numFmtId="0" fontId="16" fillId="0" borderId="10" xfId="0" applyFont="1" applyBorder="1" applyAlignment="1">
      <alignment vertical="top" wrapText="1"/>
    </xf>
    <xf numFmtId="0" fontId="16" fillId="0" borderId="10" xfId="0" applyFont="1" applyBorder="1" applyAlignment="1">
      <alignment vertical="top"/>
    </xf>
    <xf numFmtId="0" fontId="16" fillId="0" borderId="3" xfId="0" applyFont="1" applyBorder="1" applyAlignment="1">
      <alignment vertical="top" wrapText="1"/>
    </xf>
    <xf numFmtId="0" fontId="0" fillId="0" borderId="3" xfId="0" applyFont="1" applyBorder="1"/>
    <xf numFmtId="0" fontId="0" fillId="12" borderId="63" xfId="0" applyFont="1" applyFill="1" applyBorder="1" applyAlignment="1">
      <alignment vertical="top" wrapText="1"/>
    </xf>
    <xf numFmtId="0" fontId="9" fillId="0" borderId="10" xfId="0" applyFont="1" applyBorder="1" applyAlignment="1">
      <alignment horizontal="center" vertical="center" wrapText="1"/>
    </xf>
    <xf numFmtId="0" fontId="16" fillId="0" borderId="10" xfId="0" applyFont="1" applyBorder="1" applyAlignment="1">
      <alignment horizontal="center" vertical="center"/>
    </xf>
    <xf numFmtId="0" fontId="9" fillId="0" borderId="10" xfId="0" applyFont="1" applyBorder="1" applyAlignment="1">
      <alignment horizontal="center" vertical="center"/>
    </xf>
    <xf numFmtId="0" fontId="16" fillId="0" borderId="0" xfId="0" applyFont="1" applyAlignment="1">
      <alignment vertical="top"/>
    </xf>
    <xf numFmtId="0" fontId="16" fillId="0" borderId="0" xfId="0" applyFont="1" applyAlignment="1">
      <alignment wrapText="1"/>
    </xf>
    <xf numFmtId="0" fontId="0" fillId="12" borderId="64" xfId="0" applyFont="1" applyFill="1" applyBorder="1" applyAlignment="1">
      <alignment vertical="top" wrapText="1"/>
    </xf>
    <xf numFmtId="0" fontId="6" fillId="0" borderId="3" xfId="0" applyFont="1" applyBorder="1"/>
    <xf numFmtId="0" fontId="6" fillId="8" borderId="37" xfId="0" applyFont="1" applyFill="1" applyBorder="1"/>
    <xf numFmtId="165" fontId="6" fillId="8" borderId="37" xfId="0" applyNumberFormat="1" applyFont="1" applyFill="1" applyBorder="1"/>
    <xf numFmtId="0" fontId="15" fillId="9" borderId="37" xfId="0" applyFont="1" applyFill="1" applyBorder="1"/>
    <xf numFmtId="0" fontId="13" fillId="0" borderId="10" xfId="0" applyFont="1" applyBorder="1" applyAlignment="1">
      <alignment vertical="center"/>
    </xf>
    <xf numFmtId="0" fontId="6" fillId="0" borderId="9" xfId="0" applyFont="1" applyBorder="1" applyAlignment="1">
      <alignment wrapText="1"/>
    </xf>
    <xf numFmtId="0" fontId="13" fillId="0" borderId="3" xfId="0" applyFont="1" applyBorder="1"/>
    <xf numFmtId="0" fontId="6" fillId="9" borderId="37" xfId="0" applyFont="1" applyFill="1" applyBorder="1"/>
    <xf numFmtId="0" fontId="6" fillId="0" borderId="10" xfId="0" applyFont="1" applyBorder="1" applyAlignment="1">
      <alignment vertical="center"/>
    </xf>
    <xf numFmtId="0" fontId="0" fillId="0" borderId="46" xfId="0" applyFont="1" applyBorder="1" applyAlignment="1">
      <alignment vertical="top" wrapText="1"/>
    </xf>
    <xf numFmtId="0" fontId="0" fillId="0" borderId="9" xfId="0" applyFont="1" applyBorder="1" applyAlignment="1">
      <alignment vertical="top" wrapText="1"/>
    </xf>
    <xf numFmtId="0" fontId="6" fillId="0" borderId="46" xfId="0" applyFont="1" applyBorder="1" applyAlignment="1">
      <alignment wrapText="1"/>
    </xf>
    <xf numFmtId="0" fontId="6" fillId="0" borderId="0" xfId="0" applyFont="1" applyAlignment="1">
      <alignment vertical="center"/>
    </xf>
    <xf numFmtId="0" fontId="6" fillId="0" borderId="0" xfId="0" applyFont="1"/>
    <xf numFmtId="164" fontId="6" fillId="0" borderId="0" xfId="0" applyNumberFormat="1" applyFont="1"/>
    <xf numFmtId="0" fontId="0" fillId="0" borderId="0" xfId="0" applyFont="1" applyAlignment="1">
      <alignment vertical="center"/>
    </xf>
    <xf numFmtId="0" fontId="0" fillId="0" borderId="10" xfId="0" applyFont="1" applyBorder="1"/>
    <xf numFmtId="0" fontId="7" fillId="4" borderId="10" xfId="0" applyFont="1" applyFill="1" applyBorder="1" applyAlignment="1">
      <alignment vertical="center"/>
    </xf>
    <xf numFmtId="0" fontId="2" fillId="4" borderId="37" xfId="0" applyFont="1" applyFill="1" applyBorder="1" applyAlignment="1">
      <alignment vertical="center" wrapText="1"/>
    </xf>
    <xf numFmtId="0" fontId="7" fillId="4" borderId="2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5" xfId="0" applyFont="1" applyFill="1" applyBorder="1" applyAlignment="1">
      <alignment horizontal="center" vertical="center"/>
    </xf>
    <xf numFmtId="0" fontId="0" fillId="0" borderId="72" xfId="0" applyFont="1" applyBorder="1" applyAlignment="1">
      <alignment horizontal="center" vertical="center" wrapText="1"/>
    </xf>
    <xf numFmtId="0" fontId="0" fillId="0" borderId="10" xfId="0" applyFont="1" applyBorder="1" applyAlignment="1">
      <alignment horizontal="left" vertical="top" wrapText="1"/>
    </xf>
    <xf numFmtId="0" fontId="0" fillId="0" borderId="31" xfId="0" applyFont="1" applyBorder="1" applyAlignment="1">
      <alignment horizontal="center" vertical="center" wrapText="1"/>
    </xf>
    <xf numFmtId="0" fontId="0" fillId="0" borderId="23" xfId="0" applyFont="1" applyBorder="1" applyAlignment="1">
      <alignment horizontal="left" vertical="top" wrapText="1"/>
    </xf>
    <xf numFmtId="0" fontId="0" fillId="0" borderId="45" xfId="0" applyFont="1" applyBorder="1" applyAlignment="1">
      <alignment horizontal="center" vertical="center" wrapText="1"/>
    </xf>
    <xf numFmtId="0" fontId="18" fillId="0" borderId="6" xfId="0" applyFont="1" applyBorder="1" applyAlignment="1">
      <alignment vertical="center" wrapText="1"/>
    </xf>
    <xf numFmtId="0" fontId="18" fillId="0" borderId="10" xfId="0" applyFont="1" applyBorder="1" applyAlignment="1">
      <alignment vertical="center" wrapText="1"/>
    </xf>
    <xf numFmtId="0" fontId="9" fillId="15" borderId="33" xfId="0" applyFont="1" applyFill="1" applyBorder="1" applyAlignment="1">
      <alignment vertical="center"/>
    </xf>
    <xf numFmtId="0" fontId="8" fillId="0" borderId="23" xfId="0" applyFont="1" applyBorder="1" applyAlignment="1">
      <alignment vertical="center" wrapText="1"/>
    </xf>
    <xf numFmtId="0" fontId="9" fillId="13" borderId="33" xfId="0" applyFont="1" applyFill="1" applyBorder="1" applyAlignment="1">
      <alignment vertical="center"/>
    </xf>
    <xf numFmtId="0" fontId="0" fillId="0" borderId="6" xfId="0" applyFont="1" applyBorder="1" applyAlignment="1">
      <alignment horizontal="left" vertical="top" wrapText="1"/>
    </xf>
    <xf numFmtId="0" fontId="1" fillId="15" borderId="33" xfId="0" applyFont="1" applyFill="1" applyBorder="1" applyAlignment="1">
      <alignment vertical="center" wrapText="1"/>
    </xf>
    <xf numFmtId="0" fontId="1" fillId="13" borderId="33" xfId="0" applyFont="1" applyFill="1" applyBorder="1" applyAlignment="1">
      <alignment vertical="center" wrapText="1"/>
    </xf>
    <xf numFmtId="0" fontId="0" fillId="0" borderId="25" xfId="0" applyFont="1" applyBorder="1" applyAlignment="1">
      <alignment horizontal="center" vertical="center" wrapText="1"/>
    </xf>
    <xf numFmtId="0" fontId="14" fillId="15" borderId="79" xfId="0" applyFont="1" applyFill="1" applyBorder="1" applyAlignment="1">
      <alignment horizontal="center" vertical="center" wrapText="1"/>
    </xf>
    <xf numFmtId="0" fontId="7" fillId="4" borderId="80" xfId="0" applyFont="1" applyFill="1" applyBorder="1" applyAlignment="1">
      <alignment horizontal="center" vertical="center"/>
    </xf>
    <xf numFmtId="0" fontId="14" fillId="15" borderId="81" xfId="0" applyFont="1" applyFill="1" applyBorder="1" applyAlignment="1">
      <alignment horizontal="center" vertical="center" wrapText="1"/>
    </xf>
    <xf numFmtId="0" fontId="7" fillId="15" borderId="82" xfId="0" applyFont="1" applyFill="1" applyBorder="1" applyAlignment="1">
      <alignment horizontal="center" vertical="center"/>
    </xf>
    <xf numFmtId="0" fontId="0" fillId="0" borderId="31" xfId="0" applyFont="1" applyBorder="1" applyAlignment="1">
      <alignment wrapText="1"/>
    </xf>
    <xf numFmtId="0" fontId="7" fillId="4" borderId="63" xfId="0" applyFont="1" applyFill="1" applyBorder="1" applyAlignment="1">
      <alignment horizontal="center" vertical="center"/>
    </xf>
    <xf numFmtId="0" fontId="0" fillId="0" borderId="3" xfId="0" applyFont="1" applyBorder="1" applyAlignment="1">
      <alignment horizontal="left" vertical="top" wrapText="1"/>
    </xf>
    <xf numFmtId="0" fontId="0" fillId="6" borderId="79" xfId="0" applyFont="1" applyFill="1" applyBorder="1" applyAlignment="1">
      <alignment horizontal="left" vertical="center" wrapText="1"/>
    </xf>
    <xf numFmtId="0" fontId="6" fillId="0" borderId="10" xfId="0" applyFont="1" applyBorder="1" applyAlignment="1">
      <alignment horizontal="center" vertical="center" wrapText="1"/>
    </xf>
    <xf numFmtId="1" fontId="6" fillId="0" borderId="10" xfId="0" applyNumberFormat="1" applyFont="1" applyBorder="1" applyAlignment="1">
      <alignment vertical="center"/>
    </xf>
    <xf numFmtId="0" fontId="0" fillId="0" borderId="31" xfId="0" applyFont="1" applyBorder="1" applyAlignment="1">
      <alignment horizontal="center" vertical="center"/>
    </xf>
    <xf numFmtId="0" fontId="6" fillId="0" borderId="46" xfId="0" applyFont="1" applyBorder="1" applyAlignment="1">
      <alignment horizontal="center" vertical="center" wrapText="1"/>
    </xf>
    <xf numFmtId="0" fontId="0" fillId="0" borderId="10" xfId="0" applyFont="1" applyBorder="1" applyAlignment="1">
      <alignment horizontal="center" wrapText="1"/>
    </xf>
    <xf numFmtId="0" fontId="0" fillId="6" borderId="37" xfId="0" applyFont="1" applyFill="1" applyBorder="1" applyAlignment="1">
      <alignment horizontal="left" vertical="center" wrapText="1"/>
    </xf>
    <xf numFmtId="0" fontId="6" fillId="0" borderId="3" xfId="0" applyFont="1" applyBorder="1" applyAlignment="1">
      <alignment vertical="center"/>
    </xf>
    <xf numFmtId="0" fontId="6" fillId="0" borderId="3" xfId="0" applyFont="1" applyBorder="1" applyAlignment="1">
      <alignment horizontal="center" vertical="center" wrapText="1"/>
    </xf>
    <xf numFmtId="1" fontId="6" fillId="0" borderId="3" xfId="0" applyNumberFormat="1" applyFont="1" applyBorder="1" applyAlignment="1">
      <alignment vertical="center"/>
    </xf>
    <xf numFmtId="0" fontId="0" fillId="0" borderId="72" xfId="0" applyFont="1" applyBorder="1" applyAlignment="1">
      <alignment horizontal="center" vertical="center"/>
    </xf>
    <xf numFmtId="0" fontId="0" fillId="0" borderId="10" xfId="0" applyFont="1" applyBorder="1" applyAlignment="1">
      <alignment vertical="center"/>
    </xf>
    <xf numFmtId="0" fontId="0" fillId="0" borderId="10" xfId="0" applyFont="1" applyBorder="1" applyAlignment="1">
      <alignment horizontal="center"/>
    </xf>
    <xf numFmtId="0" fontId="14" fillId="13" borderId="10" xfId="0" applyFont="1" applyFill="1" applyBorder="1"/>
    <xf numFmtId="0" fontId="1" fillId="4" borderId="22" xfId="0" applyFont="1" applyFill="1" applyBorder="1" applyAlignment="1">
      <alignment vertical="center" wrapText="1"/>
    </xf>
    <xf numFmtId="0" fontId="6" fillId="6" borderId="87" xfId="0" applyFont="1" applyFill="1" applyBorder="1"/>
    <xf numFmtId="0" fontId="6" fillId="6" borderId="88" xfId="0" applyFont="1" applyFill="1" applyBorder="1"/>
    <xf numFmtId="0" fontId="6" fillId="6" borderId="89" xfId="0" applyFont="1" applyFill="1" applyBorder="1"/>
    <xf numFmtId="0" fontId="6" fillId="6" borderId="90" xfId="0" applyFont="1" applyFill="1" applyBorder="1"/>
    <xf numFmtId="0" fontId="6" fillId="6" borderId="92" xfId="0" applyFont="1" applyFill="1" applyBorder="1"/>
    <xf numFmtId="0" fontId="14" fillId="6" borderId="43" xfId="0" applyFont="1" applyFill="1" applyBorder="1"/>
    <xf numFmtId="0" fontId="20" fillId="0" borderId="10" xfId="0" applyFont="1" applyBorder="1" applyAlignment="1">
      <alignment horizontal="center"/>
    </xf>
    <xf numFmtId="0" fontId="20" fillId="0" borderId="10" xfId="0" applyFont="1" applyBorder="1"/>
    <xf numFmtId="0" fontId="14" fillId="6" borderId="92" xfId="0" applyFont="1" applyFill="1" applyBorder="1"/>
    <xf numFmtId="0" fontId="6" fillId="6" borderId="92" xfId="0" applyFont="1" applyFill="1" applyBorder="1" applyAlignment="1">
      <alignment horizontal="center"/>
    </xf>
    <xf numFmtId="0" fontId="14" fillId="17" borderId="43" xfId="0" applyFont="1" applyFill="1" applyBorder="1"/>
    <xf numFmtId="0" fontId="14" fillId="6" borderId="92" xfId="0" applyFont="1" applyFill="1" applyBorder="1" applyAlignment="1">
      <alignment horizontal="center" vertical="center"/>
    </xf>
    <xf numFmtId="0" fontId="6" fillId="6" borderId="92" xfId="0" applyFont="1" applyFill="1" applyBorder="1" applyAlignment="1">
      <alignment horizontal="center" vertical="top"/>
    </xf>
    <xf numFmtId="0" fontId="14" fillId="16" borderId="43" xfId="0" applyFont="1" applyFill="1" applyBorder="1"/>
    <xf numFmtId="0" fontId="14" fillId="0" borderId="0" xfId="0" applyFont="1"/>
    <xf numFmtId="0" fontId="14" fillId="18" borderId="43" xfId="0" applyFont="1" applyFill="1" applyBorder="1"/>
    <xf numFmtId="0" fontId="14" fillId="19" borderId="43" xfId="0" applyFont="1" applyFill="1" applyBorder="1"/>
    <xf numFmtId="0" fontId="6" fillId="6" borderId="99" xfId="0" applyFont="1" applyFill="1" applyBorder="1"/>
    <xf numFmtId="0" fontId="6" fillId="6" borderId="43" xfId="0" applyFont="1" applyFill="1" applyBorder="1" applyAlignment="1">
      <alignment horizontal="center"/>
    </xf>
    <xf numFmtId="0" fontId="6" fillId="6" borderId="106" xfId="0" applyFont="1" applyFill="1" applyBorder="1"/>
    <xf numFmtId="0" fontId="6" fillId="6" borderId="107" xfId="0" applyFont="1" applyFill="1" applyBorder="1"/>
    <xf numFmtId="0" fontId="6" fillId="6" borderId="108" xfId="0" applyFont="1" applyFill="1" applyBorder="1"/>
    <xf numFmtId="0" fontId="19" fillId="0" borderId="0" xfId="0" applyFont="1"/>
    <xf numFmtId="0" fontId="6" fillId="3" borderId="43" xfId="0" applyFont="1" applyFill="1" applyBorder="1" applyAlignment="1">
      <alignment vertical="center"/>
    </xf>
    <xf numFmtId="0" fontId="19" fillId="0" borderId="0" xfId="0" applyFont="1" applyAlignment="1">
      <alignment vertical="top" wrapText="1"/>
    </xf>
    <xf numFmtId="0" fontId="6" fillId="0" borderId="0" xfId="0" applyFont="1" applyAlignment="1">
      <alignment vertical="center" wrapText="1"/>
    </xf>
    <xf numFmtId="0" fontId="19" fillId="0" borderId="0" xfId="0" applyFont="1" applyAlignment="1">
      <alignment wrapText="1"/>
    </xf>
    <xf numFmtId="0" fontId="6" fillId="0" borderId="0" xfId="0" applyFont="1" applyAlignment="1">
      <alignment wrapText="1"/>
    </xf>
    <xf numFmtId="0" fontId="19" fillId="13" borderId="43" xfId="0" applyFont="1" applyFill="1" applyBorder="1"/>
    <xf numFmtId="0" fontId="6" fillId="3" borderId="43" xfId="0" applyFont="1" applyFill="1" applyBorder="1"/>
    <xf numFmtId="0" fontId="0" fillId="0" borderId="0" xfId="0" applyFont="1" applyAlignment="1">
      <alignment horizontal="center"/>
    </xf>
    <xf numFmtId="0" fontId="9" fillId="4" borderId="43" xfId="0" applyFont="1" applyFill="1" applyBorder="1" applyAlignment="1">
      <alignment vertical="center"/>
    </xf>
    <xf numFmtId="0" fontId="1" fillId="4" borderId="43" xfId="0" applyFont="1" applyFill="1" applyBorder="1" applyAlignment="1">
      <alignment vertical="center" wrapText="1"/>
    </xf>
    <xf numFmtId="0" fontId="7" fillId="20" borderId="6" xfId="0" applyFont="1" applyFill="1" applyBorder="1" applyAlignment="1">
      <alignment horizontal="center" vertical="center" wrapText="1"/>
    </xf>
    <xf numFmtId="0" fontId="7" fillId="0" borderId="4" xfId="0" applyFont="1" applyBorder="1" applyAlignment="1">
      <alignment vertical="center"/>
    </xf>
    <xf numFmtId="0" fontId="9" fillId="4" borderId="24" xfId="0" applyFont="1" applyFill="1" applyBorder="1" applyAlignment="1">
      <alignment vertical="center"/>
    </xf>
    <xf numFmtId="0" fontId="7" fillId="20" borderId="23" xfId="0" applyFont="1" applyFill="1" applyBorder="1" applyAlignment="1">
      <alignment horizontal="center" vertical="center" wrapText="1"/>
    </xf>
    <xf numFmtId="0" fontId="7" fillId="20" borderId="23" xfId="0" applyFont="1" applyFill="1" applyBorder="1" applyAlignment="1">
      <alignment horizontal="center" vertical="center"/>
    </xf>
    <xf numFmtId="0" fontId="7" fillId="20" borderId="23" xfId="0" applyFont="1" applyFill="1" applyBorder="1" applyAlignment="1">
      <alignment vertical="center" wrapText="1"/>
    </xf>
    <xf numFmtId="0" fontId="7" fillId="8" borderId="23" xfId="0" applyFont="1" applyFill="1" applyBorder="1" applyAlignment="1">
      <alignment horizontal="center" vertical="center" wrapText="1"/>
    </xf>
    <xf numFmtId="0" fontId="7" fillId="0" borderId="0" xfId="0" applyFont="1" applyAlignment="1">
      <alignment vertical="center"/>
    </xf>
    <xf numFmtId="0" fontId="0" fillId="0" borderId="18" xfId="0" applyFont="1" applyBorder="1" applyAlignment="1">
      <alignment horizontal="left" wrapText="1"/>
    </xf>
    <xf numFmtId="0" fontId="0" fillId="0" borderId="18" xfId="0" applyFont="1" applyBorder="1" applyAlignment="1">
      <alignment horizontal="center"/>
    </xf>
    <xf numFmtId="0" fontId="7" fillId="0" borderId="10" xfId="0" applyFont="1" applyBorder="1" applyAlignment="1">
      <alignment vertical="center" wrapText="1"/>
    </xf>
    <xf numFmtId="0" fontId="14" fillId="0" borderId="10" xfId="0" applyFont="1" applyBorder="1" applyAlignment="1">
      <alignment vertical="center" wrapText="1"/>
    </xf>
    <xf numFmtId="0" fontId="7" fillId="0" borderId="36" xfId="0" applyFont="1" applyBorder="1" applyAlignment="1">
      <alignment vertical="center"/>
    </xf>
    <xf numFmtId="0" fontId="6" fillId="0" borderId="0" xfId="0" applyFont="1" applyAlignment="1">
      <alignment horizontal="center" vertical="center" wrapText="1"/>
    </xf>
    <xf numFmtId="0" fontId="7" fillId="3" borderId="10" xfId="0" applyFont="1" applyFill="1" applyBorder="1" applyAlignment="1">
      <alignment vertical="center"/>
    </xf>
    <xf numFmtId="0" fontId="0" fillId="3" borderId="10" xfId="0" applyFont="1" applyFill="1" applyBorder="1" applyAlignment="1">
      <alignment horizontal="left" vertical="top" wrapText="1"/>
    </xf>
    <xf numFmtId="0" fontId="7" fillId="3" borderId="10" xfId="0" applyFont="1" applyFill="1" applyBorder="1" applyAlignment="1">
      <alignment vertical="center" wrapText="1"/>
    </xf>
    <xf numFmtId="0" fontId="0" fillId="0" borderId="10" xfId="0" applyFont="1" applyBorder="1" applyAlignment="1">
      <alignment horizontal="left" wrapText="1"/>
    </xf>
    <xf numFmtId="0" fontId="14" fillId="3" borderId="10" xfId="0" applyFont="1" applyFill="1" applyBorder="1" applyAlignment="1">
      <alignment vertical="center" wrapText="1"/>
    </xf>
    <xf numFmtId="0" fontId="0" fillId="0" borderId="44" xfId="0" applyFont="1" applyBorder="1" applyAlignment="1">
      <alignment horizontal="left" vertical="center" wrapText="1"/>
    </xf>
    <xf numFmtId="1" fontId="7" fillId="3" borderId="68" xfId="0" applyNumberFormat="1" applyFont="1" applyFill="1" applyBorder="1" applyAlignment="1">
      <alignment vertical="center"/>
    </xf>
    <xf numFmtId="0" fontId="0" fillId="0" borderId="16" xfId="0" applyFont="1" applyBorder="1" applyAlignment="1">
      <alignment horizontal="left" vertical="center" wrapText="1"/>
    </xf>
    <xf numFmtId="0" fontId="7" fillId="3" borderId="68" xfId="0" applyFont="1" applyFill="1" applyBorder="1" applyAlignment="1">
      <alignment vertical="center"/>
    </xf>
    <xf numFmtId="0" fontId="6" fillId="4" borderId="63" xfId="0" applyFont="1" applyFill="1" applyBorder="1" applyAlignment="1">
      <alignment horizontal="center" vertical="center" wrapText="1"/>
    </xf>
    <xf numFmtId="0" fontId="6" fillId="4" borderId="63" xfId="0" applyFont="1" applyFill="1" applyBorder="1" applyAlignment="1">
      <alignment horizontal="left" vertical="center" wrapText="1"/>
    </xf>
    <xf numFmtId="0" fontId="0" fillId="4" borderId="10" xfId="0" applyFont="1" applyFill="1" applyBorder="1" applyAlignment="1">
      <alignment horizontal="center" wrapText="1"/>
    </xf>
    <xf numFmtId="0" fontId="0" fillId="4" borderId="10" xfId="0" applyFont="1" applyFill="1" applyBorder="1" applyAlignment="1">
      <alignment horizontal="center"/>
    </xf>
    <xf numFmtId="0" fontId="0" fillId="4" borderId="31" xfId="0" applyFont="1" applyFill="1" applyBorder="1" applyAlignment="1">
      <alignment horizontal="center"/>
    </xf>
    <xf numFmtId="0" fontId="0" fillId="0" borderId="50" xfId="0" applyFont="1" applyBorder="1"/>
    <xf numFmtId="0" fontId="0" fillId="0" borderId="6" xfId="0" applyFont="1" applyBorder="1" applyAlignment="1">
      <alignment horizontal="left" wrapText="1"/>
    </xf>
    <xf numFmtId="0" fontId="0" fillId="0" borderId="6" xfId="0" applyFont="1" applyBorder="1" applyAlignment="1">
      <alignment horizontal="center"/>
    </xf>
    <xf numFmtId="0" fontId="7" fillId="0" borderId="10" xfId="0" applyFont="1" applyBorder="1" applyAlignment="1">
      <alignment horizontal="center" vertical="center" wrapText="1"/>
    </xf>
    <xf numFmtId="0" fontId="6" fillId="4" borderId="22" xfId="0" applyFont="1" applyFill="1" applyBorder="1" applyAlignment="1">
      <alignment horizontal="center" vertical="center" wrapText="1"/>
    </xf>
    <xf numFmtId="0" fontId="6" fillId="4" borderId="114" xfId="0" applyFont="1" applyFill="1" applyBorder="1" applyAlignment="1">
      <alignment horizontal="left" vertical="center" wrapText="1"/>
    </xf>
    <xf numFmtId="0" fontId="0" fillId="4" borderId="23" xfId="0" applyFont="1" applyFill="1" applyBorder="1" applyAlignment="1">
      <alignment horizontal="center" wrapText="1"/>
    </xf>
    <xf numFmtId="0" fontId="0" fillId="4" borderId="23" xfId="0" applyFont="1" applyFill="1" applyBorder="1" applyAlignment="1">
      <alignment horizontal="center"/>
    </xf>
    <xf numFmtId="0" fontId="0" fillId="4" borderId="45" xfId="0" applyFont="1" applyFill="1" applyBorder="1" applyAlignment="1">
      <alignment horizontal="center"/>
    </xf>
    <xf numFmtId="0" fontId="0" fillId="0" borderId="29" xfId="0" applyFont="1" applyBorder="1"/>
    <xf numFmtId="0" fontId="0" fillId="0" borderId="110" xfId="0" applyFont="1" applyBorder="1"/>
    <xf numFmtId="0" fontId="7" fillId="0" borderId="50" xfId="0" applyFont="1" applyBorder="1"/>
    <xf numFmtId="0" fontId="7" fillId="20" borderId="80" xfId="0" applyFont="1" applyFill="1" applyBorder="1" applyAlignment="1">
      <alignment horizontal="center" vertical="center"/>
    </xf>
    <xf numFmtId="0" fontId="7" fillId="20" borderId="114" xfId="0" applyFont="1" applyFill="1" applyBorder="1" applyAlignment="1">
      <alignment horizontal="center" vertical="center"/>
    </xf>
    <xf numFmtId="0" fontId="6" fillId="4" borderId="122" xfId="0" applyFont="1" applyFill="1" applyBorder="1" applyAlignment="1">
      <alignment horizontal="center" vertical="center" wrapText="1"/>
    </xf>
    <xf numFmtId="0" fontId="19" fillId="0" borderId="10" xfId="0" applyFont="1" applyBorder="1"/>
    <xf numFmtId="0" fontId="19" fillId="0" borderId="31" xfId="0" applyFont="1" applyBorder="1"/>
    <xf numFmtId="0" fontId="23" fillId="4" borderId="33" xfId="0" applyFont="1" applyFill="1" applyBorder="1" applyAlignment="1">
      <alignment horizontal="left" vertical="center"/>
    </xf>
    <xf numFmtId="0" fontId="8" fillId="0" borderId="0" xfId="0" applyFont="1"/>
    <xf numFmtId="0" fontId="8" fillId="0" borderId="10" xfId="0" applyFont="1" applyBorder="1"/>
    <xf numFmtId="0" fontId="8" fillId="0" borderId="31" xfId="0" applyFont="1" applyBorder="1"/>
    <xf numFmtId="0" fontId="23" fillId="4" borderId="35" xfId="0" applyFont="1" applyFill="1" applyBorder="1" applyAlignment="1">
      <alignment vertical="center" wrapText="1"/>
    </xf>
    <xf numFmtId="0" fontId="23" fillId="4" borderId="10" xfId="0" applyFont="1" applyFill="1" applyBorder="1" applyAlignment="1">
      <alignment vertical="center"/>
    </xf>
    <xf numFmtId="0" fontId="23" fillId="4" borderId="10" xfId="0" applyFont="1" applyFill="1" applyBorder="1" applyAlignment="1">
      <alignment horizontal="center" vertical="center" wrapText="1"/>
    </xf>
    <xf numFmtId="0" fontId="23" fillId="4" borderId="10" xfId="0" applyFont="1" applyFill="1" applyBorder="1" applyAlignment="1">
      <alignment horizontal="center" vertical="center"/>
    </xf>
    <xf numFmtId="0" fontId="23" fillId="4" borderId="31" xfId="0" applyFont="1" applyFill="1" applyBorder="1" applyAlignment="1">
      <alignment horizontal="center" vertical="center"/>
    </xf>
    <xf numFmtId="0" fontId="23" fillId="0" borderId="0" xfId="0" applyFont="1"/>
    <xf numFmtId="0" fontId="23" fillId="0" borderId="10" xfId="0" applyFont="1" applyBorder="1" applyAlignment="1">
      <alignment vertical="center" wrapText="1"/>
    </xf>
    <xf numFmtId="0" fontId="23" fillId="0" borderId="3" xfId="0" applyFont="1" applyBorder="1" applyAlignment="1">
      <alignment vertical="center" wrapText="1"/>
    </xf>
    <xf numFmtId="0" fontId="19" fillId="0" borderId="1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vertical="top" wrapText="1"/>
    </xf>
    <xf numFmtId="0" fontId="26" fillId="0" borderId="10" xfId="0" applyFont="1" applyBorder="1" applyAlignment="1">
      <alignment vertical="top" wrapText="1"/>
    </xf>
    <xf numFmtId="0" fontId="18" fillId="0" borderId="10" xfId="0" applyFont="1" applyBorder="1" applyAlignment="1">
      <alignment vertical="center" wrapText="1"/>
    </xf>
    <xf numFmtId="0" fontId="19" fillId="0" borderId="10" xfId="0" applyFont="1" applyBorder="1" applyAlignment="1">
      <alignment horizontal="left" vertical="top" wrapText="1"/>
    </xf>
    <xf numFmtId="0" fontId="19" fillId="0" borderId="3" xfId="0" applyFont="1" applyBorder="1" applyAlignment="1">
      <alignment vertical="top" wrapText="1"/>
    </xf>
    <xf numFmtId="0" fontId="19" fillId="0" borderId="3" xfId="0" applyFont="1" applyBorder="1" applyAlignment="1">
      <alignment horizontal="left" vertical="top" wrapText="1"/>
    </xf>
    <xf numFmtId="0" fontId="8" fillId="0" borderId="46" xfId="0" applyFont="1" applyBorder="1" applyAlignment="1">
      <alignment vertical="center" wrapText="1"/>
    </xf>
    <xf numFmtId="0" fontId="19" fillId="0" borderId="10" xfId="0" applyFont="1" applyBorder="1" applyAlignment="1">
      <alignment vertical="center"/>
    </xf>
    <xf numFmtId="0" fontId="19" fillId="0" borderId="10" xfId="0" applyFont="1" applyBorder="1" applyAlignment="1">
      <alignment horizontal="center" vertical="center"/>
    </xf>
    <xf numFmtId="0" fontId="19" fillId="0" borderId="18" xfId="0" applyFont="1" applyBorder="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6" fillId="4" borderId="35" xfId="0" applyFont="1" applyFill="1" applyBorder="1" applyAlignment="1">
      <alignment horizontal="center" vertical="center" wrapText="1"/>
    </xf>
    <xf numFmtId="0" fontId="6" fillId="4" borderId="64" xfId="0" applyFont="1" applyFill="1" applyBorder="1" applyAlignment="1">
      <alignment horizontal="left" vertical="center" wrapText="1"/>
    </xf>
    <xf numFmtId="0" fontId="0" fillId="0" borderId="16" xfId="0" applyFont="1" applyBorder="1" applyAlignment="1">
      <alignment horizontal="left" wrapText="1"/>
    </xf>
    <xf numFmtId="0" fontId="0" fillId="0" borderId="46" xfId="0" applyFont="1" applyBorder="1" applyAlignment="1">
      <alignment horizontal="left" wrapText="1"/>
    </xf>
    <xf numFmtId="0" fontId="6" fillId="4" borderId="124" xfId="0" applyFont="1" applyFill="1" applyBorder="1" applyAlignment="1">
      <alignment horizontal="center" vertical="center" wrapText="1"/>
    </xf>
    <xf numFmtId="0" fontId="6" fillId="4" borderId="125" xfId="0" applyFont="1" applyFill="1" applyBorder="1" applyAlignment="1">
      <alignment horizontal="left" vertical="center" wrapText="1"/>
    </xf>
    <xf numFmtId="0" fontId="28" fillId="0" borderId="0" xfId="0" applyFont="1" applyAlignment="1"/>
    <xf numFmtId="0" fontId="31" fillId="0" borderId="0" xfId="0" applyFont="1" applyAlignment="1">
      <alignment vertical="center" wrapText="1"/>
    </xf>
    <xf numFmtId="0" fontId="29" fillId="0" borderId="0" xfId="0" applyFont="1"/>
    <xf numFmtId="0" fontId="28" fillId="0" borderId="0" xfId="0" applyFont="1"/>
    <xf numFmtId="0" fontId="28" fillId="6" borderId="68" xfId="0" applyFont="1" applyFill="1" applyBorder="1" applyAlignment="1">
      <alignment horizontal="center" vertical="center" wrapText="1"/>
    </xf>
    <xf numFmtId="0" fontId="28" fillId="6" borderId="69" xfId="0" applyFont="1" applyFill="1" applyBorder="1" applyAlignment="1">
      <alignment horizontal="center" vertical="center" wrapText="1"/>
    </xf>
    <xf numFmtId="0" fontId="28" fillId="6" borderId="63" xfId="0" applyFont="1" applyFill="1" applyBorder="1" applyAlignment="1">
      <alignment horizontal="center" vertical="center" wrapText="1"/>
    </xf>
    <xf numFmtId="0" fontId="28" fillId="0" borderId="46" xfId="0" applyFont="1" applyBorder="1"/>
    <xf numFmtId="0" fontId="28" fillId="0" borderId="8" xfId="0" applyFont="1" applyBorder="1" applyAlignment="1">
      <alignment horizontal="center" vertical="center"/>
    </xf>
    <xf numFmtId="0" fontId="28" fillId="0" borderId="26" xfId="0" applyFont="1" applyBorder="1"/>
    <xf numFmtId="0" fontId="28" fillId="0" borderId="9" xfId="0" applyFont="1" applyBorder="1"/>
    <xf numFmtId="0" fontId="0" fillId="0" borderId="3" xfId="0" applyFont="1" applyBorder="1" applyAlignment="1">
      <alignment horizontal="center" vertical="center" wrapText="1"/>
    </xf>
    <xf numFmtId="0" fontId="3" fillId="0" borderId="18" xfId="0" applyFont="1" applyBorder="1"/>
    <xf numFmtId="0" fontId="3" fillId="0" borderId="15" xfId="0" applyFont="1" applyBorder="1"/>
    <xf numFmtId="0" fontId="2" fillId="0" borderId="2" xfId="0" applyFont="1" applyBorder="1" applyAlignment="1">
      <alignment horizontal="center" vertical="center" wrapText="1"/>
    </xf>
    <xf numFmtId="0" fontId="3" fillId="0" borderId="4" xfId="0" applyFont="1" applyBorder="1"/>
    <xf numFmtId="0" fontId="3" fillId="0" borderId="5" xfId="0" applyFont="1" applyBorder="1"/>
    <xf numFmtId="0" fontId="3" fillId="0" borderId="13" xfId="0" applyFont="1" applyBorder="1"/>
    <xf numFmtId="0" fontId="3" fillId="0" borderId="14" xfId="0" applyFont="1" applyBorder="1"/>
    <xf numFmtId="0" fontId="3" fillId="0" borderId="16" xfId="0" applyFont="1" applyBorder="1"/>
    <xf numFmtId="0" fontId="5" fillId="0" borderId="7" xfId="0" applyFont="1" applyBorder="1" applyAlignment="1">
      <alignment horizontal="center" vertical="center" wrapText="1"/>
    </xf>
    <xf numFmtId="0" fontId="3" fillId="0" borderId="17" xfId="0" applyFont="1" applyBorder="1"/>
    <xf numFmtId="0" fontId="3" fillId="0" borderId="32" xfId="0" applyFont="1" applyBorder="1"/>
    <xf numFmtId="0" fontId="1" fillId="0" borderId="0" xfId="0" applyFont="1" applyAlignment="1">
      <alignment horizontal="center" vertical="center" wrapText="1"/>
    </xf>
    <xf numFmtId="0" fontId="0" fillId="0" borderId="0" xfId="0" applyFont="1" applyAlignment="1"/>
    <xf numFmtId="0" fontId="2" fillId="0" borderId="8" xfId="0" applyFont="1" applyBorder="1" applyAlignment="1">
      <alignment horizontal="center" vertical="center" wrapText="1"/>
    </xf>
    <xf numFmtId="0" fontId="3" fillId="0" borderId="26" xfId="0" applyFont="1" applyBorder="1"/>
    <xf numFmtId="0" fontId="3" fillId="0" borderId="9" xfId="0" applyFont="1" applyBorder="1"/>
    <xf numFmtId="0" fontId="3" fillId="0" borderId="28" xfId="0" applyFont="1" applyBorder="1"/>
    <xf numFmtId="0" fontId="3" fillId="0" borderId="29" xfId="0" applyFont="1" applyBorder="1"/>
    <xf numFmtId="0" fontId="3" fillId="0" borderId="30" xfId="0" applyFont="1" applyBorder="1"/>
    <xf numFmtId="0" fontId="9" fillId="4" borderId="19" xfId="0" applyFont="1" applyFill="1" applyBorder="1" applyAlignment="1">
      <alignment horizontal="center" vertical="top" wrapText="1"/>
    </xf>
    <xf numFmtId="0" fontId="3" fillId="0" borderId="20" xfId="0" applyFont="1" applyBorder="1"/>
    <xf numFmtId="0" fontId="3" fillId="0" borderId="34" xfId="0" applyFont="1" applyBorder="1"/>
    <xf numFmtId="0" fontId="11" fillId="5" borderId="36" xfId="0" applyFont="1" applyFill="1" applyBorder="1" applyAlignment="1">
      <alignment vertical="center"/>
    </xf>
    <xf numFmtId="0" fontId="3" fillId="0" borderId="38" xfId="0" applyFont="1" applyBorder="1"/>
    <xf numFmtId="0" fontId="3" fillId="0" borderId="39" xfId="0" applyFont="1" applyBorder="1"/>
    <xf numFmtId="0" fontId="12" fillId="5" borderId="36" xfId="0" applyFont="1" applyFill="1" applyBorder="1" applyAlignment="1">
      <alignment vertical="center" wrapText="1"/>
    </xf>
    <xf numFmtId="0" fontId="1" fillId="0" borderId="1" xfId="0" applyFont="1" applyBorder="1" applyAlignment="1">
      <alignment vertical="center" wrapText="1"/>
    </xf>
    <xf numFmtId="0" fontId="3" fillId="0" borderId="12" xfId="0" applyFont="1" applyBorder="1"/>
    <xf numFmtId="0" fontId="3" fillId="0" borderId="27" xfId="0" applyFont="1" applyBorder="1"/>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6" fillId="0" borderId="11" xfId="0" applyFont="1" applyBorder="1" applyAlignment="1">
      <alignment horizontal="center"/>
    </xf>
    <xf numFmtId="0" fontId="3" fillId="0" borderId="11" xfId="0" applyFont="1" applyBorder="1"/>
    <xf numFmtId="0" fontId="7" fillId="2" borderId="19" xfId="0" applyFont="1" applyFill="1" applyBorder="1" applyAlignment="1">
      <alignment horizontal="center" vertical="center"/>
    </xf>
    <xf numFmtId="0" fontId="3" fillId="0" borderId="21" xfId="0" applyFont="1" applyBorder="1"/>
    <xf numFmtId="0" fontId="6" fillId="0" borderId="41" xfId="0" applyFont="1" applyBorder="1" applyAlignment="1">
      <alignment horizontal="center"/>
    </xf>
    <xf numFmtId="0" fontId="1" fillId="0" borderId="1" xfId="0" applyFont="1" applyBorder="1" applyAlignment="1">
      <alignment horizontal="center" vertical="center" wrapText="1"/>
    </xf>
    <xf numFmtId="0" fontId="6" fillId="0" borderId="7" xfId="0" applyFont="1" applyBorder="1" applyAlignment="1">
      <alignment horizontal="center"/>
    </xf>
    <xf numFmtId="0" fontId="9" fillId="4" borderId="19" xfId="0" applyFont="1" applyFill="1" applyBorder="1" applyAlignment="1">
      <alignment horizontal="center" vertical="center"/>
    </xf>
    <xf numFmtId="0" fontId="0" fillId="0" borderId="42" xfId="0" applyFont="1" applyBorder="1" applyAlignment="1">
      <alignment horizontal="left" vertical="center" wrapText="1"/>
    </xf>
    <xf numFmtId="0" fontId="1" fillId="8" borderId="36" xfId="0" applyFont="1" applyFill="1" applyBorder="1" applyAlignment="1">
      <alignment horizontal="left" vertical="center"/>
    </xf>
    <xf numFmtId="0" fontId="3" fillId="0" borderId="46" xfId="0" applyFont="1" applyBorder="1"/>
    <xf numFmtId="0" fontId="11" fillId="8" borderId="36" xfId="0" applyFont="1" applyFill="1" applyBorder="1" applyAlignment="1">
      <alignment horizontal="left" vertical="center" wrapText="1"/>
    </xf>
    <xf numFmtId="0" fontId="14" fillId="4" borderId="47" xfId="0" applyFont="1" applyFill="1" applyBorder="1" applyAlignment="1">
      <alignment horizontal="center" wrapText="1"/>
    </xf>
    <xf numFmtId="0" fontId="3" fillId="0" borderId="48" xfId="0" applyFont="1" applyBorder="1"/>
    <xf numFmtId="0" fontId="3" fillId="0" borderId="49" xfId="0" applyFont="1" applyBorder="1"/>
    <xf numFmtId="0" fontId="4" fillId="0" borderId="42" xfId="0" applyFont="1" applyBorder="1" applyAlignment="1">
      <alignment horizontal="left" vertical="center" wrapText="1"/>
    </xf>
    <xf numFmtId="0" fontId="0" fillId="0" borderId="8" xfId="0" applyFont="1" applyBorder="1" applyAlignment="1">
      <alignment horizontal="center" vertical="center" wrapText="1"/>
    </xf>
    <xf numFmtId="0" fontId="3" fillId="0" borderId="44" xfId="0" applyFont="1" applyBorder="1"/>
    <xf numFmtId="0" fontId="1" fillId="0" borderId="42" xfId="0" applyFont="1" applyBorder="1" applyAlignment="1">
      <alignment horizontal="center" vertical="center" wrapText="1"/>
    </xf>
    <xf numFmtId="0" fontId="11" fillId="0" borderId="42" xfId="0" applyFont="1" applyBorder="1" applyAlignment="1">
      <alignment horizontal="left" vertical="center" wrapText="1"/>
    </xf>
    <xf numFmtId="0" fontId="16" fillId="0" borderId="7" xfId="0" applyFont="1" applyBorder="1" applyAlignment="1">
      <alignment horizontal="center"/>
    </xf>
    <xf numFmtId="0" fontId="11" fillId="0" borderId="36" xfId="0" applyFont="1" applyBorder="1" applyAlignment="1">
      <alignment horizontal="left" vertical="center" wrapText="1"/>
    </xf>
    <xf numFmtId="0" fontId="16" fillId="0" borderId="36" xfId="0" applyFont="1" applyBorder="1" applyAlignment="1">
      <alignment horizontal="left" vertical="center" wrapText="1"/>
    </xf>
    <xf numFmtId="0" fontId="9" fillId="0" borderId="59" xfId="0" applyFont="1" applyBorder="1" applyAlignment="1">
      <alignment horizontal="center" vertical="center" wrapText="1"/>
    </xf>
    <xf numFmtId="0" fontId="16" fillId="0" borderId="15" xfId="0" applyFont="1" applyBorder="1" applyAlignment="1">
      <alignment horizontal="center" vertical="center"/>
    </xf>
    <xf numFmtId="0" fontId="3" fillId="0" borderId="60" xfId="0" applyFont="1" applyBorder="1"/>
    <xf numFmtId="0" fontId="9" fillId="0" borderId="3"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3" xfId="0" applyFont="1" applyBorder="1" applyAlignment="1">
      <alignment horizontal="center" vertical="center" wrapText="1"/>
    </xf>
    <xf numFmtId="0" fontId="1" fillId="0" borderId="59" xfId="0" applyFont="1" applyBorder="1" applyAlignment="1">
      <alignment horizontal="center" vertical="center" wrapText="1"/>
    </xf>
    <xf numFmtId="0" fontId="1" fillId="5" borderId="52" xfId="0" applyFont="1" applyFill="1" applyBorder="1" applyAlignment="1">
      <alignment horizontal="left" vertical="center"/>
    </xf>
    <xf numFmtId="0" fontId="3" fillId="0" borderId="53" xfId="0" applyFont="1" applyBorder="1"/>
    <xf numFmtId="0" fontId="3" fillId="0" borderId="54" xfId="0" applyFont="1" applyBorder="1"/>
    <xf numFmtId="0" fontId="11" fillId="5" borderId="55" xfId="0" applyFont="1" applyFill="1" applyBorder="1" applyAlignment="1">
      <alignment horizontal="left" vertical="center" wrapText="1"/>
    </xf>
    <xf numFmtId="0" fontId="3" fillId="0" borderId="56" xfId="0" applyFont="1" applyBorder="1"/>
    <xf numFmtId="0" fontId="3" fillId="0" borderId="57" xfId="0" applyFont="1" applyBorder="1"/>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44" xfId="0" applyFont="1" applyBorder="1" applyAlignment="1">
      <alignment horizontal="center" vertical="top" wrapText="1"/>
    </xf>
    <xf numFmtId="0" fontId="3" fillId="0" borderId="61" xfId="0" applyFont="1" applyBorder="1"/>
    <xf numFmtId="0" fontId="16" fillId="0" borderId="15" xfId="0" applyFont="1" applyBorder="1" applyAlignment="1">
      <alignment horizontal="center" vertical="center" wrapText="1"/>
    </xf>
    <xf numFmtId="0" fontId="3" fillId="0" borderId="62" xfId="0" applyFont="1" applyBorder="1"/>
    <xf numFmtId="0" fontId="29" fillId="0" borderId="0" xfId="0" applyFont="1" applyAlignment="1">
      <alignment horizontal="center"/>
    </xf>
    <xf numFmtId="0" fontId="28" fillId="0" borderId="0" xfId="0" applyFont="1" applyAlignment="1"/>
    <xf numFmtId="0" fontId="29" fillId="0" borderId="44" xfId="0" applyFont="1" applyBorder="1" applyAlignment="1">
      <alignment horizontal="center"/>
    </xf>
    <xf numFmtId="0" fontId="28" fillId="0" borderId="44" xfId="0" applyFont="1" applyBorder="1"/>
    <xf numFmtId="0" fontId="30" fillId="0" borderId="8" xfId="0" applyFont="1" applyBorder="1" applyAlignment="1">
      <alignment horizontal="center" vertical="center" wrapText="1"/>
    </xf>
    <xf numFmtId="0" fontId="28" fillId="0" borderId="26" xfId="0" applyFont="1" applyBorder="1"/>
    <xf numFmtId="0" fontId="28" fillId="0" borderId="9" xfId="0" applyFont="1" applyBorder="1"/>
    <xf numFmtId="0" fontId="28" fillId="0" borderId="13" xfId="0" applyFont="1" applyBorder="1"/>
    <xf numFmtId="0" fontId="28" fillId="0" borderId="14" xfId="0" applyFont="1" applyBorder="1"/>
    <xf numFmtId="0" fontId="28" fillId="0" borderId="16" xfId="0" applyFont="1" applyBorder="1"/>
    <xf numFmtId="0" fontId="28" fillId="0" borderId="36" xfId="0" applyFont="1" applyBorder="1" applyAlignment="1">
      <alignment horizontal="left" vertical="center" wrapText="1"/>
    </xf>
    <xf numFmtId="0" fontId="28" fillId="0" borderId="46" xfId="0" applyFont="1" applyBorder="1"/>
    <xf numFmtId="0" fontId="28" fillId="0" borderId="3" xfId="0" applyFont="1" applyBorder="1" applyAlignment="1">
      <alignment horizontal="center" vertical="center" wrapText="1"/>
    </xf>
    <xf numFmtId="0" fontId="28" fillId="0" borderId="15" xfId="0" applyFont="1" applyBorder="1"/>
    <xf numFmtId="0" fontId="28" fillId="0" borderId="18" xfId="0" applyFont="1" applyBorder="1"/>
    <xf numFmtId="0" fontId="31" fillId="0" borderId="0" xfId="0" applyFont="1" applyAlignment="1">
      <alignment horizontal="center" vertical="center" wrapText="1"/>
    </xf>
    <xf numFmtId="0" fontId="32" fillId="13" borderId="36" xfId="0" applyFont="1" applyFill="1" applyBorder="1" applyAlignment="1">
      <alignment horizontal="center" vertical="center" wrapText="1"/>
    </xf>
    <xf numFmtId="0" fontId="32" fillId="13" borderId="36" xfId="0" applyFont="1" applyFill="1" applyBorder="1" applyAlignment="1">
      <alignment horizontal="center" vertical="center"/>
    </xf>
    <xf numFmtId="0" fontId="28" fillId="6" borderId="36" xfId="0" applyFont="1" applyFill="1" applyBorder="1" applyAlignment="1">
      <alignment horizontal="center" vertical="center" wrapText="1"/>
    </xf>
    <xf numFmtId="0" fontId="28" fillId="0" borderId="38" xfId="0" applyFont="1" applyBorder="1"/>
    <xf numFmtId="0" fontId="28" fillId="14" borderId="36" xfId="0" applyFont="1" applyFill="1" applyBorder="1" applyAlignment="1">
      <alignment horizontal="center" vertical="center" wrapText="1"/>
    </xf>
    <xf numFmtId="0" fontId="28" fillId="0" borderId="36" xfId="0" applyFont="1" applyBorder="1" applyAlignment="1">
      <alignment horizontal="center" vertical="center" wrapText="1"/>
    </xf>
    <xf numFmtId="0" fontId="28" fillId="3" borderId="36" xfId="0" applyFont="1" applyFill="1" applyBorder="1" applyAlignment="1">
      <alignment horizontal="center" vertical="center" wrapText="1"/>
    </xf>
    <xf numFmtId="0" fontId="28" fillId="6" borderId="36" xfId="0" quotePrefix="1" applyFont="1" applyFill="1" applyBorder="1" applyAlignment="1">
      <alignment horizontal="center" vertical="center" wrapText="1"/>
    </xf>
    <xf numFmtId="0" fontId="28" fillId="0" borderId="8" xfId="0" applyFont="1" applyBorder="1" applyAlignment="1">
      <alignment horizontal="center" vertical="top" wrapText="1"/>
    </xf>
    <xf numFmtId="0" fontId="28" fillId="0" borderId="11" xfId="0" applyFont="1" applyBorder="1" applyAlignment="1">
      <alignment horizontal="center" vertical="top" wrapText="1"/>
    </xf>
    <xf numFmtId="0" fontId="30" fillId="6" borderId="36" xfId="0" applyFont="1" applyFill="1" applyBorder="1" applyAlignment="1">
      <alignment horizontal="center" vertical="center" wrapText="1"/>
    </xf>
    <xf numFmtId="0" fontId="28" fillId="6" borderId="36" xfId="0" applyFont="1" applyFill="1" applyBorder="1" applyAlignment="1">
      <alignment horizontal="center" vertical="center"/>
    </xf>
    <xf numFmtId="0" fontId="28" fillId="0" borderId="36" xfId="0" applyFont="1" applyBorder="1" applyAlignment="1">
      <alignment horizontal="center" vertical="center"/>
    </xf>
    <xf numFmtId="0" fontId="28" fillId="0" borderId="36" xfId="0" applyFont="1" applyFill="1" applyBorder="1" applyAlignment="1">
      <alignment horizontal="center" vertical="center" wrapText="1"/>
    </xf>
    <xf numFmtId="0" fontId="28" fillId="0" borderId="46" xfId="0" applyFont="1" applyFill="1" applyBorder="1"/>
    <xf numFmtId="0" fontId="30" fillId="0" borderId="36" xfId="0" applyFont="1" applyBorder="1" applyAlignment="1">
      <alignment horizontal="left" vertical="center" wrapText="1"/>
    </xf>
    <xf numFmtId="0" fontId="28" fillId="6" borderId="36" xfId="0" applyFont="1" applyFill="1" applyBorder="1" applyAlignment="1">
      <alignment horizontal="center"/>
    </xf>
    <xf numFmtId="0" fontId="28" fillId="0" borderId="8" xfId="0" applyFont="1" applyBorder="1" applyAlignment="1">
      <alignment horizontal="center"/>
    </xf>
    <xf numFmtId="0" fontId="32" fillId="13" borderId="36" xfId="0" applyFont="1" applyFill="1" applyBorder="1" applyAlignment="1">
      <alignment horizontal="center"/>
    </xf>
    <xf numFmtId="0" fontId="32" fillId="8" borderId="36" xfId="0" applyFont="1" applyFill="1" applyBorder="1" applyAlignment="1">
      <alignment horizontal="center" vertical="center" wrapText="1"/>
    </xf>
    <xf numFmtId="0" fontId="29" fillId="6" borderId="36" xfId="0" applyFont="1" applyFill="1" applyBorder="1" applyAlignment="1">
      <alignment horizontal="center" wrapText="1"/>
    </xf>
    <xf numFmtId="0" fontId="32" fillId="5" borderId="36" xfId="0" applyFont="1" applyFill="1" applyBorder="1" applyAlignment="1">
      <alignment horizontal="center" vertical="top"/>
    </xf>
    <xf numFmtId="0" fontId="33" fillId="5" borderId="36" xfId="0" applyFont="1" applyFill="1" applyBorder="1" applyAlignment="1">
      <alignment horizontal="center" vertical="top"/>
    </xf>
    <xf numFmtId="0" fontId="34" fillId="13" borderId="65" xfId="0" applyFont="1" applyFill="1" applyBorder="1" applyAlignment="1">
      <alignment horizontal="center" vertical="center" wrapText="1"/>
    </xf>
    <xf numFmtId="0" fontId="28" fillId="0" borderId="67" xfId="0" applyFont="1" applyBorder="1"/>
    <xf numFmtId="0" fontId="28" fillId="0" borderId="70" xfId="0" applyFont="1" applyBorder="1"/>
    <xf numFmtId="0" fontId="32" fillId="13" borderId="55" xfId="0" applyFont="1" applyFill="1" applyBorder="1" applyAlignment="1">
      <alignment horizontal="center" vertical="center" wrapText="1"/>
    </xf>
    <xf numFmtId="0" fontId="28" fillId="0" borderId="56" xfId="0" applyFont="1" applyBorder="1"/>
    <xf numFmtId="0" fontId="28" fillId="0" borderId="66" xfId="0" applyFont="1" applyBorder="1"/>
    <xf numFmtId="0" fontId="28" fillId="0" borderId="13" xfId="0" applyFont="1" applyBorder="1" applyAlignment="1">
      <alignment horizontal="center" vertical="top" wrapText="1"/>
    </xf>
    <xf numFmtId="0" fontId="32" fillId="13" borderId="3" xfId="0" applyFont="1" applyFill="1" applyBorder="1" applyAlignment="1">
      <alignment horizontal="center" vertical="center" textRotation="255"/>
    </xf>
    <xf numFmtId="0" fontId="32" fillId="8" borderId="36" xfId="0" applyFont="1" applyFill="1" applyBorder="1" applyAlignment="1">
      <alignment horizontal="center" vertical="top" wrapText="1"/>
    </xf>
    <xf numFmtId="0" fontId="32" fillId="8" borderId="36" xfId="0" applyFont="1" applyFill="1" applyBorder="1" applyAlignment="1">
      <alignment horizontal="center" wrapText="1"/>
    </xf>
    <xf numFmtId="0" fontId="29" fillId="0" borderId="36" xfId="0" applyFont="1" applyBorder="1" applyAlignment="1">
      <alignment horizontal="center" vertical="center"/>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4" fillId="0" borderId="36" xfId="0" applyFont="1" applyBorder="1" applyAlignment="1">
      <alignment horizontal="left" vertical="center" wrapText="1"/>
    </xf>
    <xf numFmtId="0" fontId="0" fillId="0" borderId="36" xfId="0" applyFont="1" applyBorder="1" applyAlignment="1">
      <alignment horizontal="left" vertical="center" wrapText="1"/>
    </xf>
    <xf numFmtId="0" fontId="7" fillId="4" borderId="36" xfId="0" applyFont="1" applyFill="1" applyBorder="1" applyAlignment="1">
      <alignment horizontal="center" vertical="center"/>
    </xf>
    <xf numFmtId="0" fontId="7" fillId="5" borderId="36" xfId="0" applyFont="1" applyFill="1" applyBorder="1" applyAlignment="1">
      <alignment horizontal="center" vertical="center"/>
    </xf>
    <xf numFmtId="0" fontId="7" fillId="5" borderId="52" xfId="0" applyFont="1" applyFill="1" applyBorder="1" applyAlignment="1">
      <alignment horizontal="center" vertical="center"/>
    </xf>
    <xf numFmtId="0" fontId="3" fillId="0" borderId="71" xfId="0" applyFont="1" applyBorder="1"/>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top" wrapText="1"/>
    </xf>
    <xf numFmtId="0" fontId="0" fillId="0" borderId="72" xfId="0" applyFont="1" applyBorder="1" applyAlignment="1">
      <alignment horizontal="center" vertical="center" wrapText="1"/>
    </xf>
    <xf numFmtId="0" fontId="7" fillId="0" borderId="41" xfId="0" applyFont="1" applyBorder="1" applyAlignment="1">
      <alignment horizontal="center" vertical="center" wrapText="1"/>
    </xf>
    <xf numFmtId="0" fontId="0" fillId="0" borderId="59" xfId="0" applyFont="1" applyBorder="1" applyAlignment="1">
      <alignment horizontal="left" vertical="center" wrapText="1"/>
    </xf>
    <xf numFmtId="0" fontId="0" fillId="0" borderId="59" xfId="0" applyFont="1" applyBorder="1" applyAlignment="1">
      <alignment horizontal="center" vertical="center"/>
    </xf>
    <xf numFmtId="0" fontId="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7" fillId="0" borderId="1" xfId="0" applyFont="1" applyBorder="1" applyAlignment="1">
      <alignment horizontal="center" vertical="center" wrapText="1"/>
    </xf>
    <xf numFmtId="0" fontId="0" fillId="0" borderId="59" xfId="0" applyFont="1" applyBorder="1" applyAlignment="1">
      <alignment horizontal="center" vertical="top" wrapText="1"/>
    </xf>
    <xf numFmtId="0" fontId="9" fillId="0" borderId="8" xfId="0" applyFont="1" applyBorder="1" applyAlignment="1">
      <alignment horizontal="left" vertical="top" wrapText="1"/>
    </xf>
    <xf numFmtId="0" fontId="6" fillId="0" borderId="8" xfId="0" applyFont="1" applyBorder="1" applyAlignment="1">
      <alignment horizontal="left" vertical="center" wrapText="1"/>
    </xf>
    <xf numFmtId="0" fontId="0" fillId="0" borderId="36" xfId="0" applyFont="1" applyBorder="1" applyAlignment="1">
      <alignment horizontal="left"/>
    </xf>
    <xf numFmtId="0" fontId="9" fillId="15" borderId="19" xfId="0" applyFont="1" applyFill="1" applyBorder="1" applyAlignment="1">
      <alignment horizontal="center" vertical="center"/>
    </xf>
    <xf numFmtId="0" fontId="1" fillId="5" borderId="36" xfId="0" applyFont="1" applyFill="1" applyBorder="1" applyAlignment="1">
      <alignment horizontal="center" vertical="center"/>
    </xf>
    <xf numFmtId="0" fontId="9" fillId="15" borderId="65" xfId="0" applyFont="1" applyFill="1" applyBorder="1" applyAlignment="1">
      <alignment horizontal="center" vertical="center"/>
    </xf>
    <xf numFmtId="0" fontId="3" fillId="0" borderId="77" xfId="0" applyFont="1" applyBorder="1"/>
    <xf numFmtId="0" fontId="3" fillId="0" borderId="70" xfId="0" applyFont="1" applyBorder="1"/>
    <xf numFmtId="0" fontId="3" fillId="0" borderId="78" xfId="0" applyFont="1" applyBorder="1"/>
    <xf numFmtId="0" fontId="9" fillId="15" borderId="36" xfId="0" applyFont="1" applyFill="1" applyBorder="1" applyAlignment="1">
      <alignment horizontal="center" vertical="center" wrapText="1"/>
    </xf>
    <xf numFmtId="0" fontId="7" fillId="4" borderId="59"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6" xfId="0" applyFont="1" applyFill="1" applyBorder="1" applyAlignment="1">
      <alignment horizontal="center" vertical="center" wrapText="1"/>
    </xf>
    <xf numFmtId="0" fontId="6" fillId="0" borderId="51" xfId="0" applyFont="1" applyBorder="1" applyAlignment="1">
      <alignment horizontal="center"/>
    </xf>
    <xf numFmtId="0" fontId="3" fillId="0" borderId="51" xfId="0" applyFont="1" applyBorder="1"/>
    <xf numFmtId="0" fontId="2" fillId="0" borderId="73" xfId="0" applyFont="1" applyBorder="1" applyAlignment="1">
      <alignment horizontal="center" vertical="center" wrapText="1"/>
    </xf>
    <xf numFmtId="0" fontId="3" fillId="0" borderId="50" xfId="0" applyFont="1" applyBorder="1"/>
    <xf numFmtId="0" fontId="2" fillId="0" borderId="50" xfId="0" applyFont="1" applyBorder="1" applyAlignment="1">
      <alignment horizontal="center" vertical="center" wrapText="1"/>
    </xf>
    <xf numFmtId="0" fontId="3" fillId="0" borderId="74" xfId="0" applyFont="1" applyBorder="1"/>
    <xf numFmtId="0" fontId="7" fillId="4" borderId="1" xfId="0" applyFont="1" applyFill="1" applyBorder="1" applyAlignment="1">
      <alignment horizontal="center" vertical="center"/>
    </xf>
    <xf numFmtId="0" fontId="1" fillId="13" borderId="75" xfId="0" applyFont="1" applyFill="1" applyBorder="1" applyAlignment="1">
      <alignment vertical="center"/>
    </xf>
    <xf numFmtId="0" fontId="3" fillId="0" borderId="76" xfId="0" applyFont="1" applyBorder="1"/>
    <xf numFmtId="0" fontId="6" fillId="0" borderId="36" xfId="0" applyFont="1" applyBorder="1" applyAlignment="1">
      <alignment horizontal="left" vertical="top" wrapText="1"/>
    </xf>
    <xf numFmtId="0" fontId="19" fillId="0" borderId="36" xfId="0" applyFont="1" applyBorder="1" applyAlignment="1">
      <alignment horizontal="left" vertical="top" wrapText="1"/>
    </xf>
    <xf numFmtId="0" fontId="9" fillId="0" borderId="36" xfId="0" applyFont="1" applyBorder="1" applyAlignment="1">
      <alignment horizontal="left" vertical="top" wrapText="1"/>
    </xf>
    <xf numFmtId="0" fontId="18" fillId="0" borderId="36" xfId="0" applyFont="1" applyBorder="1" applyAlignment="1">
      <alignment horizontal="left" vertical="center" wrapText="1"/>
    </xf>
    <xf numFmtId="0" fontId="8" fillId="0" borderId="83" xfId="0" applyFont="1" applyBorder="1" applyAlignment="1">
      <alignment horizontal="left" vertical="center" wrapText="1"/>
    </xf>
    <xf numFmtId="0" fontId="3" fillId="0" borderId="84" xfId="0" applyFont="1" applyBorder="1"/>
    <xf numFmtId="0" fontId="3" fillId="0" borderId="85" xfId="0" applyFont="1" applyBorder="1"/>
    <xf numFmtId="0" fontId="0" fillId="0" borderId="36" xfId="0" applyFont="1" applyBorder="1" applyAlignment="1">
      <alignment horizontal="left" vertical="top" wrapText="1"/>
    </xf>
    <xf numFmtId="0" fontId="6" fillId="0" borderId="1" xfId="0" applyFont="1" applyBorder="1" applyAlignment="1">
      <alignment horizontal="center"/>
    </xf>
    <xf numFmtId="0" fontId="2" fillId="0" borderId="59" xfId="0" applyFont="1" applyBorder="1" applyAlignment="1">
      <alignment horizontal="center" vertical="center" wrapText="1"/>
    </xf>
    <xf numFmtId="0" fontId="18" fillId="0" borderId="42" xfId="0" applyFont="1" applyBorder="1" applyAlignment="1">
      <alignment horizontal="left" vertical="center" wrapText="1"/>
    </xf>
    <xf numFmtId="0" fontId="9" fillId="5" borderId="36" xfId="0" applyFont="1" applyFill="1" applyBorder="1" applyAlignment="1">
      <alignment horizontal="left" vertical="center" wrapText="1"/>
    </xf>
    <xf numFmtId="0" fontId="6" fillId="0" borderId="26" xfId="0" applyFont="1" applyBorder="1" applyAlignment="1">
      <alignment horizontal="center"/>
    </xf>
    <xf numFmtId="0" fontId="17" fillId="13" borderId="8" xfId="0" applyFont="1" applyFill="1" applyBorder="1" applyAlignment="1">
      <alignment horizontal="center" vertical="center"/>
    </xf>
    <xf numFmtId="0" fontId="14" fillId="13" borderId="36" xfId="0" applyFont="1" applyFill="1" applyBorder="1" applyAlignment="1">
      <alignment horizontal="center" wrapText="1"/>
    </xf>
    <xf numFmtId="0" fontId="14" fillId="13" borderId="3" xfId="0" applyFont="1" applyFill="1" applyBorder="1" applyAlignment="1">
      <alignment horizontal="center" wrapText="1"/>
    </xf>
    <xf numFmtId="0" fontId="17" fillId="13" borderId="3" xfId="0" applyFont="1" applyFill="1" applyBorder="1" applyAlignment="1">
      <alignment horizontal="center" vertical="center"/>
    </xf>
    <xf numFmtId="0" fontId="6" fillId="0" borderId="3" xfId="0" applyFont="1" applyBorder="1" applyAlignment="1">
      <alignment horizontal="center" vertical="center" wrapText="1"/>
    </xf>
    <xf numFmtId="0" fontId="8" fillId="0" borderId="7" xfId="0" applyFont="1" applyBorder="1" applyAlignment="1">
      <alignment horizontal="center" vertical="center" wrapText="1"/>
    </xf>
    <xf numFmtId="0" fontId="20" fillId="13" borderId="36" xfId="0" applyFont="1" applyFill="1" applyBorder="1" applyAlignment="1">
      <alignment horizontal="center"/>
    </xf>
    <xf numFmtId="0" fontId="6" fillId="0" borderId="36" xfId="0" applyFont="1" applyBorder="1" applyAlignment="1">
      <alignment horizontal="center"/>
    </xf>
    <xf numFmtId="0" fontId="0" fillId="0" borderId="0" xfId="0" applyFont="1" applyAlignment="1">
      <alignment vertical="center"/>
    </xf>
    <xf numFmtId="0" fontId="6" fillId="0" borderId="3" xfId="0" applyFont="1" applyBorder="1" applyAlignment="1">
      <alignment horizontal="center" vertical="center"/>
    </xf>
    <xf numFmtId="0" fontId="6" fillId="17" borderId="94" xfId="0" applyFont="1" applyFill="1" applyBorder="1" applyAlignment="1">
      <alignment horizontal="center" vertical="center" wrapText="1"/>
    </xf>
    <xf numFmtId="0" fontId="3" fillId="0" borderId="96" xfId="0" applyFont="1" applyBorder="1"/>
    <xf numFmtId="0" fontId="6" fillId="16" borderId="93" xfId="0" applyFont="1" applyFill="1" applyBorder="1" applyAlignment="1">
      <alignment horizontal="center"/>
    </xf>
    <xf numFmtId="0" fontId="3" fillId="0" borderId="95" xfId="0" applyFont="1" applyBorder="1"/>
    <xf numFmtId="0" fontId="6" fillId="16" borderId="94" xfId="0" applyFont="1" applyFill="1" applyBorder="1" applyAlignment="1">
      <alignment horizontal="center"/>
    </xf>
    <xf numFmtId="0" fontId="6" fillId="17" borderId="94" xfId="0" applyFont="1" applyFill="1" applyBorder="1" applyAlignment="1">
      <alignment horizontal="center"/>
    </xf>
    <xf numFmtId="0" fontId="17" fillId="0" borderId="50" xfId="0" applyFont="1" applyBorder="1" applyAlignment="1">
      <alignment vertical="center" textRotation="90"/>
    </xf>
    <xf numFmtId="0" fontId="3" fillId="0" borderId="98" xfId="0" applyFont="1" applyBorder="1"/>
    <xf numFmtId="0" fontId="6" fillId="10" borderId="93" xfId="0" applyFont="1" applyFill="1" applyBorder="1" applyAlignment="1">
      <alignment horizontal="center"/>
    </xf>
    <xf numFmtId="0" fontId="3" fillId="0" borderId="97" xfId="0" applyFont="1" applyBorder="1"/>
    <xf numFmtId="0" fontId="6" fillId="10" borderId="94" xfId="0" applyFont="1" applyFill="1" applyBorder="1" applyAlignment="1">
      <alignment horizontal="center"/>
    </xf>
    <xf numFmtId="0" fontId="9" fillId="4" borderId="19" xfId="0" applyFont="1" applyFill="1" applyBorder="1" applyAlignment="1">
      <alignment horizontal="center"/>
    </xf>
    <xf numFmtId="0" fontId="16" fillId="5" borderId="36" xfId="0" applyFont="1" applyFill="1" applyBorder="1" applyAlignment="1">
      <alignment horizontal="left" vertical="center"/>
    </xf>
    <xf numFmtId="0" fontId="11" fillId="5" borderId="36" xfId="0" applyFont="1" applyFill="1" applyBorder="1" applyAlignment="1">
      <alignment horizontal="left" vertical="center" wrapText="1"/>
    </xf>
    <xf numFmtId="0" fontId="11" fillId="5" borderId="83" xfId="0" applyFont="1" applyFill="1" applyBorder="1" applyAlignment="1">
      <alignment horizontal="left" vertical="center" wrapText="1"/>
    </xf>
    <xf numFmtId="0" fontId="3" fillId="0" borderId="86" xfId="0" applyFont="1" applyBorder="1"/>
    <xf numFmtId="0" fontId="14" fillId="6" borderId="91" xfId="0" applyFont="1" applyFill="1" applyBorder="1" applyAlignment="1">
      <alignment horizontal="center"/>
    </xf>
    <xf numFmtId="0" fontId="5" fillId="0" borderId="8" xfId="0" applyFont="1" applyBorder="1" applyAlignment="1">
      <alignment horizontal="center" vertical="center" wrapText="1"/>
    </xf>
    <xf numFmtId="0" fontId="17" fillId="6" borderId="100" xfId="0" applyFont="1" applyFill="1" applyBorder="1" applyAlignment="1">
      <alignment horizontal="center" vertical="top"/>
    </xf>
    <xf numFmtId="0" fontId="3" fillId="0" borderId="101" xfId="0" applyFont="1" applyBorder="1"/>
    <xf numFmtId="0" fontId="3" fillId="0" borderId="102" xfId="0" applyFont="1" applyBorder="1"/>
    <xf numFmtId="0" fontId="3" fillId="0" borderId="103" xfId="0" applyFont="1" applyBorder="1"/>
    <xf numFmtId="0" fontId="3" fillId="0" borderId="104" xfId="0" applyFont="1" applyBorder="1"/>
    <xf numFmtId="0" fontId="3" fillId="0" borderId="105" xfId="0" applyFont="1" applyBorder="1"/>
    <xf numFmtId="0" fontId="6" fillId="18" borderId="93" xfId="0" applyFont="1" applyFill="1" applyBorder="1" applyAlignment="1">
      <alignment horizontal="center"/>
    </xf>
    <xf numFmtId="0" fontId="6" fillId="16" borderId="94" xfId="0" applyFont="1" applyFill="1" applyBorder="1" applyAlignment="1">
      <alignment horizontal="center" vertical="center"/>
    </xf>
    <xf numFmtId="0" fontId="6" fillId="18" borderId="94" xfId="0" applyFont="1" applyFill="1" applyBorder="1" applyAlignment="1">
      <alignment horizontal="center"/>
    </xf>
    <xf numFmtId="0" fontId="6" fillId="18" borderId="94" xfId="0" applyFont="1" applyFill="1" applyBorder="1" applyAlignment="1">
      <alignment horizontal="center" vertical="center" wrapText="1"/>
    </xf>
    <xf numFmtId="0" fontId="6" fillId="16" borderId="94" xfId="0" applyFont="1" applyFill="1" applyBorder="1" applyAlignment="1">
      <alignment horizontal="center" vertical="center" wrapText="1"/>
    </xf>
    <xf numFmtId="0" fontId="14" fillId="16" borderId="94" xfId="0" applyFont="1" applyFill="1" applyBorder="1" applyAlignment="1">
      <alignment horizontal="center" vertical="center" wrapText="1"/>
    </xf>
    <xf numFmtId="0" fontId="14" fillId="18" borderId="94" xfId="0" applyFont="1" applyFill="1" applyBorder="1" applyAlignment="1">
      <alignment horizontal="center" vertical="center" wrapText="1"/>
    </xf>
    <xf numFmtId="0" fontId="14" fillId="17" borderId="94" xfId="0" applyFont="1" applyFill="1" applyBorder="1" applyAlignment="1">
      <alignment horizontal="center" vertical="center"/>
    </xf>
    <xf numFmtId="0" fontId="6" fillId="17" borderId="94" xfId="0" applyFont="1" applyFill="1" applyBorder="1" applyAlignment="1">
      <alignment horizontal="center" vertical="center"/>
    </xf>
    <xf numFmtId="0" fontId="21" fillId="17" borderId="94" xfId="0" applyFont="1" applyFill="1" applyBorder="1" applyAlignment="1">
      <alignment horizontal="center" vertical="center"/>
    </xf>
    <xf numFmtId="0" fontId="22" fillId="10" borderId="93" xfId="0" applyFont="1" applyFill="1" applyBorder="1" applyAlignment="1">
      <alignment horizontal="center" vertical="center" wrapText="1"/>
    </xf>
    <xf numFmtId="0" fontId="7" fillId="20" borderId="42" xfId="0" applyFont="1" applyFill="1" applyBorder="1" applyAlignment="1">
      <alignment horizontal="center" vertical="center"/>
    </xf>
    <xf numFmtId="0" fontId="23" fillId="20" borderId="7" xfId="0" applyFont="1" applyFill="1" applyBorder="1" applyAlignment="1">
      <alignment horizontal="center" vertical="center" wrapText="1"/>
    </xf>
    <xf numFmtId="0" fontId="0" fillId="0" borderId="15" xfId="0" applyFont="1" applyBorder="1" applyAlignment="1">
      <alignment horizontal="center" vertical="center" wrapText="1"/>
    </xf>
    <xf numFmtId="0" fontId="24" fillId="0" borderId="15" xfId="0" applyFont="1" applyBorder="1" applyAlignment="1">
      <alignment horizontal="center" vertical="center"/>
    </xf>
    <xf numFmtId="0" fontId="14" fillId="8" borderId="59" xfId="0" applyFont="1" applyFill="1" applyBorder="1" applyAlignment="1">
      <alignment horizontal="center" vertical="center" wrapText="1"/>
    </xf>
    <xf numFmtId="0" fontId="0" fillId="0" borderId="59" xfId="0" applyFont="1" applyBorder="1" applyAlignment="1">
      <alignment horizontal="center" vertical="center" wrapText="1"/>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7" fillId="3" borderId="1" xfId="0" applyFont="1" applyFill="1" applyBorder="1" applyAlignment="1">
      <alignment horizontal="center" vertical="center" wrapText="1"/>
    </xf>
    <xf numFmtId="0" fontId="7" fillId="20" borderId="1" xfId="0" applyFont="1" applyFill="1" applyBorder="1" applyAlignment="1">
      <alignment horizontal="center" vertical="center"/>
    </xf>
    <xf numFmtId="0" fontId="7" fillId="20" borderId="59" xfId="0" applyFont="1" applyFill="1" applyBorder="1" applyAlignment="1">
      <alignment horizontal="center" vertical="center"/>
    </xf>
    <xf numFmtId="0" fontId="7" fillId="20" borderId="59" xfId="0" applyFont="1" applyFill="1" applyBorder="1" applyAlignment="1">
      <alignment horizontal="center" vertical="center" wrapText="1"/>
    </xf>
    <xf numFmtId="0" fontId="7" fillId="3" borderId="115" xfId="0" applyFont="1" applyFill="1" applyBorder="1" applyAlignment="1">
      <alignment horizontal="center" vertical="center" wrapText="1"/>
    </xf>
    <xf numFmtId="0" fontId="3" fillId="0" borderId="116" xfId="0" applyFont="1" applyBorder="1"/>
    <xf numFmtId="0" fontId="3" fillId="0" borderId="117" xfId="0" applyFont="1" applyBorder="1"/>
    <xf numFmtId="0" fontId="0" fillId="0" borderId="59" xfId="0" applyFont="1" applyBorder="1" applyAlignment="1">
      <alignment horizontal="center" vertical="top"/>
    </xf>
    <xf numFmtId="0" fontId="7" fillId="0" borderId="44" xfId="0" applyFont="1" applyBorder="1" applyAlignment="1">
      <alignment horizontal="center" vertical="center" wrapText="1"/>
    </xf>
    <xf numFmtId="0" fontId="0" fillId="0" borderId="15" xfId="0" applyFont="1" applyBorder="1" applyAlignment="1">
      <alignment horizontal="left" vertical="center" wrapText="1"/>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7" fillId="5" borderId="118" xfId="0" applyFont="1" applyFill="1" applyBorder="1" applyAlignment="1">
      <alignment horizontal="center" vertical="center" wrapText="1"/>
    </xf>
    <xf numFmtId="0" fontId="3" fillId="0" borderId="119" xfId="0" applyFont="1" applyBorder="1"/>
    <xf numFmtId="0" fontId="3" fillId="0" borderId="120" xfId="0" applyFont="1" applyBorder="1"/>
    <xf numFmtId="0" fontId="0" fillId="0" borderId="118" xfId="0" applyFont="1" applyBorder="1" applyAlignment="1">
      <alignment horizontal="center" vertical="top" wrapText="1"/>
    </xf>
    <xf numFmtId="0" fontId="7" fillId="0" borderId="12" xfId="0" applyFont="1" applyBorder="1" applyAlignment="1">
      <alignment horizontal="center" vertical="center" wrapText="1"/>
    </xf>
    <xf numFmtId="0" fontId="3" fillId="0" borderId="113" xfId="0" applyFont="1" applyBorder="1"/>
    <xf numFmtId="0" fontId="2" fillId="0" borderId="11" xfId="0" applyFont="1" applyBorder="1" applyAlignment="1">
      <alignment horizontal="center" vertical="center" wrapText="1"/>
    </xf>
    <xf numFmtId="0" fontId="0" fillId="0" borderId="0" xfId="0" applyFont="1" applyAlignment="1">
      <alignment horizontal="center"/>
    </xf>
    <xf numFmtId="0" fontId="9" fillId="5" borderId="36" xfId="0" applyFont="1" applyFill="1" applyBorder="1" applyAlignment="1">
      <alignment horizontal="left" vertical="center"/>
    </xf>
    <xf numFmtId="0" fontId="3" fillId="0" borderId="111" xfId="0" applyFont="1" applyBorder="1"/>
    <xf numFmtId="0" fontId="3" fillId="0" borderId="112" xfId="0" applyFont="1" applyBorder="1"/>
    <xf numFmtId="0" fontId="7" fillId="0" borderId="59" xfId="0" applyFont="1" applyBorder="1" applyAlignment="1">
      <alignment horizontal="center" vertical="center" wrapText="1"/>
    </xf>
    <xf numFmtId="0" fontId="6" fillId="0" borderId="109" xfId="0" applyFont="1" applyBorder="1" applyAlignment="1">
      <alignment horizontal="center"/>
    </xf>
    <xf numFmtId="0" fontId="3" fillId="0" borderId="110" xfId="0" applyFont="1" applyBorder="1"/>
    <xf numFmtId="0" fontId="0" fillId="0" borderId="83" xfId="0" applyFont="1" applyBorder="1" applyAlignment="1">
      <alignment horizontal="left" vertical="center" wrapText="1"/>
    </xf>
    <xf numFmtId="0" fontId="7" fillId="3" borderId="3" xfId="0" applyFont="1" applyFill="1" applyBorder="1" applyAlignment="1">
      <alignment horizontal="center" vertical="center" wrapText="1"/>
    </xf>
    <xf numFmtId="0" fontId="0" fillId="0" borderId="109" xfId="0" applyFont="1" applyBorder="1" applyAlignment="1">
      <alignment horizontal="center" vertical="top" wrapText="1"/>
    </xf>
    <xf numFmtId="0" fontId="0" fillId="0" borderId="118" xfId="0" applyFont="1" applyBorder="1" applyAlignment="1">
      <alignment horizontal="center" vertical="center" wrapText="1"/>
    </xf>
    <xf numFmtId="0" fontId="0" fillId="0" borderId="12" xfId="0" applyFont="1" applyBorder="1" applyAlignment="1">
      <alignment horizontal="center" vertical="center" wrapText="1"/>
    </xf>
    <xf numFmtId="0" fontId="0" fillId="20" borderId="1" xfId="0" applyFont="1" applyFill="1" applyBorder="1" applyAlignment="1">
      <alignment horizontal="center" vertical="center"/>
    </xf>
    <xf numFmtId="0" fontId="7" fillId="0" borderId="118" xfId="0" applyFont="1" applyBorder="1" applyAlignment="1">
      <alignment horizontal="center" vertical="center" wrapText="1"/>
    </xf>
    <xf numFmtId="0" fontId="3" fillId="0" borderId="121" xfId="0" applyFont="1" applyBorder="1"/>
    <xf numFmtId="0" fontId="0" fillId="3" borderId="118" xfId="0" applyFont="1" applyFill="1" applyBorder="1" applyAlignment="1">
      <alignment horizontal="left" vertical="top" wrapText="1"/>
    </xf>
    <xf numFmtId="0" fontId="4" fillId="3" borderId="118" xfId="0" applyFont="1" applyFill="1" applyBorder="1" applyAlignment="1">
      <alignment horizontal="left" vertical="top" wrapText="1"/>
    </xf>
    <xf numFmtId="0" fontId="0" fillId="0" borderId="3" xfId="0" applyFont="1" applyBorder="1" applyAlignment="1">
      <alignment horizontal="left" vertical="top" wrapText="1"/>
    </xf>
    <xf numFmtId="0" fontId="0" fillId="3" borderId="3" xfId="0" applyFont="1" applyFill="1" applyBorder="1" applyAlignment="1">
      <alignment horizontal="center" vertical="center" wrapText="1"/>
    </xf>
    <xf numFmtId="0" fontId="37" fillId="3" borderId="118" xfId="0" applyFont="1" applyFill="1" applyBorder="1" applyAlignment="1">
      <alignment horizontal="left" vertical="top" wrapText="1"/>
    </xf>
    <xf numFmtId="0" fontId="36" fillId="3" borderId="118" xfId="0" applyFont="1" applyFill="1" applyBorder="1" applyAlignment="1">
      <alignment horizontal="left" vertical="top" wrapText="1"/>
    </xf>
    <xf numFmtId="0" fontId="36" fillId="0" borderId="119" xfId="0" applyFont="1" applyBorder="1"/>
    <xf numFmtId="0" fontId="36" fillId="0" borderId="121" xfId="0" applyFont="1" applyBorder="1"/>
    <xf numFmtId="0" fontId="0" fillId="0" borderId="44" xfId="0" applyFont="1" applyBorder="1" applyAlignment="1">
      <alignment horizontal="left" vertical="center" wrapText="1"/>
    </xf>
    <xf numFmtId="0" fontId="0" fillId="0" borderId="7" xfId="0" applyFont="1" applyBorder="1" applyAlignment="1">
      <alignment horizontal="center" vertical="center" wrapText="1"/>
    </xf>
    <xf numFmtId="0" fontId="7" fillId="20" borderId="3"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3" xfId="0" applyFont="1" applyBorder="1" applyAlignment="1">
      <alignment horizontal="center" vertical="center"/>
    </xf>
    <xf numFmtId="0" fontId="14" fillId="20" borderId="8" xfId="0" applyFont="1" applyFill="1" applyBorder="1" applyAlignment="1">
      <alignment horizontal="center" vertical="center" wrapText="1"/>
    </xf>
    <xf numFmtId="0" fontId="19" fillId="0" borderId="3"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7" xfId="0" applyFont="1" applyBorder="1" applyAlignment="1">
      <alignment horizontal="center"/>
    </xf>
    <xf numFmtId="0" fontId="8" fillId="0" borderId="9" xfId="0" applyFont="1" applyBorder="1" applyAlignment="1">
      <alignment horizontal="center" vertical="center" wrapText="1"/>
    </xf>
    <xf numFmtId="0" fontId="26" fillId="0" borderId="3" xfId="0" applyFont="1" applyBorder="1" applyAlignment="1">
      <alignment horizontal="center" vertical="center"/>
    </xf>
    <xf numFmtId="0" fontId="8" fillId="0" borderId="3" xfId="0" applyFont="1" applyBorder="1" applyAlignment="1">
      <alignment horizontal="center" vertical="center"/>
    </xf>
    <xf numFmtId="0" fontId="23" fillId="0" borderId="15"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3" xfId="0" applyFont="1" applyBorder="1" applyAlignment="1">
      <alignment horizontal="center" vertical="center" wrapText="1"/>
    </xf>
    <xf numFmtId="0" fontId="18" fillId="0" borderId="36" xfId="0" applyFont="1" applyBorder="1" applyAlignment="1">
      <alignment horizontal="left"/>
    </xf>
    <xf numFmtId="0" fontId="8" fillId="0" borderId="36" xfId="0" applyFont="1" applyBorder="1" applyAlignment="1">
      <alignment horizontal="left" vertical="center" wrapText="1"/>
    </xf>
    <xf numFmtId="0" fontId="8" fillId="0" borderId="123" xfId="0" applyFont="1" applyBorder="1" applyAlignment="1">
      <alignment horizontal="center"/>
    </xf>
    <xf numFmtId="0" fontId="19"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jpg" descr="logocapitalmusical">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819150"/>
    <xdr:pic>
      <xdr:nvPicPr>
        <xdr:cNvPr id="2" name="image1.jpg" descr="logocapitalmusical">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17</xdr:col>
      <xdr:colOff>171450</xdr:colOff>
      <xdr:row>0</xdr:row>
      <xdr:rowOff>38100</xdr:rowOff>
    </xdr:from>
    <xdr:ext cx="523875" cy="657225"/>
    <xdr:pic>
      <xdr:nvPicPr>
        <xdr:cNvPr id="2" name="image2.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38100</xdr:colOff>
      <xdr:row>0</xdr:row>
      <xdr:rowOff>57150</xdr:rowOff>
    </xdr:from>
    <xdr:ext cx="609600" cy="733425"/>
    <xdr:pic>
      <xdr:nvPicPr>
        <xdr:cNvPr id="2" name="image1.jpg" descr="logocapitalmusical">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9</xdr:col>
      <xdr:colOff>257175</xdr:colOff>
      <xdr:row>0</xdr:row>
      <xdr:rowOff>66675</xdr:rowOff>
    </xdr:from>
    <xdr:ext cx="523875" cy="676275"/>
    <xdr:pic>
      <xdr:nvPicPr>
        <xdr:cNvPr id="2" name="image1.jpg" descr="logocapitalmusical">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0</xdr:row>
      <xdr:rowOff>152400</xdr:rowOff>
    </xdr:from>
    <xdr:ext cx="609600" cy="704850"/>
    <xdr:pic>
      <xdr:nvPicPr>
        <xdr:cNvPr id="2" name="image1.jpg" descr="logocapitalmusical">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1.jpg" descr="logocapitalmusical">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857250</xdr:colOff>
      <xdr:row>0</xdr:row>
      <xdr:rowOff>66675</xdr:rowOff>
    </xdr:from>
    <xdr:ext cx="685800" cy="733425"/>
    <xdr:pic>
      <xdr:nvPicPr>
        <xdr:cNvPr id="2" name="image1.jpg" descr="logocapitalmusical">
          <a:extLst>
            <a:ext uri="{FF2B5EF4-FFF2-40B4-BE49-F238E27FC236}">
              <a16:creationId xmlns:a16="http://schemas.microsoft.com/office/drawing/2014/main" xmlns=""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1.jpg" descr="logocapitalmusical">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9</xdr:col>
      <xdr:colOff>542925</xdr:colOff>
      <xdr:row>0</xdr:row>
      <xdr:rowOff>47625</xdr:rowOff>
    </xdr:from>
    <xdr:ext cx="704850" cy="876300"/>
    <xdr:pic>
      <xdr:nvPicPr>
        <xdr:cNvPr id="2" name="image1.jpg" descr="logocapitalmusical">
          <a:extLst>
            <a:ext uri="{FF2B5EF4-FFF2-40B4-BE49-F238E27FC236}">
              <a16:creationId xmlns:a16="http://schemas.microsoft.com/office/drawing/2014/main" xmlns=""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9</xdr:col>
      <xdr:colOff>542925</xdr:colOff>
      <xdr:row>0</xdr:row>
      <xdr:rowOff>47625</xdr:rowOff>
    </xdr:from>
    <xdr:ext cx="704850" cy="876300"/>
    <xdr:pic>
      <xdr:nvPicPr>
        <xdr:cNvPr id="2" name="image1.jpg" descr="logocapitalmusical">
          <a:extLst>
            <a:ext uri="{FF2B5EF4-FFF2-40B4-BE49-F238E27FC236}">
              <a16:creationId xmlns:a16="http://schemas.microsoft.com/office/drawing/2014/main" xmlns=""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9</xdr:col>
      <xdr:colOff>542925</xdr:colOff>
      <xdr:row>0</xdr:row>
      <xdr:rowOff>47625</xdr:rowOff>
    </xdr:from>
    <xdr:ext cx="704850" cy="876300"/>
    <xdr:pic>
      <xdr:nvPicPr>
        <xdr:cNvPr id="2" name="image1.jpg" descr="logocapitalmusical">
          <a:extLst>
            <a:ext uri="{FF2B5EF4-FFF2-40B4-BE49-F238E27FC236}">
              <a16:creationId xmlns:a16="http://schemas.microsoft.com/office/drawing/2014/main" xmlns=""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9</xdr:col>
      <xdr:colOff>542925</xdr:colOff>
      <xdr:row>0</xdr:row>
      <xdr:rowOff>47625</xdr:rowOff>
    </xdr:from>
    <xdr:ext cx="704850" cy="876300"/>
    <xdr:pic>
      <xdr:nvPicPr>
        <xdr:cNvPr id="2" name="image1.jpg" descr="logocapitalmusical">
          <a:extLst>
            <a:ext uri="{FF2B5EF4-FFF2-40B4-BE49-F238E27FC236}">
              <a16:creationId xmlns:a16="http://schemas.microsoft.com/office/drawing/2014/main" xmlns=""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9</xdr:col>
      <xdr:colOff>542925</xdr:colOff>
      <xdr:row>0</xdr:row>
      <xdr:rowOff>47625</xdr:rowOff>
    </xdr:from>
    <xdr:ext cx="704850" cy="876300"/>
    <xdr:pic>
      <xdr:nvPicPr>
        <xdr:cNvPr id="2" name="image1.jpg" descr="logocapitalmusical">
          <a:extLst>
            <a:ext uri="{FF2B5EF4-FFF2-40B4-BE49-F238E27FC236}">
              <a16:creationId xmlns:a16="http://schemas.microsoft.com/office/drawing/2014/main" xmlns=""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9</xdr:col>
      <xdr:colOff>485775</xdr:colOff>
      <xdr:row>0</xdr:row>
      <xdr:rowOff>161925</xdr:rowOff>
    </xdr:from>
    <xdr:ext cx="685800" cy="819150"/>
    <xdr:pic>
      <xdr:nvPicPr>
        <xdr:cNvPr id="2" name="image1.jpg" descr="logocapitalmusical">
          <a:extLst>
            <a:ext uri="{FF2B5EF4-FFF2-40B4-BE49-F238E27FC236}">
              <a16:creationId xmlns:a16="http://schemas.microsoft.com/office/drawing/2014/main" xmlns=""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485775</xdr:colOff>
      <xdr:row>0</xdr:row>
      <xdr:rowOff>161925</xdr:rowOff>
    </xdr:from>
    <xdr:ext cx="685800" cy="819150"/>
    <xdr:pic>
      <xdr:nvPicPr>
        <xdr:cNvPr id="3" name="image1.jpg" descr="logocapitalmusical">
          <a:extLst>
            <a:ext uri="{FF2B5EF4-FFF2-40B4-BE49-F238E27FC236}">
              <a16:creationId xmlns:a16="http://schemas.microsoft.com/office/drawing/2014/main" xmlns="" id="{00000000-0008-0000-1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1.jpg" descr="logocapitalmusical">
          <a:extLst>
            <a:ext uri="{FF2B5EF4-FFF2-40B4-BE49-F238E27FC236}">
              <a16:creationId xmlns:a16="http://schemas.microsoft.com/office/drawing/2014/main" xmlns=""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76275"/>
    <xdr:pic>
      <xdr:nvPicPr>
        <xdr:cNvPr id="2" name="image1.jpg" descr="logocapitalmusical">
          <a:extLst>
            <a:ext uri="{FF2B5EF4-FFF2-40B4-BE49-F238E27FC236}">
              <a16:creationId xmlns:a16="http://schemas.microsoft.com/office/drawing/2014/main" xmlns=""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tabSelected="1" workbookViewId="0">
      <selection sqref="A1:A4"/>
    </sheetView>
  </sheetViews>
  <sheetFormatPr baseColWidth="10" defaultColWidth="12.625" defaultRowHeight="15" customHeight="1" x14ac:dyDescent="0.2"/>
  <cols>
    <col min="1" max="1" width="24.125" customWidth="1"/>
    <col min="2" max="2" width="23.5" customWidth="1"/>
    <col min="3" max="3" width="24.875" customWidth="1"/>
    <col min="4" max="4" width="26.125" customWidth="1"/>
    <col min="5" max="5" width="29.5" customWidth="1"/>
    <col min="6" max="6" width="26.5" customWidth="1"/>
    <col min="7" max="26" width="10" customWidth="1"/>
  </cols>
  <sheetData>
    <row r="1" spans="1:26" ht="15" customHeight="1" x14ac:dyDescent="0.2">
      <c r="A1" s="297"/>
      <c r="B1" s="273" t="s">
        <v>0</v>
      </c>
      <c r="C1" s="274"/>
      <c r="D1" s="275"/>
      <c r="E1" s="1" t="s">
        <v>2</v>
      </c>
      <c r="F1" s="279"/>
      <c r="G1" s="2"/>
      <c r="H1" s="3"/>
      <c r="I1" s="3"/>
      <c r="J1" s="282"/>
      <c r="K1" s="3"/>
      <c r="L1" s="3"/>
      <c r="M1" s="3"/>
      <c r="N1" s="3"/>
      <c r="O1" s="3"/>
      <c r="P1" s="3"/>
      <c r="Q1" s="3"/>
      <c r="R1" s="3"/>
      <c r="S1" s="3"/>
      <c r="T1" s="3"/>
      <c r="U1" s="3"/>
      <c r="V1" s="3"/>
      <c r="W1" s="3"/>
      <c r="X1" s="3"/>
      <c r="Y1" s="3"/>
    </row>
    <row r="2" spans="1:26" ht="15" customHeight="1" x14ac:dyDescent="0.2">
      <c r="A2" s="298"/>
      <c r="B2" s="276"/>
      <c r="C2" s="277"/>
      <c r="D2" s="278"/>
      <c r="E2" s="6" t="s">
        <v>6</v>
      </c>
      <c r="F2" s="280"/>
      <c r="G2" s="2"/>
      <c r="H2" s="3"/>
      <c r="I2" s="3"/>
      <c r="J2" s="283"/>
      <c r="K2" s="3"/>
      <c r="L2" s="3"/>
      <c r="M2" s="3"/>
      <c r="N2" s="3"/>
      <c r="O2" s="3"/>
      <c r="P2" s="3"/>
      <c r="Q2" s="3"/>
      <c r="R2" s="3"/>
      <c r="S2" s="3"/>
      <c r="T2" s="3"/>
      <c r="U2" s="3"/>
      <c r="V2" s="3"/>
      <c r="W2" s="3"/>
      <c r="X2" s="3"/>
      <c r="Y2" s="3"/>
    </row>
    <row r="3" spans="1:26" ht="15" customHeight="1" x14ac:dyDescent="0.2">
      <c r="A3" s="298"/>
      <c r="B3" s="284" t="s">
        <v>9</v>
      </c>
      <c r="C3" s="285"/>
      <c r="D3" s="286"/>
      <c r="E3" s="6" t="s">
        <v>23</v>
      </c>
      <c r="F3" s="280"/>
      <c r="G3" s="2"/>
      <c r="H3" s="3"/>
      <c r="I3" s="3"/>
      <c r="J3" s="283"/>
      <c r="K3" s="3"/>
      <c r="L3" s="3"/>
      <c r="M3" s="3"/>
      <c r="N3" s="3"/>
      <c r="O3" s="3"/>
      <c r="P3" s="3"/>
      <c r="Q3" s="3"/>
      <c r="R3" s="3"/>
      <c r="S3" s="3"/>
      <c r="T3" s="3"/>
      <c r="U3" s="3"/>
      <c r="V3" s="3"/>
      <c r="W3" s="3"/>
      <c r="X3" s="3"/>
      <c r="Y3" s="3"/>
    </row>
    <row r="4" spans="1:26" ht="15.75" customHeight="1" x14ac:dyDescent="0.2">
      <c r="A4" s="299"/>
      <c r="B4" s="287"/>
      <c r="C4" s="288"/>
      <c r="D4" s="289"/>
      <c r="E4" s="16" t="s">
        <v>13</v>
      </c>
      <c r="F4" s="281"/>
      <c r="G4" s="2"/>
      <c r="H4" s="3"/>
      <c r="I4" s="3"/>
      <c r="J4" s="283"/>
      <c r="K4" s="3"/>
      <c r="L4" s="3"/>
      <c r="M4" s="3"/>
      <c r="N4" s="3"/>
      <c r="O4" s="3"/>
      <c r="P4" s="3"/>
      <c r="Q4" s="3"/>
      <c r="R4" s="3"/>
      <c r="S4" s="3"/>
      <c r="T4" s="3"/>
      <c r="U4" s="3"/>
      <c r="V4" s="3"/>
      <c r="W4" s="3"/>
      <c r="X4" s="3"/>
      <c r="Y4" s="3"/>
    </row>
    <row r="5" spans="1:26" ht="14.25" customHeight="1" x14ac:dyDescent="0.2">
      <c r="A5" s="3"/>
      <c r="B5" s="3"/>
      <c r="C5" s="3"/>
      <c r="D5" s="3"/>
      <c r="E5" s="3"/>
      <c r="F5" s="3"/>
      <c r="G5" s="3"/>
      <c r="H5" s="3"/>
      <c r="I5" s="3"/>
      <c r="J5" s="3"/>
      <c r="K5" s="3"/>
      <c r="L5" s="3"/>
      <c r="M5" s="3"/>
      <c r="N5" s="3"/>
      <c r="O5" s="3"/>
      <c r="P5" s="3"/>
      <c r="Q5" s="3"/>
      <c r="R5" s="3"/>
      <c r="S5" s="3"/>
      <c r="T5" s="3"/>
      <c r="U5" s="3"/>
      <c r="V5" s="3"/>
      <c r="W5" s="3"/>
      <c r="X5" s="3"/>
      <c r="Y5" s="3"/>
    </row>
    <row r="6" spans="1:26" ht="14.25" customHeight="1" x14ac:dyDescent="0.2">
      <c r="A6" s="290" t="s">
        <v>27</v>
      </c>
      <c r="B6" s="291"/>
      <c r="C6" s="291"/>
      <c r="D6" s="291"/>
      <c r="E6" s="291"/>
      <c r="F6" s="292"/>
      <c r="G6" s="3"/>
      <c r="H6" s="3"/>
      <c r="I6" s="3"/>
      <c r="J6" s="3"/>
      <c r="K6" s="3"/>
      <c r="L6" s="3"/>
      <c r="M6" s="3"/>
      <c r="N6" s="3"/>
      <c r="O6" s="3"/>
      <c r="P6" s="3"/>
      <c r="Q6" s="3"/>
      <c r="R6" s="3"/>
      <c r="S6" s="3"/>
      <c r="T6" s="3"/>
      <c r="U6" s="3"/>
      <c r="V6" s="3"/>
      <c r="W6" s="3"/>
      <c r="X6" s="3"/>
      <c r="Y6" s="3"/>
    </row>
    <row r="7" spans="1:26" ht="27" customHeight="1" x14ac:dyDescent="0.2">
      <c r="A7" s="22" t="s">
        <v>30</v>
      </c>
      <c r="B7" s="293" t="s">
        <v>32</v>
      </c>
      <c r="C7" s="294"/>
      <c r="D7" s="294"/>
      <c r="E7" s="294"/>
      <c r="F7" s="295"/>
      <c r="G7" s="3"/>
      <c r="H7" s="3"/>
      <c r="I7" s="3"/>
      <c r="J7" s="3"/>
      <c r="K7" s="3"/>
      <c r="L7" s="3"/>
      <c r="M7" s="3"/>
      <c r="N7" s="3"/>
      <c r="O7" s="3"/>
      <c r="P7" s="3"/>
      <c r="Q7" s="3"/>
      <c r="R7" s="3"/>
      <c r="S7" s="3"/>
      <c r="T7" s="3"/>
      <c r="U7" s="3"/>
      <c r="V7" s="3"/>
      <c r="W7" s="3"/>
      <c r="X7" s="3"/>
      <c r="Y7" s="3"/>
    </row>
    <row r="8" spans="1:26" ht="71.25" customHeight="1" x14ac:dyDescent="0.2">
      <c r="A8" s="28" t="s">
        <v>37</v>
      </c>
      <c r="B8" s="296" t="s">
        <v>40</v>
      </c>
      <c r="C8" s="294"/>
      <c r="D8" s="294"/>
      <c r="E8" s="294"/>
      <c r="F8" s="295"/>
      <c r="G8" s="3"/>
      <c r="H8" s="3"/>
      <c r="I8" s="3"/>
      <c r="J8" s="3"/>
      <c r="K8" s="3"/>
      <c r="L8" s="3"/>
      <c r="M8" s="3"/>
      <c r="N8" s="3"/>
      <c r="O8" s="3"/>
      <c r="P8" s="3"/>
      <c r="Q8" s="3"/>
      <c r="R8" s="3"/>
      <c r="S8" s="3"/>
      <c r="T8" s="3"/>
      <c r="U8" s="3"/>
      <c r="V8" s="3"/>
      <c r="W8" s="3"/>
      <c r="X8" s="3"/>
      <c r="Y8" s="3"/>
    </row>
    <row r="9" spans="1:26" ht="22.5" customHeight="1" x14ac:dyDescent="0.2">
      <c r="A9" s="29" t="s">
        <v>41</v>
      </c>
      <c r="B9" s="24" t="s">
        <v>42</v>
      </c>
      <c r="C9" s="24" t="s">
        <v>43</v>
      </c>
      <c r="D9" s="24" t="s">
        <v>42</v>
      </c>
      <c r="E9" s="24" t="s">
        <v>44</v>
      </c>
      <c r="F9" s="27" t="s">
        <v>42</v>
      </c>
      <c r="G9" s="3"/>
      <c r="H9" s="3"/>
      <c r="I9" s="3"/>
      <c r="J9" s="3"/>
      <c r="K9" s="3"/>
      <c r="L9" s="3"/>
      <c r="M9" s="3"/>
      <c r="N9" s="3"/>
      <c r="O9" s="3"/>
      <c r="P9" s="3"/>
      <c r="Q9" s="3"/>
      <c r="R9" s="3"/>
      <c r="S9" s="3"/>
      <c r="T9" s="3"/>
      <c r="U9" s="3"/>
      <c r="V9" s="3"/>
      <c r="W9" s="3"/>
      <c r="X9" s="3"/>
      <c r="Y9" s="3"/>
      <c r="Z9" s="3"/>
    </row>
    <row r="10" spans="1:26" ht="67.5" customHeight="1" x14ac:dyDescent="0.2">
      <c r="A10" s="270" t="s">
        <v>45</v>
      </c>
      <c r="B10" s="37" t="s">
        <v>46</v>
      </c>
      <c r="C10" s="39" t="s">
        <v>50</v>
      </c>
      <c r="D10" s="41" t="s">
        <v>51</v>
      </c>
      <c r="E10" s="42" t="s">
        <v>52</v>
      </c>
      <c r="F10" s="41" t="s">
        <v>53</v>
      </c>
      <c r="G10" s="3"/>
      <c r="H10" s="3"/>
      <c r="I10" s="3"/>
      <c r="J10" s="3"/>
      <c r="K10" s="3"/>
      <c r="L10" s="3"/>
      <c r="M10" s="3"/>
      <c r="N10" s="3"/>
      <c r="O10" s="3"/>
      <c r="P10" s="3"/>
      <c r="Q10" s="3"/>
      <c r="R10" s="3"/>
      <c r="S10" s="3"/>
      <c r="T10" s="3"/>
      <c r="U10" s="3"/>
      <c r="V10" s="3"/>
      <c r="W10" s="3"/>
      <c r="X10" s="3"/>
      <c r="Y10" s="3"/>
      <c r="Z10" s="3"/>
    </row>
    <row r="11" spans="1:26" ht="67.5" customHeight="1" x14ac:dyDescent="0.2">
      <c r="A11" s="271"/>
      <c r="B11" s="37" t="s">
        <v>54</v>
      </c>
      <c r="C11" s="270" t="s">
        <v>55</v>
      </c>
      <c r="D11" s="41" t="s">
        <v>56</v>
      </c>
      <c r="E11" s="42" t="s">
        <v>57</v>
      </c>
      <c r="F11" s="41" t="s">
        <v>58</v>
      </c>
      <c r="G11" s="3"/>
      <c r="H11" s="3"/>
      <c r="I11" s="3"/>
      <c r="J11" s="3"/>
      <c r="K11" s="3"/>
      <c r="L11" s="3"/>
      <c r="M11" s="3"/>
      <c r="N11" s="3"/>
      <c r="O11" s="3"/>
      <c r="P11" s="3"/>
      <c r="Q11" s="3"/>
      <c r="R11" s="3"/>
      <c r="S11" s="3"/>
      <c r="T11" s="3"/>
      <c r="U11" s="3"/>
      <c r="V11" s="3"/>
      <c r="W11" s="3"/>
      <c r="X11" s="3"/>
      <c r="Y11" s="3"/>
      <c r="Z11" s="3"/>
    </row>
    <row r="12" spans="1:26" ht="105" customHeight="1" x14ac:dyDescent="0.2">
      <c r="A12" s="270" t="s">
        <v>59</v>
      </c>
      <c r="B12" s="41" t="s">
        <v>60</v>
      </c>
      <c r="C12" s="272"/>
      <c r="D12" s="48" t="s">
        <v>61</v>
      </c>
      <c r="E12" s="270" t="s">
        <v>62</v>
      </c>
      <c r="F12" s="41" t="s">
        <v>63</v>
      </c>
      <c r="G12" s="3"/>
      <c r="H12" s="3"/>
      <c r="I12" s="3"/>
      <c r="J12" s="3"/>
      <c r="K12" s="3"/>
      <c r="L12" s="3"/>
      <c r="M12" s="3"/>
      <c r="N12" s="3"/>
      <c r="O12" s="3"/>
      <c r="P12" s="3"/>
      <c r="Q12" s="3"/>
      <c r="R12" s="3"/>
      <c r="S12" s="3"/>
      <c r="T12" s="3"/>
      <c r="U12" s="3"/>
      <c r="V12" s="3"/>
      <c r="W12" s="3"/>
      <c r="X12" s="3"/>
      <c r="Y12" s="3"/>
      <c r="Z12" s="3"/>
    </row>
    <row r="13" spans="1:26" ht="75" customHeight="1" x14ac:dyDescent="0.2">
      <c r="A13" s="271"/>
      <c r="B13" s="41" t="s">
        <v>65</v>
      </c>
      <c r="C13" s="271"/>
      <c r="D13" s="66" t="s">
        <v>66</v>
      </c>
      <c r="E13" s="271"/>
      <c r="F13" s="41" t="s">
        <v>92</v>
      </c>
      <c r="G13" s="3"/>
      <c r="H13" s="3"/>
      <c r="I13" s="3"/>
      <c r="J13" s="3"/>
      <c r="K13" s="3"/>
      <c r="L13" s="3"/>
      <c r="M13" s="3"/>
      <c r="N13" s="3"/>
      <c r="O13" s="3"/>
      <c r="P13" s="3"/>
      <c r="Q13" s="3"/>
      <c r="R13" s="3"/>
      <c r="S13" s="3"/>
      <c r="T13" s="3"/>
      <c r="U13" s="3"/>
      <c r="V13" s="3"/>
      <c r="W13" s="3"/>
      <c r="X13" s="3"/>
      <c r="Y13" s="3"/>
      <c r="Z13" s="3"/>
    </row>
    <row r="14" spans="1:26" ht="67.5" customHeight="1" x14ac:dyDescent="0.2">
      <c r="A14" s="7" t="s">
        <v>93</v>
      </c>
      <c r="B14" s="41" t="s">
        <v>94</v>
      </c>
      <c r="C14" s="270" t="s">
        <v>95</v>
      </c>
      <c r="D14" s="41" t="s">
        <v>96</v>
      </c>
      <c r="E14" s="270" t="s">
        <v>57</v>
      </c>
      <c r="F14" s="37" t="s">
        <v>97</v>
      </c>
      <c r="G14" s="3"/>
      <c r="H14" s="3"/>
      <c r="I14" s="3"/>
      <c r="J14" s="3"/>
      <c r="K14" s="3"/>
      <c r="L14" s="3"/>
      <c r="M14" s="3"/>
      <c r="N14" s="3"/>
      <c r="O14" s="3"/>
      <c r="P14" s="3"/>
      <c r="Q14" s="3"/>
      <c r="R14" s="3"/>
      <c r="S14" s="3"/>
      <c r="T14" s="3"/>
      <c r="U14" s="3"/>
      <c r="V14" s="3"/>
      <c r="W14" s="3"/>
      <c r="X14" s="3"/>
      <c r="Y14" s="3"/>
      <c r="Z14" s="3"/>
    </row>
    <row r="15" spans="1:26" ht="64.5" customHeight="1" x14ac:dyDescent="0.2">
      <c r="A15" s="7"/>
      <c r="B15" s="41"/>
      <c r="C15" s="271"/>
      <c r="D15" s="41" t="s">
        <v>99</v>
      </c>
      <c r="E15" s="272"/>
      <c r="F15" s="37" t="s">
        <v>100</v>
      </c>
      <c r="G15" s="3"/>
      <c r="H15" s="3"/>
      <c r="I15" s="3"/>
      <c r="J15" s="3"/>
      <c r="K15" s="3"/>
      <c r="L15" s="3"/>
      <c r="M15" s="3"/>
      <c r="N15" s="3"/>
      <c r="O15" s="3"/>
      <c r="P15" s="3"/>
      <c r="Q15" s="3"/>
      <c r="R15" s="3"/>
      <c r="S15" s="3"/>
      <c r="T15" s="3"/>
      <c r="U15" s="3"/>
      <c r="V15" s="3"/>
      <c r="W15" s="3"/>
      <c r="X15" s="3"/>
      <c r="Y15" s="3"/>
      <c r="Z15" s="3"/>
    </row>
    <row r="16" spans="1:26" ht="114" customHeight="1" x14ac:dyDescent="0.2">
      <c r="A16" s="7"/>
      <c r="B16" s="41"/>
      <c r="C16" s="42" t="s">
        <v>101</v>
      </c>
      <c r="D16" s="7" t="s">
        <v>102</v>
      </c>
      <c r="E16" s="272"/>
      <c r="F16" s="37" t="s">
        <v>103</v>
      </c>
      <c r="G16" s="3"/>
      <c r="H16" s="3"/>
      <c r="I16" s="3"/>
      <c r="J16" s="3"/>
      <c r="K16" s="3"/>
      <c r="L16" s="3"/>
      <c r="M16" s="3"/>
      <c r="N16" s="3"/>
      <c r="O16" s="3"/>
      <c r="P16" s="3"/>
      <c r="Q16" s="3"/>
      <c r="R16" s="3"/>
      <c r="S16" s="3"/>
      <c r="T16" s="3"/>
      <c r="U16" s="3"/>
      <c r="V16" s="3"/>
      <c r="W16" s="3"/>
      <c r="X16" s="3"/>
      <c r="Y16" s="3"/>
      <c r="Z16" s="3"/>
    </row>
    <row r="17" spans="1:26" ht="80.25" customHeight="1" x14ac:dyDescent="0.2">
      <c r="A17" s="7"/>
      <c r="B17" s="41"/>
      <c r="C17" s="42" t="s">
        <v>104</v>
      </c>
      <c r="D17" s="7" t="s">
        <v>105</v>
      </c>
      <c r="E17" s="271"/>
      <c r="F17" s="37" t="s">
        <v>106</v>
      </c>
      <c r="G17" s="3"/>
      <c r="H17" s="3"/>
      <c r="I17" s="3"/>
      <c r="J17" s="3"/>
      <c r="K17" s="3"/>
      <c r="L17" s="3"/>
      <c r="M17" s="3"/>
      <c r="N17" s="3"/>
      <c r="O17" s="3"/>
      <c r="P17" s="3"/>
      <c r="Q17" s="3"/>
      <c r="R17" s="3"/>
      <c r="S17" s="3"/>
      <c r="T17" s="3"/>
      <c r="U17" s="3"/>
      <c r="V17" s="3"/>
      <c r="W17" s="3"/>
      <c r="X17" s="3"/>
      <c r="Y17" s="3"/>
      <c r="Z17" s="3"/>
    </row>
    <row r="18" spans="1:26" ht="83.25" customHeight="1" x14ac:dyDescent="0.2">
      <c r="A18" s="41"/>
      <c r="B18" s="41"/>
      <c r="C18" s="42" t="s">
        <v>107</v>
      </c>
      <c r="D18" s="7" t="s">
        <v>108</v>
      </c>
      <c r="E18" s="7" t="s">
        <v>62</v>
      </c>
      <c r="F18" s="70" t="s">
        <v>109</v>
      </c>
      <c r="G18" s="3"/>
      <c r="H18" s="3"/>
      <c r="I18" s="3"/>
      <c r="J18" s="3"/>
      <c r="K18" s="3"/>
      <c r="L18" s="3"/>
      <c r="M18" s="3"/>
      <c r="N18" s="3"/>
      <c r="O18" s="3"/>
      <c r="P18" s="3"/>
      <c r="Q18" s="3"/>
      <c r="R18" s="3"/>
      <c r="S18" s="3"/>
      <c r="T18" s="3"/>
      <c r="U18" s="3"/>
      <c r="V18" s="3"/>
      <c r="W18" s="3"/>
      <c r="X18" s="3"/>
      <c r="Y18" s="3"/>
      <c r="Z18" s="3"/>
    </row>
    <row r="19" spans="1:26" ht="63.75" customHeight="1" x14ac:dyDescent="0.2">
      <c r="A19" s="7"/>
      <c r="B19" s="70"/>
      <c r="C19" s="42" t="s">
        <v>111</v>
      </c>
      <c r="D19" s="7" t="s">
        <v>112</v>
      </c>
      <c r="E19" s="7"/>
      <c r="F19" s="7"/>
      <c r="G19" s="3"/>
      <c r="H19" s="3"/>
      <c r="I19" s="3"/>
      <c r="J19" s="3"/>
      <c r="K19" s="3"/>
      <c r="L19" s="3"/>
      <c r="M19" s="3"/>
      <c r="N19" s="3"/>
      <c r="O19" s="3"/>
      <c r="P19" s="3"/>
      <c r="Q19" s="3"/>
      <c r="R19" s="3"/>
      <c r="S19" s="3"/>
      <c r="T19" s="3"/>
      <c r="U19" s="3"/>
      <c r="V19" s="3"/>
      <c r="W19" s="3"/>
      <c r="X19" s="3"/>
      <c r="Y19" s="3"/>
      <c r="Z19" s="3"/>
    </row>
    <row r="20" spans="1:26" ht="14.2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C14:C15"/>
    <mergeCell ref="E14:E17"/>
    <mergeCell ref="B1:D2"/>
    <mergeCell ref="F1:F4"/>
    <mergeCell ref="J1:J4"/>
    <mergeCell ref="B3:D4"/>
    <mergeCell ref="A6:F6"/>
    <mergeCell ref="B7:F7"/>
    <mergeCell ref="B8:F8"/>
    <mergeCell ref="A1:A4"/>
    <mergeCell ref="A10:A11"/>
    <mergeCell ref="C11:C13"/>
    <mergeCell ref="A12:A13"/>
    <mergeCell ref="E12:E13"/>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6" width="10" customWidth="1"/>
  </cols>
  <sheetData>
    <row r="1" spans="1:5" ht="15" customHeight="1" x14ac:dyDescent="0.2">
      <c r="A1" s="300"/>
      <c r="B1" s="301" t="s">
        <v>1</v>
      </c>
      <c r="C1" s="286"/>
      <c r="D1" s="4" t="s">
        <v>5</v>
      </c>
      <c r="E1" s="302"/>
    </row>
    <row r="2" spans="1:5" ht="15" customHeight="1" x14ac:dyDescent="0.2">
      <c r="A2" s="272"/>
      <c r="B2" s="276"/>
      <c r="C2" s="278"/>
      <c r="D2" s="4" t="s">
        <v>7</v>
      </c>
      <c r="E2" s="303"/>
    </row>
    <row r="3" spans="1:5" ht="30" customHeight="1" x14ac:dyDescent="0.2">
      <c r="A3" s="272"/>
      <c r="B3" s="301" t="s">
        <v>10</v>
      </c>
      <c r="C3" s="286"/>
      <c r="D3" s="4" t="s">
        <v>11</v>
      </c>
      <c r="E3" s="303"/>
    </row>
    <row r="4" spans="1:5" ht="15" customHeight="1" x14ac:dyDescent="0.2">
      <c r="A4" s="271"/>
      <c r="B4" s="276"/>
      <c r="C4" s="278"/>
      <c r="D4" s="4" t="s">
        <v>13</v>
      </c>
      <c r="E4" s="303"/>
    </row>
    <row r="6" spans="1:5" x14ac:dyDescent="0.2">
      <c r="A6" s="304" t="s">
        <v>14</v>
      </c>
      <c r="B6" s="291"/>
      <c r="C6" s="291"/>
      <c r="D6" s="291"/>
      <c r="E6" s="305"/>
    </row>
    <row r="7" spans="1:5" ht="30" x14ac:dyDescent="0.2">
      <c r="A7" s="8" t="s">
        <v>15</v>
      </c>
      <c r="B7" s="9" t="s">
        <v>16</v>
      </c>
      <c r="C7" s="9" t="s">
        <v>17</v>
      </c>
      <c r="D7" s="10" t="s">
        <v>18</v>
      </c>
      <c r="E7" s="9" t="s">
        <v>19</v>
      </c>
    </row>
    <row r="8" spans="1:5" ht="45" x14ac:dyDescent="0.25">
      <c r="A8" s="11" t="s">
        <v>20</v>
      </c>
      <c r="B8" s="12" t="s">
        <v>21</v>
      </c>
      <c r="C8" s="12" t="s">
        <v>21</v>
      </c>
      <c r="D8" s="12" t="s">
        <v>21</v>
      </c>
      <c r="E8" s="13" t="s">
        <v>21</v>
      </c>
    </row>
    <row r="9" spans="1:5" ht="39" x14ac:dyDescent="0.25">
      <c r="A9" s="14" t="s">
        <v>22</v>
      </c>
      <c r="B9" s="15" t="s">
        <v>21</v>
      </c>
      <c r="C9" s="15" t="s">
        <v>21</v>
      </c>
      <c r="D9" s="15" t="s">
        <v>21</v>
      </c>
      <c r="E9" s="17" t="s">
        <v>21</v>
      </c>
    </row>
    <row r="10" spans="1:5" ht="30" x14ac:dyDescent="0.25">
      <c r="A10" s="18" t="s">
        <v>25</v>
      </c>
      <c r="B10" s="15" t="s">
        <v>21</v>
      </c>
      <c r="C10" s="15" t="s">
        <v>21</v>
      </c>
      <c r="D10" s="15" t="s">
        <v>21</v>
      </c>
      <c r="E10" s="17" t="s">
        <v>21</v>
      </c>
    </row>
    <row r="11" spans="1:5" ht="39" x14ac:dyDescent="0.25">
      <c r="A11" s="14" t="s">
        <v>28</v>
      </c>
      <c r="B11" s="15" t="s">
        <v>21</v>
      </c>
      <c r="C11" s="15" t="s">
        <v>21</v>
      </c>
      <c r="D11" s="15" t="s">
        <v>21</v>
      </c>
      <c r="E11" s="17" t="s">
        <v>21</v>
      </c>
    </row>
    <row r="12" spans="1:5" ht="51.75" x14ac:dyDescent="0.25">
      <c r="A12" s="14" t="s">
        <v>29</v>
      </c>
      <c r="B12" s="19" t="s">
        <v>21</v>
      </c>
      <c r="C12" s="19" t="s">
        <v>21</v>
      </c>
      <c r="D12" s="19" t="s">
        <v>21</v>
      </c>
      <c r="E12" s="20" t="s">
        <v>21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307"/>
      <c r="B1" s="273" t="s">
        <v>3</v>
      </c>
      <c r="C1" s="274"/>
      <c r="D1" s="274"/>
      <c r="E1" s="274"/>
      <c r="F1" s="5" t="s">
        <v>4</v>
      </c>
      <c r="G1" s="308"/>
    </row>
    <row r="2" spans="1:26" ht="14.25" x14ac:dyDescent="0.2">
      <c r="A2" s="298"/>
      <c r="B2" s="276"/>
      <c r="C2" s="277"/>
      <c r="D2" s="277"/>
      <c r="E2" s="277"/>
      <c r="F2" s="7" t="s">
        <v>8</v>
      </c>
      <c r="G2" s="280"/>
    </row>
    <row r="3" spans="1:26" ht="14.25" x14ac:dyDescent="0.2">
      <c r="A3" s="298"/>
      <c r="B3" s="284" t="s">
        <v>12</v>
      </c>
      <c r="C3" s="285"/>
      <c r="D3" s="285"/>
      <c r="E3" s="285"/>
      <c r="F3" s="7" t="s">
        <v>24</v>
      </c>
      <c r="G3" s="280"/>
    </row>
    <row r="4" spans="1:26" ht="14.25" x14ac:dyDescent="0.2">
      <c r="A4" s="299"/>
      <c r="B4" s="287"/>
      <c r="C4" s="288"/>
      <c r="D4" s="288"/>
      <c r="E4" s="288"/>
      <c r="F4" s="16" t="s">
        <v>13</v>
      </c>
      <c r="G4" s="281"/>
    </row>
    <row r="6" spans="1:26" ht="15.75" x14ac:dyDescent="0.25">
      <c r="A6" s="309" t="s">
        <v>26</v>
      </c>
      <c r="B6" s="291"/>
      <c r="C6" s="291"/>
      <c r="D6" s="291"/>
      <c r="E6" s="291"/>
      <c r="F6" s="291"/>
      <c r="G6" s="292"/>
      <c r="H6" s="21"/>
      <c r="I6" s="21"/>
      <c r="J6" s="21"/>
      <c r="K6" s="21"/>
      <c r="L6" s="21"/>
      <c r="M6" s="21"/>
      <c r="N6" s="21"/>
      <c r="O6" s="21"/>
      <c r="P6" s="21"/>
      <c r="Q6" s="21"/>
      <c r="R6" s="21"/>
      <c r="S6" s="21"/>
      <c r="T6" s="21"/>
      <c r="U6" s="21"/>
      <c r="V6" s="21"/>
      <c r="W6" s="21"/>
      <c r="X6" s="21"/>
      <c r="Y6" s="21"/>
      <c r="Z6" s="21"/>
    </row>
    <row r="7" spans="1:26" ht="31.5" customHeight="1" x14ac:dyDescent="0.2">
      <c r="A7" s="23" t="s">
        <v>31</v>
      </c>
      <c r="B7" s="24" t="s">
        <v>33</v>
      </c>
      <c r="C7" s="25" t="s">
        <v>34</v>
      </c>
      <c r="D7" s="26" t="s">
        <v>35</v>
      </c>
      <c r="E7" s="24" t="s">
        <v>36</v>
      </c>
      <c r="F7" s="27" t="s">
        <v>38</v>
      </c>
      <c r="G7" s="27" t="s">
        <v>39</v>
      </c>
    </row>
    <row r="8" spans="1:26" ht="33" customHeight="1" x14ac:dyDescent="0.25">
      <c r="A8" s="306"/>
      <c r="B8" s="15"/>
      <c r="C8" s="15"/>
      <c r="D8" s="15"/>
      <c r="E8" s="15"/>
      <c r="F8" s="15"/>
      <c r="G8" s="17"/>
    </row>
    <row r="9" spans="1:26" ht="33" customHeight="1" x14ac:dyDescent="0.25">
      <c r="A9" s="298"/>
      <c r="B9" s="15"/>
      <c r="C9" s="15"/>
      <c r="D9" s="15"/>
      <c r="E9" s="15"/>
      <c r="F9" s="15"/>
      <c r="G9" s="17"/>
    </row>
    <row r="10" spans="1:26" ht="33" customHeight="1" x14ac:dyDescent="0.25">
      <c r="A10" s="298"/>
      <c r="B10" s="15"/>
      <c r="C10" s="15"/>
      <c r="D10" s="15"/>
      <c r="E10" s="15"/>
      <c r="F10" s="15"/>
      <c r="G10" s="17"/>
    </row>
    <row r="11" spans="1:26" ht="33" customHeight="1" x14ac:dyDescent="0.25">
      <c r="A11" s="298"/>
      <c r="B11" s="15"/>
      <c r="C11" s="15"/>
      <c r="D11" s="15"/>
      <c r="E11" s="15"/>
      <c r="F11" s="15"/>
      <c r="G11" s="17"/>
    </row>
    <row r="12" spans="1:26" ht="33" customHeight="1" x14ac:dyDescent="0.25">
      <c r="A12" s="298"/>
      <c r="B12" s="15"/>
      <c r="C12" s="15"/>
      <c r="D12" s="15"/>
      <c r="E12" s="15"/>
      <c r="F12" s="15"/>
      <c r="G12" s="17"/>
    </row>
    <row r="13" spans="1:26" ht="33" customHeight="1" x14ac:dyDescent="0.25">
      <c r="A13" s="298"/>
      <c r="B13" s="15"/>
      <c r="C13" s="15"/>
      <c r="D13" s="15"/>
      <c r="E13" s="15"/>
      <c r="F13" s="15"/>
      <c r="G13" s="17"/>
    </row>
    <row r="14" spans="1:26" ht="33" customHeight="1" x14ac:dyDescent="0.25">
      <c r="A14" s="298"/>
      <c r="B14" s="15"/>
      <c r="C14" s="15"/>
      <c r="D14" s="15"/>
      <c r="E14" s="15"/>
      <c r="F14" s="15"/>
      <c r="G14" s="17"/>
    </row>
    <row r="15" spans="1:26" ht="33" customHeight="1" x14ac:dyDescent="0.25">
      <c r="A15" s="298"/>
      <c r="B15" s="15"/>
      <c r="C15" s="15"/>
      <c r="D15" s="15"/>
      <c r="E15" s="15"/>
      <c r="F15" s="15"/>
      <c r="G15" s="17"/>
    </row>
    <row r="16" spans="1:26" ht="33" customHeight="1" x14ac:dyDescent="0.25">
      <c r="A16" s="298"/>
      <c r="B16" s="15"/>
      <c r="C16" s="15"/>
      <c r="D16" s="15"/>
      <c r="E16" s="15"/>
      <c r="F16" s="15"/>
      <c r="G16" s="17"/>
    </row>
    <row r="17" spans="1:7" ht="33" customHeight="1" x14ac:dyDescent="0.25">
      <c r="A17" s="298"/>
      <c r="B17" s="15"/>
      <c r="C17" s="15"/>
      <c r="D17" s="15"/>
      <c r="E17" s="15"/>
      <c r="F17" s="15"/>
      <c r="G17" s="17"/>
    </row>
    <row r="18" spans="1:7" ht="33" customHeight="1" x14ac:dyDescent="0.25">
      <c r="A18" s="299"/>
      <c r="B18" s="31"/>
      <c r="C18" s="31"/>
      <c r="D18" s="31"/>
      <c r="E18" s="31"/>
      <c r="F18" s="31"/>
      <c r="G18" s="36"/>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pane xSplit="2" ySplit="1" topLeftCell="C2" activePane="bottomRight" state="frozen"/>
      <selection pane="topRight" activeCell="C1" sqref="C1"/>
      <selection pane="bottomLeft" activeCell="A2" sqref="A2"/>
      <selection pane="bottomRight" activeCell="C1" sqref="C1:M2"/>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9.375" customWidth="1"/>
    <col min="20" max="26" width="10" customWidth="1"/>
  </cols>
  <sheetData>
    <row r="1" spans="1:26" ht="15" customHeight="1" x14ac:dyDescent="0.25">
      <c r="A1" s="30"/>
      <c r="B1" s="32"/>
      <c r="C1" s="273" t="s">
        <v>47</v>
      </c>
      <c r="D1" s="274"/>
      <c r="E1" s="274"/>
      <c r="F1" s="274"/>
      <c r="G1" s="274"/>
      <c r="H1" s="274"/>
      <c r="I1" s="274"/>
      <c r="J1" s="274"/>
      <c r="K1" s="274"/>
      <c r="L1" s="274"/>
      <c r="M1" s="275"/>
      <c r="N1" s="317" t="s">
        <v>48</v>
      </c>
      <c r="O1" s="291"/>
      <c r="P1" s="291"/>
      <c r="Q1" s="305"/>
      <c r="R1" s="318"/>
      <c r="S1" s="286"/>
      <c r="T1" s="33"/>
    </row>
    <row r="2" spans="1:26" ht="15" customHeight="1" x14ac:dyDescent="0.25">
      <c r="A2" s="34"/>
      <c r="B2" s="35"/>
      <c r="C2" s="276"/>
      <c r="D2" s="277"/>
      <c r="E2" s="277"/>
      <c r="F2" s="277"/>
      <c r="G2" s="277"/>
      <c r="H2" s="277"/>
      <c r="I2" s="277"/>
      <c r="J2" s="277"/>
      <c r="K2" s="277"/>
      <c r="L2" s="277"/>
      <c r="M2" s="278"/>
      <c r="N2" s="317" t="s">
        <v>6</v>
      </c>
      <c r="O2" s="291"/>
      <c r="P2" s="291"/>
      <c r="Q2" s="305"/>
      <c r="R2" s="303"/>
      <c r="S2" s="319"/>
      <c r="T2" s="33"/>
    </row>
    <row r="3" spans="1:26" ht="15" customHeight="1" x14ac:dyDescent="0.25">
      <c r="A3" s="34"/>
      <c r="B3" s="35"/>
      <c r="C3" s="284" t="s">
        <v>49</v>
      </c>
      <c r="D3" s="285"/>
      <c r="E3" s="285"/>
      <c r="F3" s="285"/>
      <c r="G3" s="285"/>
      <c r="H3" s="285"/>
      <c r="I3" s="285"/>
      <c r="J3" s="285"/>
      <c r="K3" s="285"/>
      <c r="L3" s="285"/>
      <c r="M3" s="286"/>
      <c r="N3" s="317" t="s">
        <v>23</v>
      </c>
      <c r="O3" s="291"/>
      <c r="P3" s="291"/>
      <c r="Q3" s="305"/>
      <c r="R3" s="303"/>
      <c r="S3" s="319"/>
      <c r="T3" s="33"/>
    </row>
    <row r="4" spans="1:26" ht="15.75" customHeight="1" x14ac:dyDescent="0.25">
      <c r="A4" s="38"/>
      <c r="B4" s="40"/>
      <c r="C4" s="287"/>
      <c r="D4" s="288"/>
      <c r="E4" s="288"/>
      <c r="F4" s="288"/>
      <c r="G4" s="288"/>
      <c r="H4" s="288"/>
      <c r="I4" s="288"/>
      <c r="J4" s="288"/>
      <c r="K4" s="288"/>
      <c r="L4" s="288"/>
      <c r="M4" s="289"/>
      <c r="N4" s="310" t="s">
        <v>13</v>
      </c>
      <c r="O4" s="291"/>
      <c r="P4" s="291"/>
      <c r="Q4" s="305"/>
      <c r="R4" s="276"/>
      <c r="S4" s="278"/>
      <c r="T4" s="33"/>
    </row>
    <row r="5" spans="1:26" ht="15.75" customHeight="1" x14ac:dyDescent="0.25">
      <c r="A5" s="43"/>
      <c r="B5" s="44"/>
      <c r="C5" s="45"/>
      <c r="D5" s="45"/>
      <c r="E5" s="45"/>
      <c r="F5" s="45"/>
      <c r="G5" s="45"/>
      <c r="H5" s="45"/>
      <c r="I5" s="45"/>
      <c r="J5" s="45"/>
      <c r="K5" s="45"/>
      <c r="L5" s="45"/>
      <c r="M5" s="45"/>
      <c r="N5" s="46"/>
      <c r="O5" s="46"/>
      <c r="P5" s="46"/>
      <c r="Q5" s="46"/>
      <c r="R5" s="47"/>
      <c r="S5" s="49"/>
      <c r="T5" s="33"/>
    </row>
    <row r="6" spans="1:26" ht="27" customHeight="1" x14ac:dyDescent="0.2">
      <c r="A6" s="311" t="s">
        <v>64</v>
      </c>
      <c r="B6" s="294"/>
      <c r="C6" s="294"/>
      <c r="D6" s="294"/>
      <c r="E6" s="294"/>
      <c r="F6" s="294"/>
      <c r="G6" s="294"/>
      <c r="H6" s="294"/>
      <c r="I6" s="294"/>
      <c r="J6" s="294"/>
      <c r="K6" s="294"/>
      <c r="L6" s="294"/>
      <c r="M6" s="294"/>
      <c r="N6" s="294"/>
      <c r="O6" s="294"/>
      <c r="P6" s="294"/>
      <c r="Q6" s="294"/>
      <c r="R6" s="294"/>
      <c r="S6" s="312"/>
      <c r="T6" s="50"/>
      <c r="U6" s="3"/>
      <c r="V6" s="3"/>
      <c r="W6" s="3"/>
      <c r="X6" s="3"/>
      <c r="Y6" s="3"/>
      <c r="Z6" s="3"/>
    </row>
    <row r="7" spans="1:26" ht="81" customHeight="1" x14ac:dyDescent="0.2">
      <c r="A7" s="313" t="s">
        <v>67</v>
      </c>
      <c r="B7" s="294"/>
      <c r="C7" s="294"/>
      <c r="D7" s="294"/>
      <c r="E7" s="294"/>
      <c r="F7" s="294"/>
      <c r="G7" s="294"/>
      <c r="H7" s="294"/>
      <c r="I7" s="294"/>
      <c r="J7" s="294"/>
      <c r="K7" s="294"/>
      <c r="L7" s="294"/>
      <c r="M7" s="294"/>
      <c r="N7" s="294"/>
      <c r="O7" s="294"/>
      <c r="P7" s="294"/>
      <c r="Q7" s="294"/>
      <c r="R7" s="294"/>
      <c r="S7" s="312"/>
      <c r="T7" s="50"/>
      <c r="U7" s="3"/>
      <c r="V7" s="3"/>
      <c r="W7" s="3"/>
      <c r="X7" s="3"/>
      <c r="Y7" s="3"/>
      <c r="Z7" s="3"/>
    </row>
    <row r="8" spans="1:26" ht="28.5" customHeight="1" x14ac:dyDescent="0.25">
      <c r="A8" s="314" t="s">
        <v>68</v>
      </c>
      <c r="B8" s="315"/>
      <c r="C8" s="315"/>
      <c r="D8" s="315"/>
      <c r="E8" s="315"/>
      <c r="F8" s="315"/>
      <c r="G8" s="315"/>
      <c r="H8" s="315"/>
      <c r="I8" s="315"/>
      <c r="J8" s="315"/>
      <c r="K8" s="315"/>
      <c r="L8" s="315"/>
      <c r="M8" s="315"/>
      <c r="N8" s="315"/>
      <c r="O8" s="315"/>
      <c r="P8" s="315"/>
      <c r="Q8" s="315"/>
      <c r="R8" s="315"/>
      <c r="S8" s="316"/>
      <c r="T8" s="50"/>
      <c r="U8" s="3"/>
      <c r="V8" s="3"/>
      <c r="W8" s="3"/>
      <c r="X8" s="3"/>
      <c r="Y8" s="3"/>
      <c r="Z8" s="3"/>
    </row>
    <row r="9" spans="1:26" ht="30" x14ac:dyDescent="0.25">
      <c r="A9" s="51" t="s">
        <v>69</v>
      </c>
      <c r="B9" s="51" t="s">
        <v>71</v>
      </c>
      <c r="C9" s="51" t="s">
        <v>72</v>
      </c>
      <c r="D9" s="51" t="s">
        <v>73</v>
      </c>
      <c r="E9" s="51" t="s">
        <v>74</v>
      </c>
      <c r="F9" s="51" t="s">
        <v>75</v>
      </c>
      <c r="G9" s="51" t="s">
        <v>76</v>
      </c>
      <c r="H9" s="51" t="s">
        <v>77</v>
      </c>
      <c r="I9" s="51" t="s">
        <v>78</v>
      </c>
      <c r="J9" s="51" t="s">
        <v>79</v>
      </c>
      <c r="K9" s="51" t="s">
        <v>80</v>
      </c>
      <c r="L9" s="51" t="s">
        <v>81</v>
      </c>
      <c r="M9" s="51" t="s">
        <v>82</v>
      </c>
      <c r="N9" s="51" t="s">
        <v>83</v>
      </c>
      <c r="O9" s="51" t="s">
        <v>84</v>
      </c>
      <c r="P9" s="51" t="s">
        <v>85</v>
      </c>
      <c r="Q9" s="51" t="s">
        <v>86</v>
      </c>
      <c r="R9" s="51" t="s">
        <v>87</v>
      </c>
      <c r="S9" s="52" t="s">
        <v>88</v>
      </c>
      <c r="T9" s="53"/>
      <c r="U9" s="54"/>
      <c r="V9" s="15" t="s">
        <v>89</v>
      </c>
      <c r="W9" s="55"/>
      <c r="X9" s="55"/>
      <c r="Y9" s="55"/>
      <c r="Z9" s="55"/>
    </row>
    <row r="10" spans="1:26" ht="27.75" customHeight="1" x14ac:dyDescent="0.25">
      <c r="A10" s="56">
        <v>1</v>
      </c>
      <c r="B10" s="57" t="str">
        <f>CONTEXTO!B10</f>
        <v xml:space="preserve">Cambios de Gobierno </v>
      </c>
      <c r="C10" s="56">
        <v>5</v>
      </c>
      <c r="D10" s="56">
        <v>4</v>
      </c>
      <c r="E10" s="56">
        <v>3</v>
      </c>
      <c r="F10" s="56">
        <v>5</v>
      </c>
      <c r="G10" s="56">
        <v>5</v>
      </c>
      <c r="H10" s="56">
        <v>4</v>
      </c>
      <c r="I10" s="56">
        <v>5</v>
      </c>
      <c r="J10" s="56">
        <v>4</v>
      </c>
      <c r="K10" s="56">
        <v>3</v>
      </c>
      <c r="L10" s="56"/>
      <c r="M10" s="56"/>
      <c r="N10" s="56"/>
      <c r="O10" s="56"/>
      <c r="P10" s="56"/>
      <c r="Q10" s="15"/>
      <c r="R10" s="58">
        <f t="shared" ref="R10:R32" si="0">SUM(C10:Q10)</f>
        <v>38</v>
      </c>
      <c r="S10" s="59">
        <f t="shared" ref="S10:S32" si="1">IF(ISERROR(AVERAGE(C10:Q10)),0,AVERAGE(C10:Q10))</f>
        <v>4.2222222222222223</v>
      </c>
      <c r="T10" s="60"/>
      <c r="U10" s="61"/>
      <c r="V10" s="15" t="s">
        <v>90</v>
      </c>
    </row>
    <row r="11" spans="1:26" ht="26.25" customHeight="1" x14ac:dyDescent="0.25">
      <c r="A11" s="56">
        <v>2</v>
      </c>
      <c r="B11" s="57" t="str">
        <f>CONTEXTO!B11</f>
        <v xml:space="preserve">Constantes cambios normativos </v>
      </c>
      <c r="C11" s="56">
        <v>5</v>
      </c>
      <c r="D11" s="56">
        <v>4</v>
      </c>
      <c r="E11" s="56">
        <v>4</v>
      </c>
      <c r="F11" s="56">
        <v>2</v>
      </c>
      <c r="G11" s="56">
        <v>5</v>
      </c>
      <c r="H11" s="56">
        <v>4</v>
      </c>
      <c r="I11" s="56">
        <v>4</v>
      </c>
      <c r="J11" s="56">
        <v>4</v>
      </c>
      <c r="K11" s="56">
        <v>2</v>
      </c>
      <c r="L11" s="56"/>
      <c r="M11" s="56"/>
      <c r="N11" s="56"/>
      <c r="O11" s="56"/>
      <c r="P11" s="56"/>
      <c r="Q11" s="15"/>
      <c r="R11" s="58">
        <f t="shared" si="0"/>
        <v>34</v>
      </c>
      <c r="S11" s="59">
        <f t="shared" si="1"/>
        <v>3.7777777777777777</v>
      </c>
      <c r="T11" s="54"/>
      <c r="U11" s="62"/>
      <c r="V11" s="63" t="s">
        <v>91</v>
      </c>
    </row>
    <row r="12" spans="1:26" ht="21.75" customHeight="1" x14ac:dyDescent="0.25">
      <c r="A12" s="56">
        <v>3</v>
      </c>
      <c r="B12" s="57" t="str">
        <f>CONTEXTO!B12</f>
        <v>Constante innovación tecnológica.</v>
      </c>
      <c r="C12" s="56">
        <v>3</v>
      </c>
      <c r="D12" s="56">
        <v>3</v>
      </c>
      <c r="E12" s="56">
        <v>2</v>
      </c>
      <c r="F12" s="56">
        <v>3</v>
      </c>
      <c r="G12" s="56">
        <v>2</v>
      </c>
      <c r="H12" s="56">
        <v>2</v>
      </c>
      <c r="I12" s="56">
        <v>2</v>
      </c>
      <c r="J12" s="56">
        <v>3</v>
      </c>
      <c r="K12" s="56">
        <v>2</v>
      </c>
      <c r="L12" s="56"/>
      <c r="M12" s="56"/>
      <c r="N12" s="56"/>
      <c r="O12" s="56"/>
      <c r="P12" s="56"/>
      <c r="Q12" s="15"/>
      <c r="R12" s="58">
        <f t="shared" si="0"/>
        <v>22</v>
      </c>
      <c r="S12" s="59">
        <f t="shared" si="1"/>
        <v>2.4444444444444446</v>
      </c>
      <c r="T12" s="64"/>
    </row>
    <row r="13" spans="1:26" ht="54" customHeight="1" x14ac:dyDescent="0.25">
      <c r="A13" s="56">
        <v>4</v>
      </c>
      <c r="B13" s="57" t="str">
        <f>CONTEXTO!B13</f>
        <v xml:space="preserve">Fallas en aplicativos para cargue o reporte de información a plataformas (SECOP) y/o entes de control. </v>
      </c>
      <c r="C13" s="56">
        <v>5</v>
      </c>
      <c r="D13" s="56">
        <v>5</v>
      </c>
      <c r="E13" s="56">
        <v>4</v>
      </c>
      <c r="F13" s="56">
        <v>3</v>
      </c>
      <c r="G13" s="56">
        <v>4</v>
      </c>
      <c r="H13" s="56">
        <v>3</v>
      </c>
      <c r="I13" s="56">
        <v>4</v>
      </c>
      <c r="J13" s="56">
        <v>3</v>
      </c>
      <c r="K13" s="56">
        <v>3</v>
      </c>
      <c r="L13" s="56"/>
      <c r="M13" s="56"/>
      <c r="N13" s="56"/>
      <c r="O13" s="56"/>
      <c r="P13" s="56"/>
      <c r="Q13" s="15"/>
      <c r="R13" s="58">
        <f t="shared" si="0"/>
        <v>34</v>
      </c>
      <c r="S13" s="59">
        <f t="shared" si="1"/>
        <v>3.7777777777777777</v>
      </c>
      <c r="T13" s="54"/>
    </row>
    <row r="14" spans="1:26" ht="39.75" customHeight="1" x14ac:dyDescent="0.25">
      <c r="A14" s="56">
        <v>5</v>
      </c>
      <c r="B14" s="65" t="str">
        <f>CONTEXTO!D10</f>
        <v xml:space="preserve">Designación de rubro presupuestal   para el funcionamiento de la oficina de contratación. </v>
      </c>
      <c r="C14" s="56">
        <v>5</v>
      </c>
      <c r="D14" s="56">
        <v>5</v>
      </c>
      <c r="E14" s="56">
        <v>5</v>
      </c>
      <c r="F14" s="56">
        <v>4</v>
      </c>
      <c r="G14" s="56">
        <v>5</v>
      </c>
      <c r="H14" s="56">
        <v>5</v>
      </c>
      <c r="I14" s="56">
        <v>4</v>
      </c>
      <c r="J14" s="56">
        <v>5</v>
      </c>
      <c r="K14" s="56">
        <v>5</v>
      </c>
      <c r="L14" s="56"/>
      <c r="M14" s="56"/>
      <c r="N14" s="56"/>
      <c r="O14" s="56"/>
      <c r="P14" s="56"/>
      <c r="Q14" s="15"/>
      <c r="R14" s="58">
        <f t="shared" si="0"/>
        <v>43</v>
      </c>
      <c r="S14" s="59">
        <f t="shared" si="1"/>
        <v>4.7777777777777777</v>
      </c>
      <c r="T14" s="60"/>
    </row>
    <row r="15" spans="1:26" ht="39.75" customHeight="1" x14ac:dyDescent="0.25">
      <c r="A15" s="56">
        <v>6</v>
      </c>
      <c r="B15" s="65" t="str">
        <f>CONTEXTO!D11</f>
        <v xml:space="preserve">Personal insuficiente para adelantar las labores de proceso administrativo y contractual. </v>
      </c>
      <c r="C15" s="56">
        <v>2</v>
      </c>
      <c r="D15" s="56">
        <v>3</v>
      </c>
      <c r="E15" s="56">
        <v>4</v>
      </c>
      <c r="F15" s="56">
        <v>3</v>
      </c>
      <c r="G15" s="56">
        <v>4</v>
      </c>
      <c r="H15" s="56">
        <v>3</v>
      </c>
      <c r="I15" s="56">
        <v>4</v>
      </c>
      <c r="J15" s="56">
        <v>3</v>
      </c>
      <c r="K15" s="56">
        <v>5</v>
      </c>
      <c r="L15" s="56"/>
      <c r="M15" s="56"/>
      <c r="N15" s="56"/>
      <c r="O15" s="56"/>
      <c r="P15" s="56"/>
      <c r="Q15" s="15"/>
      <c r="R15" s="58">
        <f t="shared" si="0"/>
        <v>31</v>
      </c>
      <c r="S15" s="59">
        <f t="shared" si="1"/>
        <v>3.4444444444444446</v>
      </c>
      <c r="T15" s="54"/>
    </row>
    <row r="16" spans="1:26" ht="48.75" customHeight="1" x14ac:dyDescent="0.25">
      <c r="A16" s="56">
        <v>7</v>
      </c>
      <c r="B16" s="65" t="str">
        <f>CONTEXTO!D12</f>
        <v xml:space="preserve">Falta de Etica y valores  y de aplicación del código de integridad y buen gobierno. </v>
      </c>
      <c r="C16" s="56">
        <v>4</v>
      </c>
      <c r="D16" s="56">
        <v>4</v>
      </c>
      <c r="E16" s="56">
        <v>5</v>
      </c>
      <c r="F16" s="56">
        <v>4</v>
      </c>
      <c r="G16" s="56">
        <v>5</v>
      </c>
      <c r="H16" s="56">
        <v>4</v>
      </c>
      <c r="I16" s="56">
        <v>4</v>
      </c>
      <c r="J16" s="56">
        <v>4</v>
      </c>
      <c r="K16" s="56">
        <v>4</v>
      </c>
      <c r="L16" s="56"/>
      <c r="M16" s="56"/>
      <c r="N16" s="56"/>
      <c r="O16" s="56"/>
      <c r="P16" s="56"/>
      <c r="Q16" s="15"/>
      <c r="R16" s="58">
        <f t="shared" si="0"/>
        <v>38</v>
      </c>
      <c r="S16" s="59">
        <f t="shared" si="1"/>
        <v>4.2222222222222223</v>
      </c>
      <c r="T16" s="60"/>
    </row>
    <row r="17" spans="1:20" ht="61.5" customHeight="1" x14ac:dyDescent="0.25">
      <c r="A17" s="56">
        <v>8</v>
      </c>
      <c r="B17" s="65" t="str">
        <f>CONTEXTO!D14</f>
        <v xml:space="preserve">Dificultad en la unificación de criterios para la realización de los procesos contractuales </v>
      </c>
      <c r="C17" s="56">
        <v>5</v>
      </c>
      <c r="D17" s="56">
        <v>5</v>
      </c>
      <c r="E17" s="56">
        <v>5</v>
      </c>
      <c r="F17" s="56">
        <v>5</v>
      </c>
      <c r="G17" s="56">
        <v>5</v>
      </c>
      <c r="H17" s="56">
        <v>5</v>
      </c>
      <c r="I17" s="56">
        <v>5</v>
      </c>
      <c r="J17" s="56">
        <v>5</v>
      </c>
      <c r="K17" s="56">
        <v>5</v>
      </c>
      <c r="L17" s="56"/>
      <c r="M17" s="56"/>
      <c r="N17" s="56"/>
      <c r="O17" s="56"/>
      <c r="P17" s="56"/>
      <c r="Q17" s="15"/>
      <c r="R17" s="58">
        <f t="shared" si="0"/>
        <v>45</v>
      </c>
      <c r="S17" s="59">
        <f t="shared" si="1"/>
        <v>5</v>
      </c>
      <c r="T17" s="60"/>
    </row>
    <row r="18" spans="1:20" ht="60" customHeight="1" x14ac:dyDescent="0.25">
      <c r="A18" s="76">
        <v>9</v>
      </c>
      <c r="B18" s="65" t="str">
        <f>CONTEXTO!D15</f>
        <v>Falta de articulación entre las Secretarías ejecutoras, Secretaría de Planeación  y oficina de Contratación</v>
      </c>
      <c r="C18" s="56">
        <v>5</v>
      </c>
      <c r="D18" s="56">
        <v>5</v>
      </c>
      <c r="E18" s="56">
        <v>5</v>
      </c>
      <c r="F18" s="56">
        <v>5</v>
      </c>
      <c r="G18" s="56">
        <v>5</v>
      </c>
      <c r="H18" s="56">
        <v>5</v>
      </c>
      <c r="I18" s="56">
        <v>3</v>
      </c>
      <c r="J18" s="56">
        <v>5</v>
      </c>
      <c r="K18" s="56">
        <v>5</v>
      </c>
      <c r="L18" s="56"/>
      <c r="M18" s="56"/>
      <c r="N18" s="56"/>
      <c r="O18" s="56"/>
      <c r="P18" s="56"/>
      <c r="Q18" s="15"/>
      <c r="R18" s="58">
        <f t="shared" si="0"/>
        <v>43</v>
      </c>
      <c r="S18" s="59">
        <f t="shared" si="1"/>
        <v>4.7777777777777777</v>
      </c>
      <c r="T18" s="60"/>
    </row>
    <row r="19" spans="1:20" ht="39.75" customHeight="1" x14ac:dyDescent="0.25">
      <c r="A19" s="56">
        <v>10</v>
      </c>
      <c r="B19" s="78" t="str">
        <f>CONTEXTO!D16</f>
        <v xml:space="preserve">Equipos tecnológicos obsoletos, Sistemas de Información no integrados. </v>
      </c>
      <c r="C19" s="56">
        <v>3</v>
      </c>
      <c r="D19" s="56">
        <v>3</v>
      </c>
      <c r="E19" s="56">
        <v>2</v>
      </c>
      <c r="F19" s="56">
        <v>3</v>
      </c>
      <c r="G19" s="56">
        <v>3</v>
      </c>
      <c r="H19" s="56">
        <v>3</v>
      </c>
      <c r="I19" s="56">
        <v>4</v>
      </c>
      <c r="J19" s="56">
        <v>3</v>
      </c>
      <c r="K19" s="56">
        <v>2</v>
      </c>
      <c r="L19" s="56"/>
      <c r="M19" s="56"/>
      <c r="N19" s="56"/>
      <c r="O19" s="56"/>
      <c r="P19" s="56"/>
      <c r="Q19" s="15"/>
      <c r="R19" s="58">
        <f t="shared" si="0"/>
        <v>26</v>
      </c>
      <c r="S19" s="59">
        <f t="shared" si="1"/>
        <v>2.8888888888888888</v>
      </c>
      <c r="T19" s="64"/>
    </row>
    <row r="20" spans="1:20" ht="39.75" customHeight="1" x14ac:dyDescent="0.25">
      <c r="A20" s="56">
        <v>11</v>
      </c>
      <c r="B20" s="78" t="str">
        <f>CONTEXTO!D17</f>
        <v xml:space="preserve">Dificultad de trabajar en equipo </v>
      </c>
      <c r="C20" s="56">
        <v>4</v>
      </c>
      <c r="D20" s="56">
        <v>5</v>
      </c>
      <c r="E20" s="56">
        <v>5</v>
      </c>
      <c r="F20" s="56">
        <v>4</v>
      </c>
      <c r="G20" s="56">
        <v>3</v>
      </c>
      <c r="H20" s="56">
        <v>3</v>
      </c>
      <c r="I20" s="56">
        <v>5</v>
      </c>
      <c r="J20" s="56">
        <v>4</v>
      </c>
      <c r="K20" s="56">
        <v>2</v>
      </c>
      <c r="L20" s="56"/>
      <c r="M20" s="56"/>
      <c r="N20" s="56"/>
      <c r="O20" s="56"/>
      <c r="P20" s="56"/>
      <c r="Q20" s="15"/>
      <c r="R20" s="58">
        <f t="shared" si="0"/>
        <v>35</v>
      </c>
      <c r="S20" s="59">
        <f t="shared" si="1"/>
        <v>3.8888888888888888</v>
      </c>
      <c r="T20" s="54"/>
    </row>
    <row r="21" spans="1:20" ht="39.75" customHeight="1" x14ac:dyDescent="0.25">
      <c r="A21" s="56">
        <v>12</v>
      </c>
      <c r="B21" s="78" t="str">
        <f>CONTEXTO!D18</f>
        <v>Unidades administrativas ubicadas en diferentes sitios de la ciudad (Ibagué).</v>
      </c>
      <c r="C21" s="56">
        <v>3</v>
      </c>
      <c r="D21" s="56">
        <v>2</v>
      </c>
      <c r="E21" s="56">
        <v>4</v>
      </c>
      <c r="F21" s="56">
        <v>3</v>
      </c>
      <c r="G21" s="56">
        <v>2</v>
      </c>
      <c r="H21" s="56">
        <v>3</v>
      </c>
      <c r="I21" s="56">
        <v>2</v>
      </c>
      <c r="J21" s="56">
        <v>2</v>
      </c>
      <c r="K21" s="56">
        <v>2</v>
      </c>
      <c r="L21" s="56"/>
      <c r="M21" s="56"/>
      <c r="N21" s="56"/>
      <c r="O21" s="56"/>
      <c r="P21" s="56"/>
      <c r="Q21" s="15"/>
      <c r="R21" s="58">
        <f t="shared" si="0"/>
        <v>23</v>
      </c>
      <c r="S21" s="59">
        <f t="shared" si="1"/>
        <v>2.5555555555555554</v>
      </c>
      <c r="T21" s="64"/>
    </row>
    <row r="22" spans="1:20" ht="39.75" customHeight="1" x14ac:dyDescent="0.25">
      <c r="A22" s="56">
        <v>13</v>
      </c>
      <c r="B22" s="78" t="str">
        <f>CONTEXTO!D19</f>
        <v xml:space="preserve">Dificultad en la comunicación con los  lideres de los demás procesos </v>
      </c>
      <c r="C22" s="56">
        <v>5</v>
      </c>
      <c r="D22" s="56">
        <v>5</v>
      </c>
      <c r="E22" s="56">
        <v>4</v>
      </c>
      <c r="F22" s="56">
        <v>4</v>
      </c>
      <c r="G22" s="56">
        <v>5</v>
      </c>
      <c r="H22" s="56">
        <v>5</v>
      </c>
      <c r="I22" s="56">
        <v>4</v>
      </c>
      <c r="J22" s="56">
        <v>5</v>
      </c>
      <c r="K22" s="56">
        <v>5</v>
      </c>
      <c r="L22" s="56"/>
      <c r="M22" s="56"/>
      <c r="N22" s="56"/>
      <c r="O22" s="56"/>
      <c r="P22" s="56"/>
      <c r="Q22" s="15"/>
      <c r="R22" s="58">
        <f t="shared" si="0"/>
        <v>42</v>
      </c>
      <c r="S22" s="59">
        <f t="shared" si="1"/>
        <v>4.666666666666667</v>
      </c>
      <c r="T22" s="60"/>
    </row>
    <row r="23" spans="1:20" ht="48" customHeight="1" x14ac:dyDescent="0.25">
      <c r="A23" s="56">
        <v>14</v>
      </c>
      <c r="B23" s="84" t="str">
        <f>CONTEXTO!F10</f>
        <v xml:space="preserve">Desactualización de la caracterización del proceso. </v>
      </c>
      <c r="C23" s="56">
        <v>5</v>
      </c>
      <c r="D23" s="56">
        <v>5</v>
      </c>
      <c r="E23" s="56">
        <v>4</v>
      </c>
      <c r="F23" s="56">
        <v>4</v>
      </c>
      <c r="G23" s="56">
        <v>5</v>
      </c>
      <c r="H23" s="56">
        <v>5</v>
      </c>
      <c r="I23" s="56">
        <v>3</v>
      </c>
      <c r="J23" s="56">
        <v>5</v>
      </c>
      <c r="K23" s="56">
        <v>4</v>
      </c>
      <c r="L23" s="56"/>
      <c r="M23" s="56"/>
      <c r="N23" s="56"/>
      <c r="O23" s="56"/>
      <c r="P23" s="56"/>
      <c r="Q23" s="15"/>
      <c r="R23" s="58">
        <f t="shared" si="0"/>
        <v>40</v>
      </c>
      <c r="S23" s="59">
        <f t="shared" si="1"/>
        <v>4.4444444444444446</v>
      </c>
      <c r="T23" s="60"/>
    </row>
    <row r="24" spans="1:20" ht="48" customHeight="1" x14ac:dyDescent="0.25">
      <c r="A24" s="56">
        <v>15</v>
      </c>
      <c r="B24" s="84" t="str">
        <f>CONTEXTO!F11</f>
        <v>Demoras en la recepción de la información contractual por parte de las secretarias ejecutoras.</v>
      </c>
      <c r="C24" s="56">
        <v>5</v>
      </c>
      <c r="D24" s="56">
        <v>5</v>
      </c>
      <c r="E24" s="56">
        <v>5</v>
      </c>
      <c r="F24" s="56">
        <v>5</v>
      </c>
      <c r="G24" s="56">
        <v>5</v>
      </c>
      <c r="H24" s="56">
        <v>5</v>
      </c>
      <c r="I24" s="56">
        <v>4</v>
      </c>
      <c r="J24" s="56">
        <v>5</v>
      </c>
      <c r="K24" s="56">
        <v>5</v>
      </c>
      <c r="L24" s="56"/>
      <c r="M24" s="56"/>
      <c r="N24" s="56"/>
      <c r="O24" s="56"/>
      <c r="P24" s="56"/>
      <c r="Q24" s="15"/>
      <c r="R24" s="58">
        <f t="shared" si="0"/>
        <v>44</v>
      </c>
      <c r="S24" s="59">
        <f t="shared" si="1"/>
        <v>4.8888888888888893</v>
      </c>
      <c r="T24" s="60"/>
    </row>
    <row r="25" spans="1:20" ht="68.25" customHeight="1" x14ac:dyDescent="0.25">
      <c r="A25" s="56">
        <v>16</v>
      </c>
      <c r="B25" s="84" t="str">
        <f>CONTEXTO!F12</f>
        <v xml:space="preserve">Desconocimiento de la caracterización, manuales, procedimientos, instructivos, guías, formatos y demas documentos propios del proceso por parte del personal nuevo. </v>
      </c>
      <c r="C25" s="56">
        <v>5</v>
      </c>
      <c r="D25" s="56">
        <v>4</v>
      </c>
      <c r="E25" s="56">
        <v>5</v>
      </c>
      <c r="F25" s="56">
        <v>4</v>
      </c>
      <c r="G25" s="56">
        <v>5</v>
      </c>
      <c r="H25" s="56">
        <v>5</v>
      </c>
      <c r="I25" s="56">
        <v>5</v>
      </c>
      <c r="J25" s="56">
        <v>4</v>
      </c>
      <c r="K25" s="56">
        <v>4</v>
      </c>
      <c r="L25" s="56"/>
      <c r="M25" s="56"/>
      <c r="N25" s="56"/>
      <c r="O25" s="56"/>
      <c r="P25" s="56"/>
      <c r="Q25" s="15"/>
      <c r="R25" s="58">
        <f t="shared" si="0"/>
        <v>41</v>
      </c>
      <c r="S25" s="59">
        <f t="shared" si="1"/>
        <v>4.5555555555555554</v>
      </c>
      <c r="T25" s="60"/>
    </row>
    <row r="26" spans="1:20" ht="55.5" customHeight="1" x14ac:dyDescent="0.25">
      <c r="A26" s="56">
        <v>17</v>
      </c>
      <c r="B26" s="90" t="str">
        <f>CONTEXTO!F13</f>
        <v>Falta de compromiso de los líderes de los procesos en la implementación de mejora, asociadas a los planes de mejoramiento</v>
      </c>
      <c r="C26" s="76">
        <v>4</v>
      </c>
      <c r="D26" s="76">
        <v>5</v>
      </c>
      <c r="E26" s="76">
        <v>5</v>
      </c>
      <c r="F26" s="76">
        <v>5</v>
      </c>
      <c r="G26" s="76">
        <v>5</v>
      </c>
      <c r="H26" s="76">
        <v>5</v>
      </c>
      <c r="I26" s="76">
        <v>5</v>
      </c>
      <c r="J26" s="76">
        <v>5</v>
      </c>
      <c r="K26" s="76">
        <v>5</v>
      </c>
      <c r="L26" s="76"/>
      <c r="M26" s="76"/>
      <c r="N26" s="76"/>
      <c r="O26" s="76"/>
      <c r="P26" s="76"/>
      <c r="Q26" s="91"/>
      <c r="R26" s="92">
        <f t="shared" si="0"/>
        <v>44</v>
      </c>
      <c r="S26" s="93">
        <f t="shared" si="1"/>
        <v>4.8888888888888893</v>
      </c>
      <c r="T26" s="94"/>
    </row>
    <row r="27" spans="1:20" ht="44.25" customHeight="1" x14ac:dyDescent="0.25">
      <c r="A27" s="95">
        <v>18</v>
      </c>
      <c r="B27" s="96" t="str">
        <f>CONTEXTO!D13</f>
        <v xml:space="preserve">Desconocimiento del estatuto contractual y sus decretos reglamentarios </v>
      </c>
      <c r="C27" s="97">
        <v>5</v>
      </c>
      <c r="D27" s="97">
        <v>3</v>
      </c>
      <c r="E27" s="97">
        <v>4</v>
      </c>
      <c r="F27" s="97">
        <v>4</v>
      </c>
      <c r="G27" s="97">
        <v>5</v>
      </c>
      <c r="H27" s="97">
        <v>3</v>
      </c>
      <c r="I27" s="97">
        <v>4</v>
      </c>
      <c r="J27" s="97">
        <v>5</v>
      </c>
      <c r="K27" s="97">
        <v>5</v>
      </c>
      <c r="L27" s="91"/>
      <c r="M27" s="91"/>
      <c r="N27" s="91"/>
      <c r="O27" s="91"/>
      <c r="P27" s="91"/>
      <c r="Q27" s="91"/>
      <c r="R27" s="92">
        <f t="shared" si="0"/>
        <v>38</v>
      </c>
      <c r="S27" s="93">
        <f t="shared" si="1"/>
        <v>4.2222222222222223</v>
      </c>
      <c r="T27" s="98"/>
    </row>
    <row r="28" spans="1:20" ht="50.25" customHeight="1" x14ac:dyDescent="0.25">
      <c r="A28" s="99">
        <v>19</v>
      </c>
      <c r="B28" s="100" t="s">
        <v>97</v>
      </c>
      <c r="C28" s="15">
        <v>4</v>
      </c>
      <c r="D28" s="15">
        <v>4</v>
      </c>
      <c r="E28" s="15">
        <v>4</v>
      </c>
      <c r="F28" s="15"/>
      <c r="G28" s="15"/>
      <c r="H28" s="15"/>
      <c r="I28" s="15"/>
      <c r="J28" s="15"/>
      <c r="K28" s="15"/>
      <c r="L28" s="15"/>
      <c r="M28" s="15"/>
      <c r="N28" s="15"/>
      <c r="O28" s="15"/>
      <c r="P28" s="15"/>
      <c r="Q28" s="15"/>
      <c r="R28" s="92">
        <f t="shared" si="0"/>
        <v>12</v>
      </c>
      <c r="S28" s="93">
        <f t="shared" si="1"/>
        <v>4</v>
      </c>
      <c r="T28" s="98"/>
    </row>
    <row r="29" spans="1:20" ht="50.25" customHeight="1" x14ac:dyDescent="0.25">
      <c r="A29" s="99">
        <v>20</v>
      </c>
      <c r="B29" s="100" t="s">
        <v>100</v>
      </c>
      <c r="C29" s="15">
        <v>5</v>
      </c>
      <c r="D29" s="15">
        <v>5</v>
      </c>
      <c r="E29" s="15">
        <v>5</v>
      </c>
      <c r="F29" s="15"/>
      <c r="G29" s="15"/>
      <c r="H29" s="15"/>
      <c r="I29" s="15"/>
      <c r="J29" s="15"/>
      <c r="K29" s="15"/>
      <c r="L29" s="15"/>
      <c r="M29" s="15"/>
      <c r="N29" s="15"/>
      <c r="O29" s="15"/>
      <c r="P29" s="15"/>
      <c r="Q29" s="15"/>
      <c r="R29" s="92">
        <f t="shared" si="0"/>
        <v>15</v>
      </c>
      <c r="S29" s="93">
        <f t="shared" si="1"/>
        <v>5</v>
      </c>
      <c r="T29" s="98"/>
    </row>
    <row r="30" spans="1:20" ht="91.5" customHeight="1" x14ac:dyDescent="0.25">
      <c r="A30" s="99">
        <v>21</v>
      </c>
      <c r="B30" s="100" t="s">
        <v>103</v>
      </c>
      <c r="C30" s="15">
        <v>4</v>
      </c>
      <c r="D30" s="15">
        <v>5</v>
      </c>
      <c r="E30" s="15">
        <v>3</v>
      </c>
      <c r="F30" s="15"/>
      <c r="G30" s="15"/>
      <c r="H30" s="15"/>
      <c r="I30" s="15"/>
      <c r="J30" s="15"/>
      <c r="K30" s="15"/>
      <c r="L30" s="15"/>
      <c r="M30" s="15"/>
      <c r="N30" s="15"/>
      <c r="O30" s="15"/>
      <c r="P30" s="15"/>
      <c r="Q30" s="15"/>
      <c r="R30" s="92">
        <f t="shared" si="0"/>
        <v>12</v>
      </c>
      <c r="S30" s="93">
        <f t="shared" si="1"/>
        <v>4</v>
      </c>
      <c r="T30" s="98"/>
    </row>
    <row r="31" spans="1:20" ht="50.25" customHeight="1" x14ac:dyDescent="0.25">
      <c r="A31" s="99">
        <v>22</v>
      </c>
      <c r="B31" s="101" t="s">
        <v>106</v>
      </c>
      <c r="C31" s="91">
        <v>5</v>
      </c>
      <c r="D31" s="91">
        <v>4</v>
      </c>
      <c r="E31" s="91">
        <v>4</v>
      </c>
      <c r="F31" s="91"/>
      <c r="G31" s="91"/>
      <c r="H31" s="91"/>
      <c r="I31" s="91"/>
      <c r="J31" s="91"/>
      <c r="K31" s="91"/>
      <c r="L31" s="91"/>
      <c r="M31" s="91"/>
      <c r="N31" s="91"/>
      <c r="O31" s="91"/>
      <c r="P31" s="91"/>
      <c r="Q31" s="91"/>
      <c r="R31" s="92">
        <f t="shared" si="0"/>
        <v>13</v>
      </c>
      <c r="S31" s="93">
        <f t="shared" si="1"/>
        <v>4.333333333333333</v>
      </c>
      <c r="T31" s="98"/>
    </row>
    <row r="32" spans="1:20" ht="61.5" customHeight="1" x14ac:dyDescent="0.25">
      <c r="A32" s="99">
        <v>23</v>
      </c>
      <c r="B32" s="102" t="s">
        <v>155</v>
      </c>
      <c r="C32" s="15">
        <v>4</v>
      </c>
      <c r="D32" s="15">
        <v>5</v>
      </c>
      <c r="E32" s="15">
        <v>4</v>
      </c>
      <c r="F32" s="15"/>
      <c r="G32" s="15"/>
      <c r="H32" s="15"/>
      <c r="I32" s="15"/>
      <c r="J32" s="15"/>
      <c r="K32" s="15"/>
      <c r="L32" s="15"/>
      <c r="M32" s="15"/>
      <c r="N32" s="15"/>
      <c r="O32" s="15"/>
      <c r="P32" s="15"/>
      <c r="Q32" s="15"/>
      <c r="R32" s="92">
        <f t="shared" si="0"/>
        <v>13</v>
      </c>
      <c r="S32" s="93">
        <f t="shared" si="1"/>
        <v>4.333333333333333</v>
      </c>
      <c r="T32" s="98"/>
    </row>
    <row r="33" spans="1:20" ht="15.75" customHeight="1" x14ac:dyDescent="0.25">
      <c r="A33" s="103"/>
      <c r="B33" s="104"/>
      <c r="C33" s="104"/>
      <c r="D33" s="104"/>
      <c r="E33" s="104"/>
      <c r="F33" s="104"/>
      <c r="G33" s="104"/>
      <c r="H33" s="104"/>
      <c r="I33" s="104"/>
      <c r="J33" s="104"/>
      <c r="K33" s="104"/>
      <c r="L33" s="104"/>
      <c r="M33" s="104"/>
      <c r="N33" s="104"/>
      <c r="O33" s="104"/>
      <c r="P33" s="104"/>
      <c r="Q33" s="104"/>
      <c r="R33" s="104"/>
      <c r="S33" s="105"/>
      <c r="T33" s="33"/>
    </row>
    <row r="34" spans="1:20" ht="15.75" customHeight="1" x14ac:dyDescent="0.25">
      <c r="A34" s="103"/>
      <c r="B34" s="104"/>
      <c r="C34" s="104"/>
      <c r="D34" s="104"/>
      <c r="E34" s="104"/>
      <c r="F34" s="104"/>
      <c r="G34" s="104"/>
      <c r="H34" s="104"/>
      <c r="I34" s="104"/>
      <c r="J34" s="104"/>
      <c r="K34" s="104"/>
      <c r="L34" s="104"/>
      <c r="M34" s="104"/>
      <c r="N34" s="104"/>
      <c r="O34" s="104"/>
      <c r="P34" s="104"/>
      <c r="Q34" s="104"/>
      <c r="R34" s="104"/>
      <c r="S34" s="105"/>
      <c r="T34" s="33"/>
    </row>
    <row r="35" spans="1:20" ht="15.75" customHeight="1" x14ac:dyDescent="0.25">
      <c r="A35" s="103"/>
      <c r="B35" s="104"/>
      <c r="C35" s="104"/>
      <c r="D35" s="104"/>
      <c r="E35" s="104"/>
      <c r="F35" s="104"/>
      <c r="G35" s="104"/>
      <c r="H35" s="104"/>
      <c r="I35" s="104"/>
      <c r="J35" s="104"/>
      <c r="K35" s="104"/>
      <c r="L35" s="104"/>
      <c r="M35" s="104"/>
      <c r="N35" s="104"/>
      <c r="O35" s="104"/>
      <c r="P35" s="104"/>
      <c r="Q35" s="104"/>
      <c r="R35" s="104"/>
      <c r="S35" s="105"/>
      <c r="T35" s="33"/>
    </row>
    <row r="36" spans="1:20" ht="15.75" customHeight="1" x14ac:dyDescent="0.25">
      <c r="A36" s="103"/>
      <c r="B36" s="104"/>
      <c r="C36" s="104"/>
      <c r="D36" s="104"/>
      <c r="E36" s="104"/>
      <c r="F36" s="104"/>
      <c r="G36" s="104"/>
      <c r="H36" s="104"/>
      <c r="I36" s="104"/>
      <c r="J36" s="104"/>
      <c r="K36" s="104"/>
      <c r="L36" s="104"/>
      <c r="M36" s="104"/>
      <c r="N36" s="104"/>
      <c r="O36" s="104"/>
      <c r="P36" s="104"/>
      <c r="Q36" s="104"/>
      <c r="R36" s="104"/>
      <c r="S36" s="105"/>
      <c r="T36" s="33"/>
    </row>
    <row r="37" spans="1:20" ht="15.75" customHeight="1" x14ac:dyDescent="0.25">
      <c r="A37" s="103"/>
      <c r="B37" s="104"/>
      <c r="C37" s="104"/>
      <c r="D37" s="104"/>
      <c r="E37" s="104"/>
      <c r="F37" s="104"/>
      <c r="G37" s="104"/>
      <c r="H37" s="104"/>
      <c r="I37" s="104"/>
      <c r="J37" s="104"/>
      <c r="K37" s="104"/>
      <c r="L37" s="104"/>
      <c r="M37" s="104"/>
      <c r="N37" s="104"/>
      <c r="O37" s="104"/>
      <c r="P37" s="104"/>
      <c r="Q37" s="104"/>
      <c r="R37" s="104"/>
      <c r="S37" s="105"/>
      <c r="T37" s="33"/>
    </row>
    <row r="38" spans="1:20" ht="15.75" customHeight="1" x14ac:dyDescent="0.25">
      <c r="A38" s="103"/>
      <c r="B38" s="104"/>
      <c r="C38" s="104"/>
      <c r="D38" s="104"/>
      <c r="E38" s="104"/>
      <c r="F38" s="104"/>
      <c r="G38" s="104"/>
      <c r="H38" s="104"/>
      <c r="I38" s="104"/>
      <c r="J38" s="104"/>
      <c r="K38" s="104"/>
      <c r="L38" s="104"/>
      <c r="M38" s="104"/>
      <c r="N38" s="104"/>
      <c r="O38" s="104"/>
      <c r="P38" s="104"/>
      <c r="Q38" s="104"/>
      <c r="R38" s="104"/>
      <c r="S38" s="105"/>
      <c r="T38" s="33"/>
    </row>
    <row r="39" spans="1:20" ht="15.75" customHeight="1" x14ac:dyDescent="0.25">
      <c r="A39" s="103"/>
      <c r="B39" s="104"/>
      <c r="C39" s="104"/>
      <c r="D39" s="104"/>
      <c r="E39" s="104"/>
      <c r="F39" s="104"/>
      <c r="G39" s="104"/>
      <c r="H39" s="104"/>
      <c r="I39" s="104"/>
      <c r="J39" s="104"/>
      <c r="K39" s="104"/>
      <c r="L39" s="104"/>
      <c r="M39" s="104"/>
      <c r="N39" s="104"/>
      <c r="O39" s="104"/>
      <c r="P39" s="104"/>
      <c r="Q39" s="104"/>
      <c r="R39" s="104"/>
      <c r="S39" s="105"/>
      <c r="T39" s="33"/>
    </row>
    <row r="40" spans="1:20" ht="15.75" customHeight="1" x14ac:dyDescent="0.25">
      <c r="A40" s="103"/>
      <c r="B40" s="104"/>
      <c r="C40" s="104"/>
      <c r="D40" s="104"/>
      <c r="E40" s="104"/>
      <c r="F40" s="104"/>
      <c r="G40" s="104"/>
      <c r="H40" s="104"/>
      <c r="I40" s="104"/>
      <c r="J40" s="104"/>
      <c r="K40" s="104"/>
      <c r="L40" s="104"/>
      <c r="M40" s="104"/>
      <c r="N40" s="104"/>
      <c r="O40" s="104"/>
      <c r="P40" s="104"/>
      <c r="Q40" s="104"/>
      <c r="R40" s="104"/>
      <c r="S40" s="105"/>
      <c r="T40" s="33"/>
    </row>
    <row r="41" spans="1:20" ht="15.75" customHeight="1" x14ac:dyDescent="0.25">
      <c r="A41" s="103"/>
      <c r="B41" s="104"/>
      <c r="C41" s="104"/>
      <c r="D41" s="104"/>
      <c r="E41" s="104"/>
      <c r="F41" s="104"/>
      <c r="G41" s="104"/>
      <c r="H41" s="104"/>
      <c r="I41" s="104"/>
      <c r="J41" s="104"/>
      <c r="K41" s="104"/>
      <c r="L41" s="104"/>
      <c r="M41" s="104"/>
      <c r="N41" s="104"/>
      <c r="O41" s="104"/>
      <c r="P41" s="104"/>
      <c r="Q41" s="104"/>
      <c r="R41" s="104"/>
      <c r="S41" s="105"/>
      <c r="T41" s="33"/>
    </row>
    <row r="42" spans="1:20" ht="15.75" customHeight="1" x14ac:dyDescent="0.25">
      <c r="A42" s="103"/>
      <c r="B42" s="104"/>
      <c r="C42" s="104"/>
      <c r="D42" s="104"/>
      <c r="E42" s="104"/>
      <c r="F42" s="104"/>
      <c r="G42" s="104"/>
      <c r="H42" s="104"/>
      <c r="I42" s="104"/>
      <c r="J42" s="104"/>
      <c r="K42" s="104"/>
      <c r="L42" s="104"/>
      <c r="M42" s="104"/>
      <c r="N42" s="104"/>
      <c r="O42" s="104"/>
      <c r="P42" s="104"/>
      <c r="Q42" s="104"/>
      <c r="R42" s="104"/>
      <c r="S42" s="105"/>
      <c r="T42" s="33"/>
    </row>
    <row r="43" spans="1:20" ht="15.75" customHeight="1" x14ac:dyDescent="0.25">
      <c r="A43" s="103"/>
      <c r="B43" s="104"/>
      <c r="C43" s="104"/>
      <c r="D43" s="104"/>
      <c r="E43" s="104"/>
      <c r="F43" s="104"/>
      <c r="G43" s="104"/>
      <c r="H43" s="104"/>
      <c r="I43" s="104"/>
      <c r="J43" s="104"/>
      <c r="K43" s="104"/>
      <c r="L43" s="104"/>
      <c r="M43" s="104"/>
      <c r="N43" s="104"/>
      <c r="O43" s="104"/>
      <c r="P43" s="104"/>
      <c r="Q43" s="104"/>
      <c r="R43" s="104"/>
      <c r="S43" s="105"/>
      <c r="T43" s="33"/>
    </row>
    <row r="44" spans="1:20" ht="15.75" customHeight="1" x14ac:dyDescent="0.25">
      <c r="A44" s="103"/>
      <c r="B44" s="104"/>
      <c r="C44" s="104"/>
      <c r="D44" s="104"/>
      <c r="E44" s="104"/>
      <c r="F44" s="104"/>
      <c r="G44" s="104"/>
      <c r="H44" s="104"/>
      <c r="I44" s="104"/>
      <c r="J44" s="104"/>
      <c r="K44" s="104"/>
      <c r="L44" s="104"/>
      <c r="M44" s="104"/>
      <c r="N44" s="104"/>
      <c r="O44" s="104"/>
      <c r="P44" s="104"/>
      <c r="Q44" s="104"/>
      <c r="R44" s="104"/>
      <c r="S44" s="105"/>
      <c r="T44" s="33"/>
    </row>
    <row r="45" spans="1:20" ht="15.75" customHeight="1" x14ac:dyDescent="0.25">
      <c r="A45" s="103"/>
      <c r="B45" s="104"/>
      <c r="C45" s="104"/>
      <c r="D45" s="104"/>
      <c r="E45" s="104"/>
      <c r="F45" s="104"/>
      <c r="G45" s="104"/>
      <c r="H45" s="104"/>
      <c r="I45" s="104"/>
      <c r="J45" s="104"/>
      <c r="K45" s="104"/>
      <c r="L45" s="104"/>
      <c r="M45" s="104"/>
      <c r="N45" s="104"/>
      <c r="O45" s="104"/>
      <c r="P45" s="104"/>
      <c r="Q45" s="104"/>
      <c r="R45" s="104"/>
      <c r="S45" s="105"/>
      <c r="T45" s="33"/>
    </row>
    <row r="46" spans="1:20" ht="15.75" customHeight="1" x14ac:dyDescent="0.25">
      <c r="A46" s="103"/>
      <c r="B46" s="104"/>
      <c r="C46" s="104"/>
      <c r="D46" s="104"/>
      <c r="E46" s="104"/>
      <c r="F46" s="104"/>
      <c r="G46" s="104"/>
      <c r="H46" s="104"/>
      <c r="I46" s="104"/>
      <c r="J46" s="104"/>
      <c r="K46" s="104"/>
      <c r="L46" s="104"/>
      <c r="M46" s="104"/>
      <c r="N46" s="104"/>
      <c r="O46" s="104"/>
      <c r="P46" s="104"/>
      <c r="Q46" s="104"/>
      <c r="R46" s="104"/>
      <c r="S46" s="105"/>
      <c r="T46" s="33"/>
    </row>
    <row r="47" spans="1:20" ht="15.75" customHeight="1" x14ac:dyDescent="0.25">
      <c r="A47" s="103"/>
      <c r="B47" s="104"/>
      <c r="C47" s="104"/>
      <c r="D47" s="104"/>
      <c r="E47" s="104"/>
      <c r="F47" s="104"/>
      <c r="G47" s="104"/>
      <c r="H47" s="104"/>
      <c r="I47" s="104"/>
      <c r="J47" s="104"/>
      <c r="K47" s="104"/>
      <c r="L47" s="104"/>
      <c r="M47" s="104"/>
      <c r="N47" s="104"/>
      <c r="O47" s="104"/>
      <c r="P47" s="104"/>
      <c r="Q47" s="104"/>
      <c r="R47" s="104"/>
      <c r="S47" s="105"/>
      <c r="T47" s="33"/>
    </row>
    <row r="48" spans="1:20" ht="15.75" customHeight="1" x14ac:dyDescent="0.25">
      <c r="A48" s="103"/>
      <c r="B48" s="104"/>
      <c r="C48" s="104"/>
      <c r="D48" s="104"/>
      <c r="E48" s="104"/>
      <c r="F48" s="104"/>
      <c r="G48" s="104"/>
      <c r="H48" s="104"/>
      <c r="I48" s="104"/>
      <c r="J48" s="104"/>
      <c r="K48" s="104"/>
      <c r="L48" s="104"/>
      <c r="M48" s="104"/>
      <c r="N48" s="104"/>
      <c r="O48" s="104"/>
      <c r="P48" s="104"/>
      <c r="Q48" s="104"/>
      <c r="R48" s="104"/>
      <c r="S48" s="105"/>
      <c r="T48" s="33"/>
    </row>
    <row r="49" spans="1:20" ht="15.75" customHeight="1" x14ac:dyDescent="0.25">
      <c r="A49" s="103"/>
      <c r="B49" s="104"/>
      <c r="C49" s="104"/>
      <c r="D49" s="104"/>
      <c r="E49" s="104"/>
      <c r="F49" s="104"/>
      <c r="G49" s="104"/>
      <c r="H49" s="104"/>
      <c r="I49" s="104"/>
      <c r="J49" s="104"/>
      <c r="K49" s="104"/>
      <c r="L49" s="104"/>
      <c r="M49" s="104"/>
      <c r="N49" s="104"/>
      <c r="O49" s="104"/>
      <c r="P49" s="104"/>
      <c r="Q49" s="104"/>
      <c r="R49" s="104"/>
      <c r="S49" s="105"/>
      <c r="T49" s="33"/>
    </row>
    <row r="50" spans="1:20" ht="15.75" customHeight="1" x14ac:dyDescent="0.25">
      <c r="A50" s="103"/>
      <c r="B50" s="104"/>
      <c r="C50" s="104"/>
      <c r="D50" s="104"/>
      <c r="E50" s="104"/>
      <c r="F50" s="104"/>
      <c r="G50" s="104"/>
      <c r="H50" s="104"/>
      <c r="I50" s="104"/>
      <c r="J50" s="104"/>
      <c r="K50" s="104"/>
      <c r="L50" s="104"/>
      <c r="M50" s="104"/>
      <c r="N50" s="104"/>
      <c r="O50" s="104"/>
      <c r="P50" s="104"/>
      <c r="Q50" s="104"/>
      <c r="R50" s="104"/>
      <c r="S50" s="105"/>
      <c r="T50" s="33"/>
    </row>
    <row r="51" spans="1:20" ht="15.75" customHeight="1" x14ac:dyDescent="0.25">
      <c r="A51" s="103"/>
      <c r="B51" s="104"/>
      <c r="C51" s="104"/>
      <c r="D51" s="104"/>
      <c r="E51" s="104"/>
      <c r="F51" s="104"/>
      <c r="G51" s="104"/>
      <c r="H51" s="104"/>
      <c r="I51" s="104"/>
      <c r="J51" s="104"/>
      <c r="K51" s="104"/>
      <c r="L51" s="104"/>
      <c r="M51" s="104"/>
      <c r="N51" s="104"/>
      <c r="O51" s="104"/>
      <c r="P51" s="104"/>
      <c r="Q51" s="104"/>
      <c r="R51" s="104"/>
      <c r="S51" s="105"/>
      <c r="T51" s="33"/>
    </row>
    <row r="52" spans="1:20" ht="15.75" customHeight="1" x14ac:dyDescent="0.25">
      <c r="A52" s="103"/>
      <c r="B52" s="104"/>
      <c r="C52" s="104"/>
      <c r="D52" s="104"/>
      <c r="E52" s="104"/>
      <c r="F52" s="104"/>
      <c r="G52" s="104"/>
      <c r="H52" s="104"/>
      <c r="I52" s="104"/>
      <c r="J52" s="104"/>
      <c r="K52" s="104"/>
      <c r="L52" s="104"/>
      <c r="M52" s="104"/>
      <c r="N52" s="104"/>
      <c r="O52" s="104"/>
      <c r="P52" s="104"/>
      <c r="Q52" s="104"/>
      <c r="R52" s="104"/>
      <c r="S52" s="105"/>
      <c r="T52" s="33"/>
    </row>
    <row r="53" spans="1:20" ht="15.75" customHeight="1" x14ac:dyDescent="0.25">
      <c r="A53" s="103"/>
      <c r="B53" s="104"/>
      <c r="C53" s="104"/>
      <c r="D53" s="104"/>
      <c r="E53" s="104"/>
      <c r="F53" s="104"/>
      <c r="G53" s="104"/>
      <c r="H53" s="104"/>
      <c r="I53" s="104"/>
      <c r="J53" s="104"/>
      <c r="K53" s="104"/>
      <c r="L53" s="104"/>
      <c r="M53" s="104"/>
      <c r="N53" s="104"/>
      <c r="O53" s="104"/>
      <c r="P53" s="104"/>
      <c r="Q53" s="104"/>
      <c r="R53" s="104"/>
      <c r="S53" s="105"/>
      <c r="T53" s="33"/>
    </row>
    <row r="54" spans="1:20" ht="15.75" customHeight="1" x14ac:dyDescent="0.25">
      <c r="A54" s="103"/>
      <c r="B54" s="104"/>
      <c r="C54" s="104"/>
      <c r="D54" s="104"/>
      <c r="E54" s="104"/>
      <c r="F54" s="104"/>
      <c r="G54" s="104"/>
      <c r="H54" s="104"/>
      <c r="I54" s="104"/>
      <c r="J54" s="104"/>
      <c r="K54" s="104"/>
      <c r="L54" s="104"/>
      <c r="M54" s="104"/>
      <c r="N54" s="104"/>
      <c r="O54" s="104"/>
      <c r="P54" s="104"/>
      <c r="Q54" s="104"/>
      <c r="R54" s="104"/>
      <c r="S54" s="105"/>
      <c r="T54" s="33"/>
    </row>
    <row r="55" spans="1:20" ht="15.75" customHeight="1" x14ac:dyDescent="0.25">
      <c r="A55" s="103"/>
      <c r="B55" s="104"/>
      <c r="C55" s="104"/>
      <c r="D55" s="104"/>
      <c r="E55" s="104"/>
      <c r="F55" s="104"/>
      <c r="G55" s="104"/>
      <c r="H55" s="104"/>
      <c r="I55" s="104"/>
      <c r="J55" s="104"/>
      <c r="K55" s="104"/>
      <c r="L55" s="104"/>
      <c r="M55" s="104"/>
      <c r="N55" s="104"/>
      <c r="O55" s="104"/>
      <c r="P55" s="104"/>
      <c r="Q55" s="104"/>
      <c r="R55" s="104"/>
      <c r="S55" s="105"/>
      <c r="T55" s="33"/>
    </row>
    <row r="56" spans="1:20" ht="15.75" customHeight="1" x14ac:dyDescent="0.25">
      <c r="A56" s="103"/>
      <c r="B56" s="104"/>
      <c r="C56" s="104"/>
      <c r="D56" s="104"/>
      <c r="E56" s="104"/>
      <c r="F56" s="104"/>
      <c r="G56" s="104"/>
      <c r="H56" s="104"/>
      <c r="I56" s="104"/>
      <c r="J56" s="104"/>
      <c r="K56" s="104"/>
      <c r="L56" s="104"/>
      <c r="M56" s="104"/>
      <c r="N56" s="104"/>
      <c r="O56" s="104"/>
      <c r="P56" s="104"/>
      <c r="Q56" s="104"/>
      <c r="R56" s="104"/>
      <c r="S56" s="105"/>
      <c r="T56" s="33"/>
    </row>
    <row r="57" spans="1:20" ht="15.75" customHeight="1" x14ac:dyDescent="0.25">
      <c r="A57" s="103"/>
      <c r="B57" s="104"/>
      <c r="C57" s="104"/>
      <c r="D57" s="104"/>
      <c r="E57" s="104"/>
      <c r="F57" s="104"/>
      <c r="G57" s="104"/>
      <c r="H57" s="104"/>
      <c r="I57" s="104"/>
      <c r="J57" s="104"/>
      <c r="K57" s="104"/>
      <c r="L57" s="104"/>
      <c r="M57" s="104"/>
      <c r="N57" s="104"/>
      <c r="O57" s="104"/>
      <c r="P57" s="104"/>
      <c r="Q57" s="104"/>
      <c r="R57" s="104"/>
      <c r="S57" s="105"/>
      <c r="T57" s="33"/>
    </row>
    <row r="58" spans="1:20" ht="15.75" customHeight="1" x14ac:dyDescent="0.25">
      <c r="A58" s="103"/>
      <c r="B58" s="104"/>
      <c r="C58" s="104"/>
      <c r="D58" s="104"/>
      <c r="E58" s="104"/>
      <c r="F58" s="104"/>
      <c r="G58" s="104"/>
      <c r="H58" s="104"/>
      <c r="I58" s="104"/>
      <c r="J58" s="104"/>
      <c r="K58" s="104"/>
      <c r="L58" s="104"/>
      <c r="M58" s="104"/>
      <c r="N58" s="104"/>
      <c r="O58" s="104"/>
      <c r="P58" s="104"/>
      <c r="Q58" s="104"/>
      <c r="R58" s="104"/>
      <c r="S58" s="105"/>
      <c r="T58" s="33"/>
    </row>
    <row r="59" spans="1:20" ht="15.75" customHeight="1" x14ac:dyDescent="0.25">
      <c r="A59" s="103"/>
      <c r="B59" s="104"/>
      <c r="C59" s="104"/>
      <c r="D59" s="104"/>
      <c r="E59" s="104"/>
      <c r="F59" s="104"/>
      <c r="G59" s="104"/>
      <c r="H59" s="104"/>
      <c r="I59" s="104"/>
      <c r="J59" s="104"/>
      <c r="K59" s="104"/>
      <c r="L59" s="104"/>
      <c r="M59" s="104"/>
      <c r="N59" s="104"/>
      <c r="O59" s="104"/>
      <c r="P59" s="104"/>
      <c r="Q59" s="104"/>
      <c r="R59" s="104"/>
      <c r="S59" s="105"/>
      <c r="T59" s="33"/>
    </row>
    <row r="60" spans="1:20" ht="15.75" customHeight="1" x14ac:dyDescent="0.25">
      <c r="A60" s="103"/>
      <c r="B60" s="104"/>
      <c r="C60" s="104"/>
      <c r="D60" s="104"/>
      <c r="E60" s="104"/>
      <c r="F60" s="104"/>
      <c r="G60" s="104"/>
      <c r="H60" s="104"/>
      <c r="I60" s="104"/>
      <c r="J60" s="104"/>
      <c r="K60" s="104"/>
      <c r="L60" s="104"/>
      <c r="M60" s="104"/>
      <c r="N60" s="104"/>
      <c r="O60" s="104"/>
      <c r="P60" s="104"/>
      <c r="Q60" s="104"/>
      <c r="R60" s="104"/>
      <c r="S60" s="105"/>
      <c r="T60" s="33"/>
    </row>
    <row r="61" spans="1:20" ht="15.75" customHeight="1" x14ac:dyDescent="0.25">
      <c r="A61" s="103"/>
      <c r="B61" s="104"/>
      <c r="C61" s="104"/>
      <c r="D61" s="104"/>
      <c r="E61" s="104"/>
      <c r="F61" s="104"/>
      <c r="G61" s="104"/>
      <c r="H61" s="104"/>
      <c r="I61" s="104"/>
      <c r="J61" s="104"/>
      <c r="K61" s="104"/>
      <c r="L61" s="104"/>
      <c r="M61" s="104"/>
      <c r="N61" s="104"/>
      <c r="O61" s="104"/>
      <c r="P61" s="104"/>
      <c r="Q61" s="104"/>
      <c r="R61" s="104"/>
      <c r="S61" s="105"/>
      <c r="T61" s="33"/>
    </row>
    <row r="62" spans="1:20" ht="15.75" customHeight="1" x14ac:dyDescent="0.25">
      <c r="A62" s="103"/>
      <c r="B62" s="104"/>
      <c r="C62" s="104"/>
      <c r="D62" s="104"/>
      <c r="E62" s="104"/>
      <c r="F62" s="104"/>
      <c r="G62" s="104"/>
      <c r="H62" s="104"/>
      <c r="I62" s="104"/>
      <c r="J62" s="104"/>
      <c r="K62" s="104"/>
      <c r="L62" s="104"/>
      <c r="M62" s="104"/>
      <c r="N62" s="104"/>
      <c r="O62" s="104"/>
      <c r="P62" s="104"/>
      <c r="Q62" s="104"/>
      <c r="R62" s="104"/>
      <c r="S62" s="105"/>
      <c r="T62" s="33"/>
    </row>
    <row r="63" spans="1:20" ht="15.75" customHeight="1" x14ac:dyDescent="0.25">
      <c r="A63" s="103"/>
      <c r="B63" s="104"/>
      <c r="C63" s="104"/>
      <c r="D63" s="104"/>
      <c r="E63" s="104"/>
      <c r="F63" s="104"/>
      <c r="G63" s="104"/>
      <c r="H63" s="104"/>
      <c r="I63" s="104"/>
      <c r="J63" s="104"/>
      <c r="K63" s="104"/>
      <c r="L63" s="104"/>
      <c r="M63" s="104"/>
      <c r="N63" s="104"/>
      <c r="O63" s="104"/>
      <c r="P63" s="104"/>
      <c r="Q63" s="104"/>
      <c r="R63" s="104"/>
      <c r="S63" s="105"/>
      <c r="T63" s="33"/>
    </row>
    <row r="64" spans="1:20" ht="15.75" customHeight="1" x14ac:dyDescent="0.25">
      <c r="A64" s="103"/>
      <c r="B64" s="104"/>
      <c r="C64" s="104"/>
      <c r="D64" s="104"/>
      <c r="E64" s="104"/>
      <c r="F64" s="104"/>
      <c r="G64" s="104"/>
      <c r="H64" s="104"/>
      <c r="I64" s="104"/>
      <c r="J64" s="104"/>
      <c r="K64" s="104"/>
      <c r="L64" s="104"/>
      <c r="M64" s="104"/>
      <c r="N64" s="104"/>
      <c r="O64" s="104"/>
      <c r="P64" s="104"/>
      <c r="Q64" s="104"/>
      <c r="R64" s="104"/>
      <c r="S64" s="105"/>
      <c r="T64" s="33"/>
    </row>
    <row r="65" spans="1:20" ht="15.75" customHeight="1" x14ac:dyDescent="0.25">
      <c r="A65" s="103"/>
      <c r="B65" s="104"/>
      <c r="C65" s="104"/>
      <c r="D65" s="104"/>
      <c r="E65" s="104"/>
      <c r="F65" s="104"/>
      <c r="G65" s="104"/>
      <c r="H65" s="104"/>
      <c r="I65" s="104"/>
      <c r="J65" s="104"/>
      <c r="K65" s="104"/>
      <c r="L65" s="104"/>
      <c r="M65" s="104"/>
      <c r="N65" s="104"/>
      <c r="O65" s="104"/>
      <c r="P65" s="104"/>
      <c r="Q65" s="104"/>
      <c r="R65" s="104"/>
      <c r="S65" s="105"/>
      <c r="T65" s="33"/>
    </row>
    <row r="66" spans="1:20" ht="15.75" customHeight="1" x14ac:dyDescent="0.25">
      <c r="A66" s="103"/>
      <c r="B66" s="104"/>
      <c r="C66" s="104"/>
      <c r="D66" s="104"/>
      <c r="E66" s="104"/>
      <c r="F66" s="104"/>
      <c r="G66" s="104"/>
      <c r="H66" s="104"/>
      <c r="I66" s="104"/>
      <c r="J66" s="104"/>
      <c r="K66" s="104"/>
      <c r="L66" s="104"/>
      <c r="M66" s="104"/>
      <c r="N66" s="104"/>
      <c r="O66" s="104"/>
      <c r="P66" s="104"/>
      <c r="Q66" s="104"/>
      <c r="R66" s="104"/>
      <c r="S66" s="105"/>
      <c r="T66" s="33"/>
    </row>
    <row r="67" spans="1:20" ht="15.75" customHeight="1" x14ac:dyDescent="0.25">
      <c r="A67" s="103"/>
      <c r="B67" s="104"/>
      <c r="C67" s="104"/>
      <c r="D67" s="104"/>
      <c r="E67" s="104"/>
      <c r="F67" s="104"/>
      <c r="G67" s="104"/>
      <c r="H67" s="104"/>
      <c r="I67" s="104"/>
      <c r="J67" s="104"/>
      <c r="K67" s="104"/>
      <c r="L67" s="104"/>
      <c r="M67" s="104"/>
      <c r="N67" s="104"/>
      <c r="O67" s="104"/>
      <c r="P67" s="104"/>
      <c r="Q67" s="104"/>
      <c r="R67" s="104"/>
      <c r="S67" s="105"/>
      <c r="T67" s="33"/>
    </row>
    <row r="68" spans="1:20" ht="15.75" customHeight="1" x14ac:dyDescent="0.25">
      <c r="A68" s="103"/>
      <c r="B68" s="104"/>
      <c r="C68" s="104"/>
      <c r="D68" s="104"/>
      <c r="E68" s="104"/>
      <c r="F68" s="104"/>
      <c r="G68" s="104"/>
      <c r="H68" s="104"/>
      <c r="I68" s="104"/>
      <c r="J68" s="104"/>
      <c r="K68" s="104"/>
      <c r="L68" s="104"/>
      <c r="M68" s="104"/>
      <c r="N68" s="104"/>
      <c r="O68" s="104"/>
      <c r="P68" s="104"/>
      <c r="Q68" s="104"/>
      <c r="R68" s="104"/>
      <c r="S68" s="105"/>
      <c r="T68" s="33"/>
    </row>
    <row r="69" spans="1:20" ht="15.75" customHeight="1" x14ac:dyDescent="0.25">
      <c r="A69" s="103"/>
      <c r="B69" s="104"/>
      <c r="C69" s="104"/>
      <c r="D69" s="104"/>
      <c r="E69" s="104"/>
      <c r="F69" s="104"/>
      <c r="G69" s="104"/>
      <c r="H69" s="104"/>
      <c r="I69" s="104"/>
      <c r="J69" s="104"/>
      <c r="K69" s="104"/>
      <c r="L69" s="104"/>
      <c r="M69" s="104"/>
      <c r="N69" s="104"/>
      <c r="O69" s="104"/>
      <c r="P69" s="104"/>
      <c r="Q69" s="104"/>
      <c r="R69" s="104"/>
      <c r="S69" s="105"/>
      <c r="T69" s="33"/>
    </row>
    <row r="70" spans="1:20" ht="15.75" customHeight="1" x14ac:dyDescent="0.25">
      <c r="A70" s="103"/>
      <c r="B70" s="104"/>
      <c r="C70" s="104"/>
      <c r="D70" s="104"/>
      <c r="E70" s="104"/>
      <c r="F70" s="104"/>
      <c r="G70" s="104"/>
      <c r="H70" s="104"/>
      <c r="I70" s="104"/>
      <c r="J70" s="104"/>
      <c r="K70" s="104"/>
      <c r="L70" s="104"/>
      <c r="M70" s="104"/>
      <c r="N70" s="104"/>
      <c r="O70" s="104"/>
      <c r="P70" s="104"/>
      <c r="Q70" s="104"/>
      <c r="R70" s="104"/>
      <c r="S70" s="105"/>
      <c r="T70" s="33"/>
    </row>
    <row r="71" spans="1:20" ht="15.75" customHeight="1" x14ac:dyDescent="0.25">
      <c r="A71" s="103"/>
      <c r="B71" s="104"/>
      <c r="C71" s="104"/>
      <c r="D71" s="104"/>
      <c r="E71" s="104"/>
      <c r="F71" s="104"/>
      <c r="G71" s="104"/>
      <c r="H71" s="104"/>
      <c r="I71" s="104"/>
      <c r="J71" s="104"/>
      <c r="K71" s="104"/>
      <c r="L71" s="104"/>
      <c r="M71" s="104"/>
      <c r="N71" s="104"/>
      <c r="O71" s="104"/>
      <c r="P71" s="104"/>
      <c r="Q71" s="104"/>
      <c r="R71" s="104"/>
      <c r="S71" s="105"/>
      <c r="T71" s="33"/>
    </row>
    <row r="72" spans="1:20" ht="15.75" customHeight="1" x14ac:dyDescent="0.25">
      <c r="A72" s="103"/>
      <c r="B72" s="104"/>
      <c r="C72" s="104"/>
      <c r="D72" s="104"/>
      <c r="E72" s="104"/>
      <c r="F72" s="104"/>
      <c r="G72" s="104"/>
      <c r="H72" s="104"/>
      <c r="I72" s="104"/>
      <c r="J72" s="104"/>
      <c r="K72" s="104"/>
      <c r="L72" s="104"/>
      <c r="M72" s="104"/>
      <c r="N72" s="104"/>
      <c r="O72" s="104"/>
      <c r="P72" s="104"/>
      <c r="Q72" s="104"/>
      <c r="R72" s="104"/>
      <c r="S72" s="105"/>
      <c r="T72" s="33"/>
    </row>
    <row r="73" spans="1:20" ht="15.75" customHeight="1" x14ac:dyDescent="0.25">
      <c r="A73" s="103"/>
      <c r="B73" s="104"/>
      <c r="C73" s="104"/>
      <c r="D73" s="104"/>
      <c r="E73" s="104"/>
      <c r="F73" s="104"/>
      <c r="G73" s="104"/>
      <c r="H73" s="104"/>
      <c r="I73" s="104"/>
      <c r="J73" s="104"/>
      <c r="K73" s="104"/>
      <c r="L73" s="104"/>
      <c r="M73" s="104"/>
      <c r="N73" s="104"/>
      <c r="O73" s="104"/>
      <c r="P73" s="104"/>
      <c r="Q73" s="104"/>
      <c r="R73" s="104"/>
      <c r="S73" s="105"/>
      <c r="T73" s="33"/>
    </row>
    <row r="74" spans="1:20" ht="15.75" customHeight="1" x14ac:dyDescent="0.25">
      <c r="A74" s="103"/>
      <c r="B74" s="104"/>
      <c r="C74" s="104"/>
      <c r="D74" s="104"/>
      <c r="E74" s="104"/>
      <c r="F74" s="104"/>
      <c r="G74" s="104"/>
      <c r="H74" s="104"/>
      <c r="I74" s="104"/>
      <c r="J74" s="104"/>
      <c r="K74" s="104"/>
      <c r="L74" s="104"/>
      <c r="M74" s="104"/>
      <c r="N74" s="104"/>
      <c r="O74" s="104"/>
      <c r="P74" s="104"/>
      <c r="Q74" s="104"/>
      <c r="R74" s="104"/>
      <c r="S74" s="105"/>
      <c r="T74" s="33"/>
    </row>
    <row r="75" spans="1:20" ht="15.75" customHeight="1" x14ac:dyDescent="0.25">
      <c r="A75" s="103"/>
      <c r="B75" s="104"/>
      <c r="C75" s="104"/>
      <c r="D75" s="104"/>
      <c r="E75" s="104"/>
      <c r="F75" s="104"/>
      <c r="G75" s="104"/>
      <c r="H75" s="104"/>
      <c r="I75" s="104"/>
      <c r="J75" s="104"/>
      <c r="K75" s="104"/>
      <c r="L75" s="104"/>
      <c r="M75" s="104"/>
      <c r="N75" s="104"/>
      <c r="O75" s="104"/>
      <c r="P75" s="104"/>
      <c r="Q75" s="104"/>
      <c r="R75" s="104"/>
      <c r="S75" s="105"/>
      <c r="T75" s="33"/>
    </row>
    <row r="76" spans="1:20" ht="15.75" customHeight="1" x14ac:dyDescent="0.25">
      <c r="A76" s="103"/>
      <c r="B76" s="104"/>
      <c r="C76" s="104"/>
      <c r="D76" s="104"/>
      <c r="E76" s="104"/>
      <c r="F76" s="104"/>
      <c r="G76" s="104"/>
      <c r="H76" s="104"/>
      <c r="I76" s="104"/>
      <c r="J76" s="104"/>
      <c r="K76" s="104"/>
      <c r="L76" s="104"/>
      <c r="M76" s="104"/>
      <c r="N76" s="104"/>
      <c r="O76" s="104"/>
      <c r="P76" s="104"/>
      <c r="Q76" s="104"/>
      <c r="R76" s="104"/>
      <c r="S76" s="105"/>
      <c r="T76" s="33"/>
    </row>
    <row r="77" spans="1:20" ht="15.75" customHeight="1" x14ac:dyDescent="0.25">
      <c r="A77" s="103"/>
      <c r="B77" s="104"/>
      <c r="C77" s="104"/>
      <c r="D77" s="104"/>
      <c r="E77" s="104"/>
      <c r="F77" s="104"/>
      <c r="G77" s="104"/>
      <c r="H77" s="104"/>
      <c r="I77" s="104"/>
      <c r="J77" s="104"/>
      <c r="K77" s="104"/>
      <c r="L77" s="104"/>
      <c r="M77" s="104"/>
      <c r="N77" s="104"/>
      <c r="O77" s="104"/>
      <c r="P77" s="104"/>
      <c r="Q77" s="104"/>
      <c r="R77" s="104"/>
      <c r="S77" s="105"/>
      <c r="T77" s="33"/>
    </row>
    <row r="78" spans="1:20" ht="15.75" customHeight="1" x14ac:dyDescent="0.25">
      <c r="A78" s="103"/>
      <c r="B78" s="104"/>
      <c r="C78" s="104"/>
      <c r="D78" s="104"/>
      <c r="E78" s="104"/>
      <c r="F78" s="104"/>
      <c r="G78" s="104"/>
      <c r="H78" s="104"/>
      <c r="I78" s="104"/>
      <c r="J78" s="104"/>
      <c r="K78" s="104"/>
      <c r="L78" s="104"/>
      <c r="M78" s="104"/>
      <c r="N78" s="104"/>
      <c r="O78" s="104"/>
      <c r="P78" s="104"/>
      <c r="Q78" s="104"/>
      <c r="R78" s="104"/>
      <c r="S78" s="105"/>
      <c r="T78" s="33"/>
    </row>
    <row r="79" spans="1:20" ht="15.75" customHeight="1" x14ac:dyDescent="0.25">
      <c r="A79" s="103"/>
      <c r="B79" s="104"/>
      <c r="C79" s="104"/>
      <c r="D79" s="104"/>
      <c r="E79" s="104"/>
      <c r="F79" s="104"/>
      <c r="G79" s="104"/>
      <c r="H79" s="104"/>
      <c r="I79" s="104"/>
      <c r="J79" s="104"/>
      <c r="K79" s="104"/>
      <c r="L79" s="104"/>
      <c r="M79" s="104"/>
      <c r="N79" s="104"/>
      <c r="O79" s="104"/>
      <c r="P79" s="104"/>
      <c r="Q79" s="104"/>
      <c r="R79" s="104"/>
      <c r="S79" s="105"/>
      <c r="T79" s="33"/>
    </row>
    <row r="80" spans="1:20" ht="15.75" customHeight="1" x14ac:dyDescent="0.25">
      <c r="A80" s="103"/>
      <c r="B80" s="104"/>
      <c r="C80" s="104"/>
      <c r="D80" s="104"/>
      <c r="E80" s="104"/>
      <c r="F80" s="104"/>
      <c r="G80" s="104"/>
      <c r="H80" s="104"/>
      <c r="I80" s="104"/>
      <c r="J80" s="104"/>
      <c r="K80" s="104"/>
      <c r="L80" s="104"/>
      <c r="M80" s="104"/>
      <c r="N80" s="104"/>
      <c r="O80" s="104"/>
      <c r="P80" s="104"/>
      <c r="Q80" s="104"/>
      <c r="R80" s="104"/>
      <c r="S80" s="105"/>
      <c r="T80" s="33"/>
    </row>
    <row r="81" spans="1:20" ht="15.75" customHeight="1" x14ac:dyDescent="0.25">
      <c r="A81" s="103"/>
      <c r="B81" s="104"/>
      <c r="C81" s="104"/>
      <c r="D81" s="104"/>
      <c r="E81" s="104"/>
      <c r="F81" s="104"/>
      <c r="G81" s="104"/>
      <c r="H81" s="104"/>
      <c r="I81" s="104"/>
      <c r="J81" s="104"/>
      <c r="K81" s="104"/>
      <c r="L81" s="104"/>
      <c r="M81" s="104"/>
      <c r="N81" s="104"/>
      <c r="O81" s="104"/>
      <c r="P81" s="104"/>
      <c r="Q81" s="104"/>
      <c r="R81" s="104"/>
      <c r="S81" s="105"/>
      <c r="T81" s="33"/>
    </row>
    <row r="82" spans="1:20" ht="15.75" customHeight="1" x14ac:dyDescent="0.25">
      <c r="A82" s="103"/>
      <c r="B82" s="104"/>
      <c r="C82" s="104"/>
      <c r="D82" s="104"/>
      <c r="E82" s="104"/>
      <c r="F82" s="104"/>
      <c r="G82" s="104"/>
      <c r="H82" s="104"/>
      <c r="I82" s="104"/>
      <c r="J82" s="104"/>
      <c r="K82" s="104"/>
      <c r="L82" s="104"/>
      <c r="M82" s="104"/>
      <c r="N82" s="104"/>
      <c r="O82" s="104"/>
      <c r="P82" s="104"/>
      <c r="Q82" s="104"/>
      <c r="R82" s="104"/>
      <c r="S82" s="105"/>
      <c r="T82" s="33"/>
    </row>
    <row r="83" spans="1:20" ht="15.75" customHeight="1" x14ac:dyDescent="0.25">
      <c r="A83" s="103"/>
      <c r="B83" s="104"/>
      <c r="C83" s="104"/>
      <c r="D83" s="104"/>
      <c r="E83" s="104"/>
      <c r="F83" s="104"/>
      <c r="G83" s="104"/>
      <c r="H83" s="104"/>
      <c r="I83" s="104"/>
      <c r="J83" s="104"/>
      <c r="K83" s="104"/>
      <c r="L83" s="104"/>
      <c r="M83" s="104"/>
      <c r="N83" s="104"/>
      <c r="O83" s="104"/>
      <c r="P83" s="104"/>
      <c r="Q83" s="104"/>
      <c r="R83" s="104"/>
      <c r="S83" s="105"/>
      <c r="T83" s="33"/>
    </row>
    <row r="84" spans="1:20" ht="15.75" customHeight="1" x14ac:dyDescent="0.25">
      <c r="A84" s="103"/>
      <c r="B84" s="104"/>
      <c r="C84" s="104"/>
      <c r="D84" s="104"/>
      <c r="E84" s="104"/>
      <c r="F84" s="104"/>
      <c r="G84" s="104"/>
      <c r="H84" s="104"/>
      <c r="I84" s="104"/>
      <c r="J84" s="104"/>
      <c r="K84" s="104"/>
      <c r="L84" s="104"/>
      <c r="M84" s="104"/>
      <c r="N84" s="104"/>
      <c r="O84" s="104"/>
      <c r="P84" s="104"/>
      <c r="Q84" s="104"/>
      <c r="R84" s="104"/>
      <c r="S84" s="105"/>
      <c r="T84" s="33"/>
    </row>
    <row r="85" spans="1:20" ht="15.75" customHeight="1" x14ac:dyDescent="0.25">
      <c r="A85" s="103"/>
      <c r="B85" s="104"/>
      <c r="C85" s="104"/>
      <c r="D85" s="104"/>
      <c r="E85" s="104"/>
      <c r="F85" s="104"/>
      <c r="G85" s="104"/>
      <c r="H85" s="104"/>
      <c r="I85" s="104"/>
      <c r="J85" s="104"/>
      <c r="K85" s="104"/>
      <c r="L85" s="104"/>
      <c r="M85" s="104"/>
      <c r="N85" s="104"/>
      <c r="O85" s="104"/>
      <c r="P85" s="104"/>
      <c r="Q85" s="104"/>
      <c r="R85" s="104"/>
      <c r="S85" s="105"/>
      <c r="T85" s="33"/>
    </row>
    <row r="86" spans="1:20" ht="15.75" customHeight="1" x14ac:dyDescent="0.25">
      <c r="A86" s="103"/>
      <c r="B86" s="104"/>
      <c r="C86" s="104"/>
      <c r="D86" s="104"/>
      <c r="E86" s="104"/>
      <c r="F86" s="104"/>
      <c r="G86" s="104"/>
      <c r="H86" s="104"/>
      <c r="I86" s="104"/>
      <c r="J86" s="104"/>
      <c r="K86" s="104"/>
      <c r="L86" s="104"/>
      <c r="M86" s="104"/>
      <c r="N86" s="104"/>
      <c r="O86" s="104"/>
      <c r="P86" s="104"/>
      <c r="Q86" s="104"/>
      <c r="R86" s="104"/>
      <c r="S86" s="105"/>
      <c r="T86" s="33"/>
    </row>
    <row r="87" spans="1:20" ht="15.75" customHeight="1" x14ac:dyDescent="0.25">
      <c r="A87" s="103"/>
      <c r="B87" s="104"/>
      <c r="C87" s="104"/>
      <c r="D87" s="104"/>
      <c r="E87" s="104"/>
      <c r="F87" s="104"/>
      <c r="G87" s="104"/>
      <c r="H87" s="104"/>
      <c r="I87" s="104"/>
      <c r="J87" s="104"/>
      <c r="K87" s="104"/>
      <c r="L87" s="104"/>
      <c r="M87" s="104"/>
      <c r="N87" s="104"/>
      <c r="O87" s="104"/>
      <c r="P87" s="104"/>
      <c r="Q87" s="104"/>
      <c r="R87" s="104"/>
      <c r="S87" s="105"/>
      <c r="T87" s="33"/>
    </row>
    <row r="88" spans="1:20" ht="15.75" customHeight="1" x14ac:dyDescent="0.25">
      <c r="A88" s="103"/>
      <c r="B88" s="104"/>
      <c r="C88" s="104"/>
      <c r="D88" s="104"/>
      <c r="E88" s="104"/>
      <c r="F88" s="104"/>
      <c r="G88" s="104"/>
      <c r="H88" s="104"/>
      <c r="I88" s="104"/>
      <c r="J88" s="104"/>
      <c r="K88" s="104"/>
      <c r="L88" s="104"/>
      <c r="M88" s="104"/>
      <c r="N88" s="104"/>
      <c r="O88" s="104"/>
      <c r="P88" s="104"/>
      <c r="Q88" s="104"/>
      <c r="R88" s="104"/>
      <c r="S88" s="105"/>
      <c r="T88" s="33"/>
    </row>
    <row r="89" spans="1:20" ht="15.75" customHeight="1" x14ac:dyDescent="0.25">
      <c r="A89" s="103"/>
      <c r="B89" s="104"/>
      <c r="C89" s="104"/>
      <c r="D89" s="104"/>
      <c r="E89" s="104"/>
      <c r="F89" s="104"/>
      <c r="G89" s="104"/>
      <c r="H89" s="104"/>
      <c r="I89" s="104"/>
      <c r="J89" s="104"/>
      <c r="K89" s="104"/>
      <c r="L89" s="104"/>
      <c r="M89" s="104"/>
      <c r="N89" s="104"/>
      <c r="O89" s="104"/>
      <c r="P89" s="104"/>
      <c r="Q89" s="104"/>
      <c r="R89" s="104"/>
      <c r="S89" s="105"/>
      <c r="T89" s="33"/>
    </row>
    <row r="90" spans="1:20" ht="15.75" customHeight="1" x14ac:dyDescent="0.25">
      <c r="A90" s="103"/>
      <c r="B90" s="104"/>
      <c r="C90" s="104"/>
      <c r="D90" s="104"/>
      <c r="E90" s="104"/>
      <c r="F90" s="104"/>
      <c r="G90" s="104"/>
      <c r="H90" s="104"/>
      <c r="I90" s="104"/>
      <c r="J90" s="104"/>
      <c r="K90" s="104"/>
      <c r="L90" s="104"/>
      <c r="M90" s="104"/>
      <c r="N90" s="104"/>
      <c r="O90" s="104"/>
      <c r="P90" s="104"/>
      <c r="Q90" s="104"/>
      <c r="R90" s="104"/>
      <c r="S90" s="105"/>
      <c r="T90" s="33"/>
    </row>
    <row r="91" spans="1:20" ht="15.75" customHeight="1" x14ac:dyDescent="0.25">
      <c r="A91" s="103"/>
      <c r="B91" s="104"/>
      <c r="C91" s="104"/>
      <c r="D91" s="104"/>
      <c r="E91" s="104"/>
      <c r="F91" s="104"/>
      <c r="G91" s="104"/>
      <c r="H91" s="104"/>
      <c r="I91" s="104"/>
      <c r="J91" s="104"/>
      <c r="K91" s="104"/>
      <c r="L91" s="104"/>
      <c r="M91" s="104"/>
      <c r="N91" s="104"/>
      <c r="O91" s="104"/>
      <c r="P91" s="104"/>
      <c r="Q91" s="104"/>
      <c r="R91" s="104"/>
      <c r="S91" s="105"/>
      <c r="T91" s="33"/>
    </row>
    <row r="92" spans="1:20" ht="15.75" customHeight="1" x14ac:dyDescent="0.25">
      <c r="A92" s="103"/>
      <c r="B92" s="104"/>
      <c r="C92" s="104"/>
      <c r="D92" s="104"/>
      <c r="E92" s="104"/>
      <c r="F92" s="104"/>
      <c r="G92" s="104"/>
      <c r="H92" s="104"/>
      <c r="I92" s="104"/>
      <c r="J92" s="104"/>
      <c r="K92" s="104"/>
      <c r="L92" s="104"/>
      <c r="M92" s="104"/>
      <c r="N92" s="104"/>
      <c r="O92" s="104"/>
      <c r="P92" s="104"/>
      <c r="Q92" s="104"/>
      <c r="R92" s="104"/>
      <c r="S92" s="105"/>
      <c r="T92" s="33"/>
    </row>
    <row r="93" spans="1:20" ht="15.75" customHeight="1" x14ac:dyDescent="0.25">
      <c r="A93" s="103"/>
      <c r="B93" s="104"/>
      <c r="C93" s="104"/>
      <c r="D93" s="104"/>
      <c r="E93" s="104"/>
      <c r="F93" s="104"/>
      <c r="G93" s="104"/>
      <c r="H93" s="104"/>
      <c r="I93" s="104"/>
      <c r="J93" s="104"/>
      <c r="K93" s="104"/>
      <c r="L93" s="104"/>
      <c r="M93" s="104"/>
      <c r="N93" s="104"/>
      <c r="O93" s="104"/>
      <c r="P93" s="104"/>
      <c r="Q93" s="104"/>
      <c r="R93" s="104"/>
      <c r="S93" s="105"/>
      <c r="T93" s="33"/>
    </row>
    <row r="94" spans="1:20" ht="15.75" customHeight="1" x14ac:dyDescent="0.25">
      <c r="A94" s="103"/>
      <c r="B94" s="104"/>
      <c r="C94" s="104"/>
      <c r="D94" s="104"/>
      <c r="E94" s="104"/>
      <c r="F94" s="104"/>
      <c r="G94" s="104"/>
      <c r="H94" s="104"/>
      <c r="I94" s="104"/>
      <c r="J94" s="104"/>
      <c r="K94" s="104"/>
      <c r="L94" s="104"/>
      <c r="M94" s="104"/>
      <c r="N94" s="104"/>
      <c r="O94" s="104"/>
      <c r="P94" s="104"/>
      <c r="Q94" s="104"/>
      <c r="R94" s="104"/>
      <c r="S94" s="105"/>
      <c r="T94" s="33"/>
    </row>
    <row r="95" spans="1:20" ht="15.75" customHeight="1" x14ac:dyDescent="0.25">
      <c r="A95" s="103"/>
      <c r="B95" s="104"/>
      <c r="C95" s="104"/>
      <c r="D95" s="104"/>
      <c r="E95" s="104"/>
      <c r="F95" s="104"/>
      <c r="G95" s="104"/>
      <c r="H95" s="104"/>
      <c r="I95" s="104"/>
      <c r="J95" s="104"/>
      <c r="K95" s="104"/>
      <c r="L95" s="104"/>
      <c r="M95" s="104"/>
      <c r="N95" s="104"/>
      <c r="O95" s="104"/>
      <c r="P95" s="104"/>
      <c r="Q95" s="104"/>
      <c r="R95" s="104"/>
      <c r="S95" s="105"/>
      <c r="T95" s="33"/>
    </row>
    <row r="96" spans="1:20" ht="15.75" customHeight="1" x14ac:dyDescent="0.25">
      <c r="A96" s="103"/>
      <c r="B96" s="104"/>
      <c r="C96" s="104"/>
      <c r="D96" s="104"/>
      <c r="E96" s="104"/>
      <c r="F96" s="104"/>
      <c r="G96" s="104"/>
      <c r="H96" s="104"/>
      <c r="I96" s="104"/>
      <c r="J96" s="104"/>
      <c r="K96" s="104"/>
      <c r="L96" s="104"/>
      <c r="M96" s="104"/>
      <c r="N96" s="104"/>
      <c r="O96" s="104"/>
      <c r="P96" s="104"/>
      <c r="Q96" s="104"/>
      <c r="R96" s="104"/>
      <c r="S96" s="105"/>
      <c r="T96" s="33"/>
    </row>
    <row r="97" spans="1:20" ht="15.75" customHeight="1" x14ac:dyDescent="0.25">
      <c r="A97" s="103"/>
      <c r="B97" s="104"/>
      <c r="C97" s="104"/>
      <c r="D97" s="104"/>
      <c r="E97" s="104"/>
      <c r="F97" s="104"/>
      <c r="G97" s="104"/>
      <c r="H97" s="104"/>
      <c r="I97" s="104"/>
      <c r="J97" s="104"/>
      <c r="K97" s="104"/>
      <c r="L97" s="104"/>
      <c r="M97" s="104"/>
      <c r="N97" s="104"/>
      <c r="O97" s="104"/>
      <c r="P97" s="104"/>
      <c r="Q97" s="104"/>
      <c r="R97" s="104"/>
      <c r="S97" s="105"/>
      <c r="T97" s="33"/>
    </row>
    <row r="98" spans="1:20" ht="15.75" customHeight="1" x14ac:dyDescent="0.25">
      <c r="A98" s="103"/>
      <c r="B98" s="104"/>
      <c r="C98" s="104"/>
      <c r="D98" s="104"/>
      <c r="E98" s="104"/>
      <c r="F98" s="104"/>
      <c r="G98" s="104"/>
      <c r="H98" s="104"/>
      <c r="I98" s="104"/>
      <c r="J98" s="104"/>
      <c r="K98" s="104"/>
      <c r="L98" s="104"/>
      <c r="M98" s="104"/>
      <c r="N98" s="104"/>
      <c r="O98" s="104"/>
      <c r="P98" s="104"/>
      <c r="Q98" s="104"/>
      <c r="R98" s="104"/>
      <c r="S98" s="105"/>
      <c r="T98" s="33"/>
    </row>
    <row r="99" spans="1:20" ht="15.75" customHeight="1" x14ac:dyDescent="0.25">
      <c r="A99" s="103"/>
      <c r="B99" s="104"/>
      <c r="C99" s="104"/>
      <c r="D99" s="104"/>
      <c r="E99" s="104"/>
      <c r="F99" s="104"/>
      <c r="G99" s="104"/>
      <c r="H99" s="104"/>
      <c r="I99" s="104"/>
      <c r="J99" s="104"/>
      <c r="K99" s="104"/>
      <c r="L99" s="104"/>
      <c r="M99" s="104"/>
      <c r="N99" s="104"/>
      <c r="O99" s="104"/>
      <c r="P99" s="104"/>
      <c r="Q99" s="104"/>
      <c r="R99" s="104"/>
      <c r="S99" s="105"/>
      <c r="T99" s="33"/>
    </row>
    <row r="100" spans="1:20" ht="15.75" customHeight="1" x14ac:dyDescent="0.25">
      <c r="A100" s="103"/>
      <c r="B100" s="104"/>
      <c r="C100" s="104"/>
      <c r="D100" s="104"/>
      <c r="E100" s="104"/>
      <c r="F100" s="104"/>
      <c r="G100" s="104"/>
      <c r="H100" s="104"/>
      <c r="I100" s="104"/>
      <c r="J100" s="104"/>
      <c r="K100" s="104"/>
      <c r="L100" s="104"/>
      <c r="M100" s="104"/>
      <c r="N100" s="104"/>
      <c r="O100" s="104"/>
      <c r="P100" s="104"/>
      <c r="Q100" s="104"/>
      <c r="R100" s="104"/>
      <c r="S100" s="105"/>
      <c r="T100" s="33"/>
    </row>
    <row r="101" spans="1:20" ht="15.75" customHeight="1" x14ac:dyDescent="0.25">
      <c r="A101" s="103"/>
      <c r="B101" s="104"/>
      <c r="C101" s="104"/>
      <c r="D101" s="104"/>
      <c r="E101" s="104"/>
      <c r="F101" s="104"/>
      <c r="G101" s="104"/>
      <c r="H101" s="104"/>
      <c r="I101" s="104"/>
      <c r="J101" s="104"/>
      <c r="K101" s="104"/>
      <c r="L101" s="104"/>
      <c r="M101" s="104"/>
      <c r="N101" s="104"/>
      <c r="O101" s="104"/>
      <c r="P101" s="104"/>
      <c r="Q101" s="104"/>
      <c r="R101" s="104"/>
      <c r="S101" s="105"/>
      <c r="T101" s="33"/>
    </row>
    <row r="102" spans="1:20" ht="15.75" customHeight="1" x14ac:dyDescent="0.25">
      <c r="A102" s="103"/>
      <c r="B102" s="104"/>
      <c r="C102" s="104"/>
      <c r="D102" s="104"/>
      <c r="E102" s="104"/>
      <c r="F102" s="104"/>
      <c r="G102" s="104"/>
      <c r="H102" s="104"/>
      <c r="I102" s="104"/>
      <c r="J102" s="104"/>
      <c r="K102" s="104"/>
      <c r="L102" s="104"/>
      <c r="M102" s="104"/>
      <c r="N102" s="104"/>
      <c r="O102" s="104"/>
      <c r="P102" s="104"/>
      <c r="Q102" s="104"/>
      <c r="R102" s="104"/>
      <c r="S102" s="105"/>
      <c r="T102" s="33"/>
    </row>
    <row r="103" spans="1:20" ht="15.75" customHeight="1" x14ac:dyDescent="0.25">
      <c r="A103" s="103"/>
      <c r="B103" s="104"/>
      <c r="C103" s="104"/>
      <c r="D103" s="104"/>
      <c r="E103" s="104"/>
      <c r="F103" s="104"/>
      <c r="G103" s="104"/>
      <c r="H103" s="104"/>
      <c r="I103" s="104"/>
      <c r="J103" s="104"/>
      <c r="K103" s="104"/>
      <c r="L103" s="104"/>
      <c r="M103" s="104"/>
      <c r="N103" s="104"/>
      <c r="O103" s="104"/>
      <c r="P103" s="104"/>
      <c r="Q103" s="104"/>
      <c r="R103" s="104"/>
      <c r="S103" s="105"/>
      <c r="T103" s="33"/>
    </row>
    <row r="104" spans="1:20" ht="15.75" customHeight="1" x14ac:dyDescent="0.25">
      <c r="A104" s="103"/>
      <c r="B104" s="104"/>
      <c r="C104" s="104"/>
      <c r="D104" s="104"/>
      <c r="E104" s="104"/>
      <c r="F104" s="104"/>
      <c r="G104" s="104"/>
      <c r="H104" s="104"/>
      <c r="I104" s="104"/>
      <c r="J104" s="104"/>
      <c r="K104" s="104"/>
      <c r="L104" s="104"/>
      <c r="M104" s="104"/>
      <c r="N104" s="104"/>
      <c r="O104" s="104"/>
      <c r="P104" s="104"/>
      <c r="Q104" s="104"/>
      <c r="R104" s="104"/>
      <c r="S104" s="105"/>
      <c r="T104" s="33"/>
    </row>
    <row r="105" spans="1:20" ht="15.75" customHeight="1" x14ac:dyDescent="0.25">
      <c r="A105" s="103"/>
      <c r="B105" s="104"/>
      <c r="C105" s="104"/>
      <c r="D105" s="104"/>
      <c r="E105" s="104"/>
      <c r="F105" s="104"/>
      <c r="G105" s="104"/>
      <c r="H105" s="104"/>
      <c r="I105" s="104"/>
      <c r="J105" s="104"/>
      <c r="K105" s="104"/>
      <c r="L105" s="104"/>
      <c r="M105" s="104"/>
      <c r="N105" s="104"/>
      <c r="O105" s="104"/>
      <c r="P105" s="104"/>
      <c r="Q105" s="104"/>
      <c r="R105" s="104"/>
      <c r="S105" s="105"/>
      <c r="T105" s="33"/>
    </row>
    <row r="106" spans="1:20" ht="15.75" customHeight="1" x14ac:dyDescent="0.25">
      <c r="A106" s="103"/>
      <c r="B106" s="104"/>
      <c r="C106" s="104"/>
      <c r="D106" s="104"/>
      <c r="E106" s="104"/>
      <c r="F106" s="104"/>
      <c r="G106" s="104"/>
      <c r="H106" s="104"/>
      <c r="I106" s="104"/>
      <c r="J106" s="104"/>
      <c r="K106" s="104"/>
      <c r="L106" s="104"/>
      <c r="M106" s="104"/>
      <c r="N106" s="104"/>
      <c r="O106" s="104"/>
      <c r="P106" s="104"/>
      <c r="Q106" s="104"/>
      <c r="R106" s="104"/>
      <c r="S106" s="105"/>
      <c r="T106" s="33"/>
    </row>
    <row r="107" spans="1:20" ht="15.75" customHeight="1" x14ac:dyDescent="0.25">
      <c r="A107" s="103"/>
      <c r="B107" s="104"/>
      <c r="C107" s="104"/>
      <c r="D107" s="104"/>
      <c r="E107" s="104"/>
      <c r="F107" s="104"/>
      <c r="G107" s="104"/>
      <c r="H107" s="104"/>
      <c r="I107" s="104"/>
      <c r="J107" s="104"/>
      <c r="K107" s="104"/>
      <c r="L107" s="104"/>
      <c r="M107" s="104"/>
      <c r="N107" s="104"/>
      <c r="O107" s="104"/>
      <c r="P107" s="104"/>
      <c r="Q107" s="104"/>
      <c r="R107" s="104"/>
      <c r="S107" s="105"/>
      <c r="T107" s="33"/>
    </row>
    <row r="108" spans="1:20" ht="15.75" customHeight="1" x14ac:dyDescent="0.25">
      <c r="A108" s="103"/>
      <c r="B108" s="104"/>
      <c r="C108" s="104"/>
      <c r="D108" s="104"/>
      <c r="E108" s="104"/>
      <c r="F108" s="104"/>
      <c r="G108" s="104"/>
      <c r="H108" s="104"/>
      <c r="I108" s="104"/>
      <c r="J108" s="104"/>
      <c r="K108" s="104"/>
      <c r="L108" s="104"/>
      <c r="M108" s="104"/>
      <c r="N108" s="104"/>
      <c r="O108" s="104"/>
      <c r="P108" s="104"/>
      <c r="Q108" s="104"/>
      <c r="R108" s="104"/>
      <c r="S108" s="105"/>
      <c r="T108" s="33"/>
    </row>
    <row r="109" spans="1:20" ht="15.75" customHeight="1" x14ac:dyDescent="0.25">
      <c r="A109" s="103"/>
      <c r="B109" s="104"/>
      <c r="C109" s="104"/>
      <c r="D109" s="104"/>
      <c r="E109" s="104"/>
      <c r="F109" s="104"/>
      <c r="G109" s="104"/>
      <c r="H109" s="104"/>
      <c r="I109" s="104"/>
      <c r="J109" s="104"/>
      <c r="K109" s="104"/>
      <c r="L109" s="104"/>
      <c r="M109" s="104"/>
      <c r="N109" s="104"/>
      <c r="O109" s="104"/>
      <c r="P109" s="104"/>
      <c r="Q109" s="104"/>
      <c r="R109" s="104"/>
      <c r="S109" s="105"/>
      <c r="T109" s="33"/>
    </row>
    <row r="110" spans="1:20" ht="15.75" customHeight="1" x14ac:dyDescent="0.25">
      <c r="A110" s="103"/>
      <c r="B110" s="104"/>
      <c r="C110" s="104"/>
      <c r="D110" s="104"/>
      <c r="E110" s="104"/>
      <c r="F110" s="104"/>
      <c r="G110" s="104"/>
      <c r="H110" s="104"/>
      <c r="I110" s="104"/>
      <c r="J110" s="104"/>
      <c r="K110" s="104"/>
      <c r="L110" s="104"/>
      <c r="M110" s="104"/>
      <c r="N110" s="104"/>
      <c r="O110" s="104"/>
      <c r="P110" s="104"/>
      <c r="Q110" s="104"/>
      <c r="R110" s="104"/>
      <c r="S110" s="105"/>
      <c r="T110" s="33"/>
    </row>
    <row r="111" spans="1:20" ht="15.75" customHeight="1" x14ac:dyDescent="0.25">
      <c r="A111" s="103"/>
      <c r="B111" s="104"/>
      <c r="C111" s="104"/>
      <c r="D111" s="104"/>
      <c r="E111" s="104"/>
      <c r="F111" s="104"/>
      <c r="G111" s="104"/>
      <c r="H111" s="104"/>
      <c r="I111" s="104"/>
      <c r="J111" s="104"/>
      <c r="K111" s="104"/>
      <c r="L111" s="104"/>
      <c r="M111" s="104"/>
      <c r="N111" s="104"/>
      <c r="O111" s="104"/>
      <c r="P111" s="104"/>
      <c r="Q111" s="104"/>
      <c r="R111" s="104"/>
      <c r="S111" s="105"/>
      <c r="T111" s="33"/>
    </row>
    <row r="112" spans="1:20" ht="15.75" customHeight="1" x14ac:dyDescent="0.25">
      <c r="A112" s="103"/>
      <c r="B112" s="104"/>
      <c r="C112" s="104"/>
      <c r="D112" s="104"/>
      <c r="E112" s="104"/>
      <c r="F112" s="104"/>
      <c r="G112" s="104"/>
      <c r="H112" s="104"/>
      <c r="I112" s="104"/>
      <c r="J112" s="104"/>
      <c r="K112" s="104"/>
      <c r="L112" s="104"/>
      <c r="M112" s="104"/>
      <c r="N112" s="104"/>
      <c r="O112" s="104"/>
      <c r="P112" s="104"/>
      <c r="Q112" s="104"/>
      <c r="R112" s="104"/>
      <c r="S112" s="105"/>
      <c r="T112" s="33"/>
    </row>
    <row r="113" spans="1:20" ht="15.75" customHeight="1" x14ac:dyDescent="0.25">
      <c r="A113" s="103"/>
      <c r="B113" s="104"/>
      <c r="C113" s="104"/>
      <c r="D113" s="104"/>
      <c r="E113" s="104"/>
      <c r="F113" s="104"/>
      <c r="G113" s="104"/>
      <c r="H113" s="104"/>
      <c r="I113" s="104"/>
      <c r="J113" s="104"/>
      <c r="K113" s="104"/>
      <c r="L113" s="104"/>
      <c r="M113" s="104"/>
      <c r="N113" s="104"/>
      <c r="O113" s="104"/>
      <c r="P113" s="104"/>
      <c r="Q113" s="104"/>
      <c r="R113" s="104"/>
      <c r="S113" s="105"/>
      <c r="T113" s="33"/>
    </row>
    <row r="114" spans="1:20" ht="15.75" customHeight="1" x14ac:dyDescent="0.25">
      <c r="A114" s="103"/>
      <c r="B114" s="104"/>
      <c r="C114" s="104"/>
      <c r="D114" s="104"/>
      <c r="E114" s="104"/>
      <c r="F114" s="104"/>
      <c r="G114" s="104"/>
      <c r="H114" s="104"/>
      <c r="I114" s="104"/>
      <c r="J114" s="104"/>
      <c r="K114" s="104"/>
      <c r="L114" s="104"/>
      <c r="M114" s="104"/>
      <c r="N114" s="104"/>
      <c r="O114" s="104"/>
      <c r="P114" s="104"/>
      <c r="Q114" s="104"/>
      <c r="R114" s="104"/>
      <c r="S114" s="105"/>
      <c r="T114" s="33"/>
    </row>
    <row r="115" spans="1:20" ht="15.75" customHeight="1" x14ac:dyDescent="0.25">
      <c r="A115" s="103"/>
      <c r="B115" s="104"/>
      <c r="C115" s="104"/>
      <c r="D115" s="104"/>
      <c r="E115" s="104"/>
      <c r="F115" s="104"/>
      <c r="G115" s="104"/>
      <c r="H115" s="104"/>
      <c r="I115" s="104"/>
      <c r="J115" s="104"/>
      <c r="K115" s="104"/>
      <c r="L115" s="104"/>
      <c r="M115" s="104"/>
      <c r="N115" s="104"/>
      <c r="O115" s="104"/>
      <c r="P115" s="104"/>
      <c r="Q115" s="104"/>
      <c r="R115" s="104"/>
      <c r="S115" s="105"/>
      <c r="T115" s="33"/>
    </row>
    <row r="116" spans="1:20" ht="15.75" customHeight="1" x14ac:dyDescent="0.25">
      <c r="A116" s="103"/>
      <c r="B116" s="104"/>
      <c r="C116" s="104"/>
      <c r="D116" s="104"/>
      <c r="E116" s="104"/>
      <c r="F116" s="104"/>
      <c r="G116" s="104"/>
      <c r="H116" s="104"/>
      <c r="I116" s="104"/>
      <c r="J116" s="104"/>
      <c r="K116" s="104"/>
      <c r="L116" s="104"/>
      <c r="M116" s="104"/>
      <c r="N116" s="104"/>
      <c r="O116" s="104"/>
      <c r="P116" s="104"/>
      <c r="Q116" s="104"/>
      <c r="R116" s="104"/>
      <c r="S116" s="105"/>
      <c r="T116" s="33"/>
    </row>
    <row r="117" spans="1:20" ht="15.75" customHeight="1" x14ac:dyDescent="0.25">
      <c r="A117" s="103"/>
      <c r="B117" s="104"/>
      <c r="C117" s="104"/>
      <c r="D117" s="104"/>
      <c r="E117" s="104"/>
      <c r="F117" s="104"/>
      <c r="G117" s="104"/>
      <c r="H117" s="104"/>
      <c r="I117" s="104"/>
      <c r="J117" s="104"/>
      <c r="K117" s="104"/>
      <c r="L117" s="104"/>
      <c r="M117" s="104"/>
      <c r="N117" s="104"/>
      <c r="O117" s="104"/>
      <c r="P117" s="104"/>
      <c r="Q117" s="104"/>
      <c r="R117" s="104"/>
      <c r="S117" s="105"/>
      <c r="T117" s="33"/>
    </row>
    <row r="118" spans="1:20" ht="15.75" customHeight="1" x14ac:dyDescent="0.25">
      <c r="A118" s="103"/>
      <c r="B118" s="104"/>
      <c r="C118" s="104"/>
      <c r="D118" s="104"/>
      <c r="E118" s="104"/>
      <c r="F118" s="104"/>
      <c r="G118" s="104"/>
      <c r="H118" s="104"/>
      <c r="I118" s="104"/>
      <c r="J118" s="104"/>
      <c r="K118" s="104"/>
      <c r="L118" s="104"/>
      <c r="M118" s="104"/>
      <c r="N118" s="104"/>
      <c r="O118" s="104"/>
      <c r="P118" s="104"/>
      <c r="Q118" s="104"/>
      <c r="R118" s="104"/>
      <c r="S118" s="105"/>
      <c r="T118" s="33"/>
    </row>
    <row r="119" spans="1:20" ht="15.75" customHeight="1" x14ac:dyDescent="0.25">
      <c r="A119" s="103"/>
      <c r="B119" s="104"/>
      <c r="C119" s="104"/>
      <c r="D119" s="104"/>
      <c r="E119" s="104"/>
      <c r="F119" s="104"/>
      <c r="G119" s="104"/>
      <c r="H119" s="104"/>
      <c r="I119" s="104"/>
      <c r="J119" s="104"/>
      <c r="K119" s="104"/>
      <c r="L119" s="104"/>
      <c r="M119" s="104"/>
      <c r="N119" s="104"/>
      <c r="O119" s="104"/>
      <c r="P119" s="104"/>
      <c r="Q119" s="104"/>
      <c r="R119" s="104"/>
      <c r="S119" s="105"/>
      <c r="T119" s="33"/>
    </row>
    <row r="120" spans="1:20" ht="15.75" customHeight="1" x14ac:dyDescent="0.25">
      <c r="A120" s="103"/>
      <c r="B120" s="104"/>
      <c r="C120" s="104"/>
      <c r="D120" s="104"/>
      <c r="E120" s="104"/>
      <c r="F120" s="104"/>
      <c r="G120" s="104"/>
      <c r="H120" s="104"/>
      <c r="I120" s="104"/>
      <c r="J120" s="104"/>
      <c r="K120" s="104"/>
      <c r="L120" s="104"/>
      <c r="M120" s="104"/>
      <c r="N120" s="104"/>
      <c r="O120" s="104"/>
      <c r="P120" s="104"/>
      <c r="Q120" s="104"/>
      <c r="R120" s="104"/>
      <c r="S120" s="105"/>
      <c r="T120" s="33"/>
    </row>
    <row r="121" spans="1:20" ht="15.75" customHeight="1" x14ac:dyDescent="0.25">
      <c r="A121" s="103"/>
      <c r="B121" s="104"/>
      <c r="C121" s="104"/>
      <c r="D121" s="104"/>
      <c r="E121" s="104"/>
      <c r="F121" s="104"/>
      <c r="G121" s="104"/>
      <c r="H121" s="104"/>
      <c r="I121" s="104"/>
      <c r="J121" s="104"/>
      <c r="K121" s="104"/>
      <c r="L121" s="104"/>
      <c r="M121" s="104"/>
      <c r="N121" s="104"/>
      <c r="O121" s="104"/>
      <c r="P121" s="104"/>
      <c r="Q121" s="104"/>
      <c r="R121" s="104"/>
      <c r="S121" s="105"/>
      <c r="T121" s="33"/>
    </row>
    <row r="122" spans="1:20" ht="15.75" customHeight="1" x14ac:dyDescent="0.25">
      <c r="A122" s="103"/>
      <c r="B122" s="104"/>
      <c r="C122" s="104"/>
      <c r="D122" s="104"/>
      <c r="E122" s="104"/>
      <c r="F122" s="104"/>
      <c r="G122" s="104"/>
      <c r="H122" s="104"/>
      <c r="I122" s="104"/>
      <c r="J122" s="104"/>
      <c r="K122" s="104"/>
      <c r="L122" s="104"/>
      <c r="M122" s="104"/>
      <c r="N122" s="104"/>
      <c r="O122" s="104"/>
      <c r="P122" s="104"/>
      <c r="Q122" s="104"/>
      <c r="R122" s="104"/>
      <c r="S122" s="105"/>
      <c r="T122" s="33"/>
    </row>
    <row r="123" spans="1:20" ht="15.75" customHeight="1" x14ac:dyDescent="0.25">
      <c r="A123" s="103"/>
      <c r="B123" s="104"/>
      <c r="C123" s="104"/>
      <c r="D123" s="104"/>
      <c r="E123" s="104"/>
      <c r="F123" s="104"/>
      <c r="G123" s="104"/>
      <c r="H123" s="104"/>
      <c r="I123" s="104"/>
      <c r="J123" s="104"/>
      <c r="K123" s="104"/>
      <c r="L123" s="104"/>
      <c r="M123" s="104"/>
      <c r="N123" s="104"/>
      <c r="O123" s="104"/>
      <c r="P123" s="104"/>
      <c r="Q123" s="104"/>
      <c r="R123" s="104"/>
      <c r="S123" s="105"/>
      <c r="T123" s="33"/>
    </row>
    <row r="124" spans="1:20" ht="15.75" customHeight="1" x14ac:dyDescent="0.25">
      <c r="A124" s="103"/>
      <c r="B124" s="104"/>
      <c r="C124" s="104"/>
      <c r="D124" s="104"/>
      <c r="E124" s="104"/>
      <c r="F124" s="104"/>
      <c r="G124" s="104"/>
      <c r="H124" s="104"/>
      <c r="I124" s="104"/>
      <c r="J124" s="104"/>
      <c r="K124" s="104"/>
      <c r="L124" s="104"/>
      <c r="M124" s="104"/>
      <c r="N124" s="104"/>
      <c r="O124" s="104"/>
      <c r="P124" s="104"/>
      <c r="Q124" s="104"/>
      <c r="R124" s="104"/>
      <c r="S124" s="105"/>
      <c r="T124" s="33"/>
    </row>
    <row r="125" spans="1:20" ht="15.75" customHeight="1" x14ac:dyDescent="0.25">
      <c r="A125" s="103"/>
      <c r="B125" s="104"/>
      <c r="C125" s="104"/>
      <c r="D125" s="104"/>
      <c r="E125" s="104"/>
      <c r="F125" s="104"/>
      <c r="G125" s="104"/>
      <c r="H125" s="104"/>
      <c r="I125" s="104"/>
      <c r="J125" s="104"/>
      <c r="K125" s="104"/>
      <c r="L125" s="104"/>
      <c r="M125" s="104"/>
      <c r="N125" s="104"/>
      <c r="O125" s="104"/>
      <c r="P125" s="104"/>
      <c r="Q125" s="104"/>
      <c r="R125" s="104"/>
      <c r="S125" s="105"/>
      <c r="T125" s="33"/>
    </row>
    <row r="126" spans="1:20" ht="15.75" customHeight="1" x14ac:dyDescent="0.25">
      <c r="A126" s="103"/>
      <c r="B126" s="104"/>
      <c r="C126" s="104"/>
      <c r="D126" s="104"/>
      <c r="E126" s="104"/>
      <c r="F126" s="104"/>
      <c r="G126" s="104"/>
      <c r="H126" s="104"/>
      <c r="I126" s="104"/>
      <c r="J126" s="104"/>
      <c r="K126" s="104"/>
      <c r="L126" s="104"/>
      <c r="M126" s="104"/>
      <c r="N126" s="104"/>
      <c r="O126" s="104"/>
      <c r="P126" s="104"/>
      <c r="Q126" s="104"/>
      <c r="R126" s="104"/>
      <c r="S126" s="105"/>
      <c r="T126" s="33"/>
    </row>
    <row r="127" spans="1:20" ht="15.75" customHeight="1" x14ac:dyDescent="0.25">
      <c r="A127" s="103"/>
      <c r="B127" s="104"/>
      <c r="C127" s="104"/>
      <c r="D127" s="104"/>
      <c r="E127" s="104"/>
      <c r="F127" s="104"/>
      <c r="G127" s="104"/>
      <c r="H127" s="104"/>
      <c r="I127" s="104"/>
      <c r="J127" s="104"/>
      <c r="K127" s="104"/>
      <c r="L127" s="104"/>
      <c r="M127" s="104"/>
      <c r="N127" s="104"/>
      <c r="O127" s="104"/>
      <c r="P127" s="104"/>
      <c r="Q127" s="104"/>
      <c r="R127" s="104"/>
      <c r="S127" s="105"/>
      <c r="T127" s="33"/>
    </row>
    <row r="128" spans="1:20" ht="15.75" customHeight="1" x14ac:dyDescent="0.25">
      <c r="A128" s="103"/>
      <c r="B128" s="104"/>
      <c r="C128" s="104"/>
      <c r="D128" s="104"/>
      <c r="E128" s="104"/>
      <c r="F128" s="104"/>
      <c r="G128" s="104"/>
      <c r="H128" s="104"/>
      <c r="I128" s="104"/>
      <c r="J128" s="104"/>
      <c r="K128" s="104"/>
      <c r="L128" s="104"/>
      <c r="M128" s="104"/>
      <c r="N128" s="104"/>
      <c r="O128" s="104"/>
      <c r="P128" s="104"/>
      <c r="Q128" s="104"/>
      <c r="R128" s="104"/>
      <c r="S128" s="105"/>
      <c r="T128" s="33"/>
    </row>
    <row r="129" spans="1:20" ht="15.75" customHeight="1" x14ac:dyDescent="0.25">
      <c r="A129" s="103"/>
      <c r="B129" s="104"/>
      <c r="C129" s="104"/>
      <c r="D129" s="104"/>
      <c r="E129" s="104"/>
      <c r="F129" s="104"/>
      <c r="G129" s="104"/>
      <c r="H129" s="104"/>
      <c r="I129" s="104"/>
      <c r="J129" s="104"/>
      <c r="K129" s="104"/>
      <c r="L129" s="104"/>
      <c r="M129" s="104"/>
      <c r="N129" s="104"/>
      <c r="O129" s="104"/>
      <c r="P129" s="104"/>
      <c r="Q129" s="104"/>
      <c r="R129" s="104"/>
      <c r="S129" s="105"/>
      <c r="T129" s="33"/>
    </row>
    <row r="130" spans="1:20" ht="15.75" customHeight="1" x14ac:dyDescent="0.25">
      <c r="A130" s="103"/>
      <c r="B130" s="104"/>
      <c r="C130" s="104"/>
      <c r="D130" s="104"/>
      <c r="E130" s="104"/>
      <c r="F130" s="104"/>
      <c r="G130" s="104"/>
      <c r="H130" s="104"/>
      <c r="I130" s="104"/>
      <c r="J130" s="104"/>
      <c r="K130" s="104"/>
      <c r="L130" s="104"/>
      <c r="M130" s="104"/>
      <c r="N130" s="104"/>
      <c r="O130" s="104"/>
      <c r="P130" s="104"/>
      <c r="Q130" s="104"/>
      <c r="R130" s="104"/>
      <c r="S130" s="105"/>
      <c r="T130" s="33"/>
    </row>
    <row r="131" spans="1:20" ht="15.75" customHeight="1" x14ac:dyDescent="0.25">
      <c r="A131" s="103"/>
      <c r="B131" s="104"/>
      <c r="C131" s="104"/>
      <c r="D131" s="104"/>
      <c r="E131" s="104"/>
      <c r="F131" s="104"/>
      <c r="G131" s="104"/>
      <c r="H131" s="104"/>
      <c r="I131" s="104"/>
      <c r="J131" s="104"/>
      <c r="K131" s="104"/>
      <c r="L131" s="104"/>
      <c r="M131" s="104"/>
      <c r="N131" s="104"/>
      <c r="O131" s="104"/>
      <c r="P131" s="104"/>
      <c r="Q131" s="104"/>
      <c r="R131" s="104"/>
      <c r="S131" s="105"/>
      <c r="T131" s="33"/>
    </row>
    <row r="132" spans="1:20" ht="15.75" customHeight="1" x14ac:dyDescent="0.25">
      <c r="A132" s="103"/>
      <c r="B132" s="104"/>
      <c r="C132" s="104"/>
      <c r="D132" s="104"/>
      <c r="E132" s="104"/>
      <c r="F132" s="104"/>
      <c r="G132" s="104"/>
      <c r="H132" s="104"/>
      <c r="I132" s="104"/>
      <c r="J132" s="104"/>
      <c r="K132" s="104"/>
      <c r="L132" s="104"/>
      <c r="M132" s="104"/>
      <c r="N132" s="104"/>
      <c r="O132" s="104"/>
      <c r="P132" s="104"/>
      <c r="Q132" s="104"/>
      <c r="R132" s="104"/>
      <c r="S132" s="105"/>
      <c r="T132" s="33"/>
    </row>
    <row r="133" spans="1:20" ht="15.75" customHeight="1" x14ac:dyDescent="0.25">
      <c r="A133" s="103"/>
      <c r="B133" s="104"/>
      <c r="C133" s="104"/>
      <c r="D133" s="104"/>
      <c r="E133" s="104"/>
      <c r="F133" s="104"/>
      <c r="G133" s="104"/>
      <c r="H133" s="104"/>
      <c r="I133" s="104"/>
      <c r="J133" s="104"/>
      <c r="K133" s="104"/>
      <c r="L133" s="104"/>
      <c r="M133" s="104"/>
      <c r="N133" s="104"/>
      <c r="O133" s="104"/>
      <c r="P133" s="104"/>
      <c r="Q133" s="104"/>
      <c r="R133" s="104"/>
      <c r="S133" s="105"/>
      <c r="T133" s="33"/>
    </row>
    <row r="134" spans="1:20" ht="15.75" customHeight="1" x14ac:dyDescent="0.25">
      <c r="A134" s="103"/>
      <c r="B134" s="104"/>
      <c r="C134" s="104"/>
      <c r="D134" s="104"/>
      <c r="E134" s="104"/>
      <c r="F134" s="104"/>
      <c r="G134" s="104"/>
      <c r="H134" s="104"/>
      <c r="I134" s="104"/>
      <c r="J134" s="104"/>
      <c r="K134" s="104"/>
      <c r="L134" s="104"/>
      <c r="M134" s="104"/>
      <c r="N134" s="104"/>
      <c r="O134" s="104"/>
      <c r="P134" s="104"/>
      <c r="Q134" s="104"/>
      <c r="R134" s="104"/>
      <c r="S134" s="105"/>
      <c r="T134" s="33"/>
    </row>
    <row r="135" spans="1:20" ht="15.75" customHeight="1" x14ac:dyDescent="0.25">
      <c r="A135" s="103"/>
      <c r="B135" s="104"/>
      <c r="C135" s="104"/>
      <c r="D135" s="104"/>
      <c r="E135" s="104"/>
      <c r="F135" s="104"/>
      <c r="G135" s="104"/>
      <c r="H135" s="104"/>
      <c r="I135" s="104"/>
      <c r="J135" s="104"/>
      <c r="K135" s="104"/>
      <c r="L135" s="104"/>
      <c r="M135" s="104"/>
      <c r="N135" s="104"/>
      <c r="O135" s="104"/>
      <c r="P135" s="104"/>
      <c r="Q135" s="104"/>
      <c r="R135" s="104"/>
      <c r="S135" s="105"/>
      <c r="T135" s="33"/>
    </row>
    <row r="136" spans="1:20" ht="15.75" customHeight="1" x14ac:dyDescent="0.25">
      <c r="A136" s="103"/>
      <c r="B136" s="104"/>
      <c r="C136" s="104"/>
      <c r="D136" s="104"/>
      <c r="E136" s="104"/>
      <c r="F136" s="104"/>
      <c r="G136" s="104"/>
      <c r="H136" s="104"/>
      <c r="I136" s="104"/>
      <c r="J136" s="104"/>
      <c r="K136" s="104"/>
      <c r="L136" s="104"/>
      <c r="M136" s="104"/>
      <c r="N136" s="104"/>
      <c r="O136" s="104"/>
      <c r="P136" s="104"/>
      <c r="Q136" s="104"/>
      <c r="R136" s="104"/>
      <c r="S136" s="105"/>
      <c r="T136" s="33"/>
    </row>
    <row r="137" spans="1:20" ht="15.75" customHeight="1" x14ac:dyDescent="0.25">
      <c r="A137" s="103"/>
      <c r="B137" s="104"/>
      <c r="C137" s="104"/>
      <c r="D137" s="104"/>
      <c r="E137" s="104"/>
      <c r="F137" s="104"/>
      <c r="G137" s="104"/>
      <c r="H137" s="104"/>
      <c r="I137" s="104"/>
      <c r="J137" s="104"/>
      <c r="K137" s="104"/>
      <c r="L137" s="104"/>
      <c r="M137" s="104"/>
      <c r="N137" s="104"/>
      <c r="O137" s="104"/>
      <c r="P137" s="104"/>
      <c r="Q137" s="104"/>
      <c r="R137" s="104"/>
      <c r="S137" s="105"/>
      <c r="T137" s="33"/>
    </row>
    <row r="138" spans="1:20" ht="15.75" customHeight="1" x14ac:dyDescent="0.25">
      <c r="A138" s="103"/>
      <c r="B138" s="104"/>
      <c r="C138" s="104"/>
      <c r="D138" s="104"/>
      <c r="E138" s="104"/>
      <c r="F138" s="104"/>
      <c r="G138" s="104"/>
      <c r="H138" s="104"/>
      <c r="I138" s="104"/>
      <c r="J138" s="104"/>
      <c r="K138" s="104"/>
      <c r="L138" s="104"/>
      <c r="M138" s="104"/>
      <c r="N138" s="104"/>
      <c r="O138" s="104"/>
      <c r="P138" s="104"/>
      <c r="Q138" s="104"/>
      <c r="R138" s="104"/>
      <c r="S138" s="105"/>
      <c r="T138" s="33"/>
    </row>
    <row r="139" spans="1:20" ht="15.75" customHeight="1" x14ac:dyDescent="0.25">
      <c r="A139" s="103"/>
      <c r="B139" s="104"/>
      <c r="C139" s="104"/>
      <c r="D139" s="104"/>
      <c r="E139" s="104"/>
      <c r="F139" s="104"/>
      <c r="G139" s="104"/>
      <c r="H139" s="104"/>
      <c r="I139" s="104"/>
      <c r="J139" s="104"/>
      <c r="K139" s="104"/>
      <c r="L139" s="104"/>
      <c r="M139" s="104"/>
      <c r="N139" s="104"/>
      <c r="O139" s="104"/>
      <c r="P139" s="104"/>
      <c r="Q139" s="104"/>
      <c r="R139" s="104"/>
      <c r="S139" s="105"/>
      <c r="T139" s="33"/>
    </row>
    <row r="140" spans="1:20" ht="15.75" customHeight="1" x14ac:dyDescent="0.25">
      <c r="A140" s="103"/>
      <c r="B140" s="104"/>
      <c r="C140" s="104"/>
      <c r="D140" s="104"/>
      <c r="E140" s="104"/>
      <c r="F140" s="104"/>
      <c r="G140" s="104"/>
      <c r="H140" s="104"/>
      <c r="I140" s="104"/>
      <c r="J140" s="104"/>
      <c r="K140" s="104"/>
      <c r="L140" s="104"/>
      <c r="M140" s="104"/>
      <c r="N140" s="104"/>
      <c r="O140" s="104"/>
      <c r="P140" s="104"/>
      <c r="Q140" s="104"/>
      <c r="R140" s="104"/>
      <c r="S140" s="105"/>
      <c r="T140" s="33"/>
    </row>
    <row r="141" spans="1:20" ht="15.75" customHeight="1" x14ac:dyDescent="0.25">
      <c r="A141" s="103"/>
      <c r="B141" s="104"/>
      <c r="C141" s="104"/>
      <c r="D141" s="104"/>
      <c r="E141" s="104"/>
      <c r="F141" s="104"/>
      <c r="G141" s="104"/>
      <c r="H141" s="104"/>
      <c r="I141" s="104"/>
      <c r="J141" s="104"/>
      <c r="K141" s="104"/>
      <c r="L141" s="104"/>
      <c r="M141" s="104"/>
      <c r="N141" s="104"/>
      <c r="O141" s="104"/>
      <c r="P141" s="104"/>
      <c r="Q141" s="104"/>
      <c r="R141" s="104"/>
      <c r="S141" s="105"/>
      <c r="T141" s="33"/>
    </row>
    <row r="142" spans="1:20" ht="15.75" customHeight="1" x14ac:dyDescent="0.25">
      <c r="A142" s="103"/>
      <c r="B142" s="104"/>
      <c r="C142" s="104"/>
      <c r="D142" s="104"/>
      <c r="E142" s="104"/>
      <c r="F142" s="104"/>
      <c r="G142" s="104"/>
      <c r="H142" s="104"/>
      <c r="I142" s="104"/>
      <c r="J142" s="104"/>
      <c r="K142" s="104"/>
      <c r="L142" s="104"/>
      <c r="M142" s="104"/>
      <c r="N142" s="104"/>
      <c r="O142" s="104"/>
      <c r="P142" s="104"/>
      <c r="Q142" s="104"/>
      <c r="R142" s="104"/>
      <c r="S142" s="105"/>
      <c r="T142" s="33"/>
    </row>
    <row r="143" spans="1:20" ht="15.75" customHeight="1" x14ac:dyDescent="0.25">
      <c r="A143" s="103"/>
      <c r="B143" s="104"/>
      <c r="C143" s="104"/>
      <c r="D143" s="104"/>
      <c r="E143" s="104"/>
      <c r="F143" s="104"/>
      <c r="G143" s="104"/>
      <c r="H143" s="104"/>
      <c r="I143" s="104"/>
      <c r="J143" s="104"/>
      <c r="K143" s="104"/>
      <c r="L143" s="104"/>
      <c r="M143" s="104"/>
      <c r="N143" s="104"/>
      <c r="O143" s="104"/>
      <c r="P143" s="104"/>
      <c r="Q143" s="104"/>
      <c r="R143" s="104"/>
      <c r="S143" s="105"/>
      <c r="T143" s="33"/>
    </row>
    <row r="144" spans="1:20" ht="15.75" customHeight="1" x14ac:dyDescent="0.25">
      <c r="A144" s="103"/>
      <c r="B144" s="104"/>
      <c r="C144" s="104"/>
      <c r="D144" s="104"/>
      <c r="E144" s="104"/>
      <c r="F144" s="104"/>
      <c r="G144" s="104"/>
      <c r="H144" s="104"/>
      <c r="I144" s="104"/>
      <c r="J144" s="104"/>
      <c r="K144" s="104"/>
      <c r="L144" s="104"/>
      <c r="M144" s="104"/>
      <c r="N144" s="104"/>
      <c r="O144" s="104"/>
      <c r="P144" s="104"/>
      <c r="Q144" s="104"/>
      <c r="R144" s="104"/>
      <c r="S144" s="105"/>
      <c r="T144" s="33"/>
    </row>
    <row r="145" spans="1:20" ht="15.75" customHeight="1" x14ac:dyDescent="0.25">
      <c r="A145" s="103"/>
      <c r="B145" s="104"/>
      <c r="C145" s="104"/>
      <c r="D145" s="104"/>
      <c r="E145" s="104"/>
      <c r="F145" s="104"/>
      <c r="G145" s="104"/>
      <c r="H145" s="104"/>
      <c r="I145" s="104"/>
      <c r="J145" s="104"/>
      <c r="K145" s="104"/>
      <c r="L145" s="104"/>
      <c r="M145" s="104"/>
      <c r="N145" s="104"/>
      <c r="O145" s="104"/>
      <c r="P145" s="104"/>
      <c r="Q145" s="104"/>
      <c r="R145" s="104"/>
      <c r="S145" s="105"/>
      <c r="T145" s="33"/>
    </row>
    <row r="146" spans="1:20" ht="15.75" customHeight="1" x14ac:dyDescent="0.25">
      <c r="A146" s="103"/>
      <c r="B146" s="104"/>
      <c r="C146" s="104"/>
      <c r="D146" s="104"/>
      <c r="E146" s="104"/>
      <c r="F146" s="104"/>
      <c r="G146" s="104"/>
      <c r="H146" s="104"/>
      <c r="I146" s="104"/>
      <c r="J146" s="104"/>
      <c r="K146" s="104"/>
      <c r="L146" s="104"/>
      <c r="M146" s="104"/>
      <c r="N146" s="104"/>
      <c r="O146" s="104"/>
      <c r="P146" s="104"/>
      <c r="Q146" s="104"/>
      <c r="R146" s="104"/>
      <c r="S146" s="105"/>
      <c r="T146" s="33"/>
    </row>
    <row r="147" spans="1:20" ht="15.75" customHeight="1" x14ac:dyDescent="0.25">
      <c r="A147" s="103"/>
      <c r="B147" s="104"/>
      <c r="C147" s="104"/>
      <c r="D147" s="104"/>
      <c r="E147" s="104"/>
      <c r="F147" s="104"/>
      <c r="G147" s="104"/>
      <c r="H147" s="104"/>
      <c r="I147" s="104"/>
      <c r="J147" s="104"/>
      <c r="K147" s="104"/>
      <c r="L147" s="104"/>
      <c r="M147" s="104"/>
      <c r="N147" s="104"/>
      <c r="O147" s="104"/>
      <c r="P147" s="104"/>
      <c r="Q147" s="104"/>
      <c r="R147" s="104"/>
      <c r="S147" s="105"/>
      <c r="T147" s="33"/>
    </row>
    <row r="148" spans="1:20" ht="15.75" customHeight="1" x14ac:dyDescent="0.25">
      <c r="A148" s="103"/>
      <c r="B148" s="104"/>
      <c r="C148" s="104"/>
      <c r="D148" s="104"/>
      <c r="E148" s="104"/>
      <c r="F148" s="104"/>
      <c r="G148" s="104"/>
      <c r="H148" s="104"/>
      <c r="I148" s="104"/>
      <c r="J148" s="104"/>
      <c r="K148" s="104"/>
      <c r="L148" s="104"/>
      <c r="M148" s="104"/>
      <c r="N148" s="104"/>
      <c r="O148" s="104"/>
      <c r="P148" s="104"/>
      <c r="Q148" s="104"/>
      <c r="R148" s="104"/>
      <c r="S148" s="105"/>
      <c r="T148" s="33"/>
    </row>
    <row r="149" spans="1:20" ht="15.75" customHeight="1" x14ac:dyDescent="0.25">
      <c r="A149" s="103"/>
      <c r="B149" s="104"/>
      <c r="C149" s="104"/>
      <c r="D149" s="104"/>
      <c r="E149" s="104"/>
      <c r="F149" s="104"/>
      <c r="G149" s="104"/>
      <c r="H149" s="104"/>
      <c r="I149" s="104"/>
      <c r="J149" s="104"/>
      <c r="K149" s="104"/>
      <c r="L149" s="104"/>
      <c r="M149" s="104"/>
      <c r="N149" s="104"/>
      <c r="O149" s="104"/>
      <c r="P149" s="104"/>
      <c r="Q149" s="104"/>
      <c r="R149" s="104"/>
      <c r="S149" s="105"/>
      <c r="T149" s="33"/>
    </row>
    <row r="150" spans="1:20" ht="15.75" customHeight="1" x14ac:dyDescent="0.25">
      <c r="A150" s="103"/>
      <c r="B150" s="104"/>
      <c r="C150" s="104"/>
      <c r="D150" s="104"/>
      <c r="E150" s="104"/>
      <c r="F150" s="104"/>
      <c r="G150" s="104"/>
      <c r="H150" s="104"/>
      <c r="I150" s="104"/>
      <c r="J150" s="104"/>
      <c r="K150" s="104"/>
      <c r="L150" s="104"/>
      <c r="M150" s="104"/>
      <c r="N150" s="104"/>
      <c r="O150" s="104"/>
      <c r="P150" s="104"/>
      <c r="Q150" s="104"/>
      <c r="R150" s="104"/>
      <c r="S150" s="105"/>
      <c r="T150" s="33"/>
    </row>
    <row r="151" spans="1:20" ht="15.75" customHeight="1" x14ac:dyDescent="0.25">
      <c r="A151" s="103"/>
      <c r="B151" s="104"/>
      <c r="C151" s="104"/>
      <c r="D151" s="104"/>
      <c r="E151" s="104"/>
      <c r="F151" s="104"/>
      <c r="G151" s="104"/>
      <c r="H151" s="104"/>
      <c r="I151" s="104"/>
      <c r="J151" s="104"/>
      <c r="K151" s="104"/>
      <c r="L151" s="104"/>
      <c r="M151" s="104"/>
      <c r="N151" s="104"/>
      <c r="O151" s="104"/>
      <c r="P151" s="104"/>
      <c r="Q151" s="104"/>
      <c r="R151" s="104"/>
      <c r="S151" s="105"/>
      <c r="T151" s="33"/>
    </row>
    <row r="152" spans="1:20" ht="15.75" customHeight="1" x14ac:dyDescent="0.25">
      <c r="A152" s="103"/>
      <c r="B152" s="104"/>
      <c r="C152" s="104"/>
      <c r="D152" s="104"/>
      <c r="E152" s="104"/>
      <c r="F152" s="104"/>
      <c r="G152" s="104"/>
      <c r="H152" s="104"/>
      <c r="I152" s="104"/>
      <c r="J152" s="104"/>
      <c r="K152" s="104"/>
      <c r="L152" s="104"/>
      <c r="M152" s="104"/>
      <c r="N152" s="104"/>
      <c r="O152" s="104"/>
      <c r="P152" s="104"/>
      <c r="Q152" s="104"/>
      <c r="R152" s="104"/>
      <c r="S152" s="105"/>
      <c r="T152" s="33"/>
    </row>
    <row r="153" spans="1:20" ht="15.75" customHeight="1" x14ac:dyDescent="0.25">
      <c r="A153" s="103"/>
      <c r="B153" s="104"/>
      <c r="C153" s="104"/>
      <c r="D153" s="104"/>
      <c r="E153" s="104"/>
      <c r="F153" s="104"/>
      <c r="G153" s="104"/>
      <c r="H153" s="104"/>
      <c r="I153" s="104"/>
      <c r="J153" s="104"/>
      <c r="K153" s="104"/>
      <c r="L153" s="104"/>
      <c r="M153" s="104"/>
      <c r="N153" s="104"/>
      <c r="O153" s="104"/>
      <c r="P153" s="104"/>
      <c r="Q153" s="104"/>
      <c r="R153" s="104"/>
      <c r="S153" s="105"/>
      <c r="T153" s="33"/>
    </row>
    <row r="154" spans="1:20" ht="15.75" customHeight="1" x14ac:dyDescent="0.25">
      <c r="A154" s="103"/>
      <c r="B154" s="104"/>
      <c r="C154" s="104"/>
      <c r="D154" s="104"/>
      <c r="E154" s="104"/>
      <c r="F154" s="104"/>
      <c r="G154" s="104"/>
      <c r="H154" s="104"/>
      <c r="I154" s="104"/>
      <c r="J154" s="104"/>
      <c r="K154" s="104"/>
      <c r="L154" s="104"/>
      <c r="M154" s="104"/>
      <c r="N154" s="104"/>
      <c r="O154" s="104"/>
      <c r="P154" s="104"/>
      <c r="Q154" s="104"/>
      <c r="R154" s="104"/>
      <c r="S154" s="105"/>
      <c r="T154" s="33"/>
    </row>
    <row r="155" spans="1:20" ht="15.75" customHeight="1" x14ac:dyDescent="0.25">
      <c r="A155" s="103"/>
      <c r="B155" s="104"/>
      <c r="C155" s="104"/>
      <c r="D155" s="104"/>
      <c r="E155" s="104"/>
      <c r="F155" s="104"/>
      <c r="G155" s="104"/>
      <c r="H155" s="104"/>
      <c r="I155" s="104"/>
      <c r="J155" s="104"/>
      <c r="K155" s="104"/>
      <c r="L155" s="104"/>
      <c r="M155" s="104"/>
      <c r="N155" s="104"/>
      <c r="O155" s="104"/>
      <c r="P155" s="104"/>
      <c r="Q155" s="104"/>
      <c r="R155" s="104"/>
      <c r="S155" s="105"/>
      <c r="T155" s="33"/>
    </row>
    <row r="156" spans="1:20" ht="15.75" customHeight="1" x14ac:dyDescent="0.25">
      <c r="A156" s="103"/>
      <c r="B156" s="104"/>
      <c r="C156" s="104"/>
      <c r="D156" s="104"/>
      <c r="E156" s="104"/>
      <c r="F156" s="104"/>
      <c r="G156" s="104"/>
      <c r="H156" s="104"/>
      <c r="I156" s="104"/>
      <c r="J156" s="104"/>
      <c r="K156" s="104"/>
      <c r="L156" s="104"/>
      <c r="M156" s="104"/>
      <c r="N156" s="104"/>
      <c r="O156" s="104"/>
      <c r="P156" s="104"/>
      <c r="Q156" s="104"/>
      <c r="R156" s="104"/>
      <c r="S156" s="105"/>
      <c r="T156" s="33"/>
    </row>
    <row r="157" spans="1:20" ht="15.75" customHeight="1" x14ac:dyDescent="0.25">
      <c r="A157" s="103"/>
      <c r="B157" s="104"/>
      <c r="C157" s="104"/>
      <c r="D157" s="104"/>
      <c r="E157" s="104"/>
      <c r="F157" s="104"/>
      <c r="G157" s="104"/>
      <c r="H157" s="104"/>
      <c r="I157" s="104"/>
      <c r="J157" s="104"/>
      <c r="K157" s="104"/>
      <c r="L157" s="104"/>
      <c r="M157" s="104"/>
      <c r="N157" s="104"/>
      <c r="O157" s="104"/>
      <c r="P157" s="104"/>
      <c r="Q157" s="104"/>
      <c r="R157" s="104"/>
      <c r="S157" s="105"/>
      <c r="T157" s="33"/>
    </row>
    <row r="158" spans="1:20" ht="15.75" customHeight="1" x14ac:dyDescent="0.25">
      <c r="A158" s="103"/>
      <c r="B158" s="104"/>
      <c r="C158" s="104"/>
      <c r="D158" s="104"/>
      <c r="E158" s="104"/>
      <c r="F158" s="104"/>
      <c r="G158" s="104"/>
      <c r="H158" s="104"/>
      <c r="I158" s="104"/>
      <c r="J158" s="104"/>
      <c r="K158" s="104"/>
      <c r="L158" s="104"/>
      <c r="M158" s="104"/>
      <c r="N158" s="104"/>
      <c r="O158" s="104"/>
      <c r="P158" s="104"/>
      <c r="Q158" s="104"/>
      <c r="R158" s="104"/>
      <c r="S158" s="105"/>
      <c r="T158" s="33"/>
    </row>
    <row r="159" spans="1:20" ht="15.75" customHeight="1" x14ac:dyDescent="0.25">
      <c r="A159" s="103"/>
      <c r="B159" s="104"/>
      <c r="C159" s="104"/>
      <c r="D159" s="104"/>
      <c r="E159" s="104"/>
      <c r="F159" s="104"/>
      <c r="G159" s="104"/>
      <c r="H159" s="104"/>
      <c r="I159" s="104"/>
      <c r="J159" s="104"/>
      <c r="K159" s="104"/>
      <c r="L159" s="104"/>
      <c r="M159" s="104"/>
      <c r="N159" s="104"/>
      <c r="O159" s="104"/>
      <c r="P159" s="104"/>
      <c r="Q159" s="104"/>
      <c r="R159" s="104"/>
      <c r="S159" s="105"/>
      <c r="T159" s="33"/>
    </row>
    <row r="160" spans="1:20" ht="15.75" customHeight="1" x14ac:dyDescent="0.25">
      <c r="A160" s="103"/>
      <c r="B160" s="104"/>
      <c r="C160" s="104"/>
      <c r="D160" s="104"/>
      <c r="E160" s="104"/>
      <c r="F160" s="104"/>
      <c r="G160" s="104"/>
      <c r="H160" s="104"/>
      <c r="I160" s="104"/>
      <c r="J160" s="104"/>
      <c r="K160" s="104"/>
      <c r="L160" s="104"/>
      <c r="M160" s="104"/>
      <c r="N160" s="104"/>
      <c r="O160" s="104"/>
      <c r="P160" s="104"/>
      <c r="Q160" s="104"/>
      <c r="R160" s="104"/>
      <c r="S160" s="105"/>
      <c r="T160" s="33"/>
    </row>
    <row r="161" spans="1:20" ht="15.75" customHeight="1" x14ac:dyDescent="0.25">
      <c r="A161" s="103"/>
      <c r="B161" s="104"/>
      <c r="C161" s="104"/>
      <c r="D161" s="104"/>
      <c r="E161" s="104"/>
      <c r="F161" s="104"/>
      <c r="G161" s="104"/>
      <c r="H161" s="104"/>
      <c r="I161" s="104"/>
      <c r="J161" s="104"/>
      <c r="K161" s="104"/>
      <c r="L161" s="104"/>
      <c r="M161" s="104"/>
      <c r="N161" s="104"/>
      <c r="O161" s="104"/>
      <c r="P161" s="104"/>
      <c r="Q161" s="104"/>
      <c r="R161" s="104"/>
      <c r="S161" s="105"/>
      <c r="T161" s="33"/>
    </row>
    <row r="162" spans="1:20" ht="15.75" customHeight="1" x14ac:dyDescent="0.25">
      <c r="A162" s="103"/>
      <c r="B162" s="104"/>
      <c r="C162" s="104"/>
      <c r="D162" s="104"/>
      <c r="E162" s="104"/>
      <c r="F162" s="104"/>
      <c r="G162" s="104"/>
      <c r="H162" s="104"/>
      <c r="I162" s="104"/>
      <c r="J162" s="104"/>
      <c r="K162" s="104"/>
      <c r="L162" s="104"/>
      <c r="M162" s="104"/>
      <c r="N162" s="104"/>
      <c r="O162" s="104"/>
      <c r="P162" s="104"/>
      <c r="Q162" s="104"/>
      <c r="R162" s="104"/>
      <c r="S162" s="105"/>
      <c r="T162" s="33"/>
    </row>
    <row r="163" spans="1:20" ht="15.75" customHeight="1" x14ac:dyDescent="0.25">
      <c r="A163" s="103"/>
      <c r="B163" s="104"/>
      <c r="C163" s="104"/>
      <c r="D163" s="104"/>
      <c r="E163" s="104"/>
      <c r="F163" s="104"/>
      <c r="G163" s="104"/>
      <c r="H163" s="104"/>
      <c r="I163" s="104"/>
      <c r="J163" s="104"/>
      <c r="K163" s="104"/>
      <c r="L163" s="104"/>
      <c r="M163" s="104"/>
      <c r="N163" s="104"/>
      <c r="O163" s="104"/>
      <c r="P163" s="104"/>
      <c r="Q163" s="104"/>
      <c r="R163" s="104"/>
      <c r="S163" s="105"/>
      <c r="T163" s="33"/>
    </row>
    <row r="164" spans="1:20" ht="15.75" customHeight="1" x14ac:dyDescent="0.25">
      <c r="A164" s="103"/>
      <c r="B164" s="104"/>
      <c r="C164" s="104"/>
      <c r="D164" s="104"/>
      <c r="E164" s="104"/>
      <c r="F164" s="104"/>
      <c r="G164" s="104"/>
      <c r="H164" s="104"/>
      <c r="I164" s="104"/>
      <c r="J164" s="104"/>
      <c r="K164" s="104"/>
      <c r="L164" s="104"/>
      <c r="M164" s="104"/>
      <c r="N164" s="104"/>
      <c r="O164" s="104"/>
      <c r="P164" s="104"/>
      <c r="Q164" s="104"/>
      <c r="R164" s="104"/>
      <c r="S164" s="105"/>
      <c r="T164" s="33"/>
    </row>
    <row r="165" spans="1:20" ht="15.75" customHeight="1" x14ac:dyDescent="0.25">
      <c r="A165" s="103"/>
      <c r="B165" s="104"/>
      <c r="C165" s="104"/>
      <c r="D165" s="104"/>
      <c r="E165" s="104"/>
      <c r="F165" s="104"/>
      <c r="G165" s="104"/>
      <c r="H165" s="104"/>
      <c r="I165" s="104"/>
      <c r="J165" s="104"/>
      <c r="K165" s="104"/>
      <c r="L165" s="104"/>
      <c r="M165" s="104"/>
      <c r="N165" s="104"/>
      <c r="O165" s="104"/>
      <c r="P165" s="104"/>
      <c r="Q165" s="104"/>
      <c r="R165" s="104"/>
      <c r="S165" s="105"/>
      <c r="T165" s="33"/>
    </row>
    <row r="166" spans="1:20" ht="15.75" customHeight="1" x14ac:dyDescent="0.25">
      <c r="A166" s="103"/>
      <c r="B166" s="104"/>
      <c r="C166" s="104"/>
      <c r="D166" s="104"/>
      <c r="E166" s="104"/>
      <c r="F166" s="104"/>
      <c r="G166" s="104"/>
      <c r="H166" s="104"/>
      <c r="I166" s="104"/>
      <c r="J166" s="104"/>
      <c r="K166" s="104"/>
      <c r="L166" s="104"/>
      <c r="M166" s="104"/>
      <c r="N166" s="104"/>
      <c r="O166" s="104"/>
      <c r="P166" s="104"/>
      <c r="Q166" s="104"/>
      <c r="R166" s="104"/>
      <c r="S166" s="105"/>
      <c r="T166" s="33"/>
    </row>
    <row r="167" spans="1:20" ht="15.75" customHeight="1" x14ac:dyDescent="0.25">
      <c r="A167" s="103"/>
      <c r="B167" s="104"/>
      <c r="C167" s="104"/>
      <c r="D167" s="104"/>
      <c r="E167" s="104"/>
      <c r="F167" s="104"/>
      <c r="G167" s="104"/>
      <c r="H167" s="104"/>
      <c r="I167" s="104"/>
      <c r="J167" s="104"/>
      <c r="K167" s="104"/>
      <c r="L167" s="104"/>
      <c r="M167" s="104"/>
      <c r="N167" s="104"/>
      <c r="O167" s="104"/>
      <c r="P167" s="104"/>
      <c r="Q167" s="104"/>
      <c r="R167" s="104"/>
      <c r="S167" s="105"/>
      <c r="T167" s="33"/>
    </row>
    <row r="168" spans="1:20" ht="15.75" customHeight="1" x14ac:dyDescent="0.25">
      <c r="A168" s="103"/>
      <c r="B168" s="104"/>
      <c r="C168" s="104"/>
      <c r="D168" s="104"/>
      <c r="E168" s="104"/>
      <c r="F168" s="104"/>
      <c r="G168" s="104"/>
      <c r="H168" s="104"/>
      <c r="I168" s="104"/>
      <c r="J168" s="104"/>
      <c r="K168" s="104"/>
      <c r="L168" s="104"/>
      <c r="M168" s="104"/>
      <c r="N168" s="104"/>
      <c r="O168" s="104"/>
      <c r="P168" s="104"/>
      <c r="Q168" s="104"/>
      <c r="R168" s="104"/>
      <c r="S168" s="105"/>
      <c r="T168" s="33"/>
    </row>
    <row r="169" spans="1:20" ht="15.75" customHeight="1" x14ac:dyDescent="0.25">
      <c r="A169" s="103"/>
      <c r="B169" s="104"/>
      <c r="C169" s="104"/>
      <c r="D169" s="104"/>
      <c r="E169" s="104"/>
      <c r="F169" s="104"/>
      <c r="G169" s="104"/>
      <c r="H169" s="104"/>
      <c r="I169" s="104"/>
      <c r="J169" s="104"/>
      <c r="K169" s="104"/>
      <c r="L169" s="104"/>
      <c r="M169" s="104"/>
      <c r="N169" s="104"/>
      <c r="O169" s="104"/>
      <c r="P169" s="104"/>
      <c r="Q169" s="104"/>
      <c r="R169" s="104"/>
      <c r="S169" s="105"/>
      <c r="T169" s="33"/>
    </row>
    <row r="170" spans="1:20" ht="15.75" customHeight="1" x14ac:dyDescent="0.25">
      <c r="A170" s="103"/>
      <c r="B170" s="104"/>
      <c r="C170" s="104"/>
      <c r="D170" s="104"/>
      <c r="E170" s="104"/>
      <c r="F170" s="104"/>
      <c r="G170" s="104"/>
      <c r="H170" s="104"/>
      <c r="I170" s="104"/>
      <c r="J170" s="104"/>
      <c r="K170" s="104"/>
      <c r="L170" s="104"/>
      <c r="M170" s="104"/>
      <c r="N170" s="104"/>
      <c r="O170" s="104"/>
      <c r="P170" s="104"/>
      <c r="Q170" s="104"/>
      <c r="R170" s="104"/>
      <c r="S170" s="105"/>
      <c r="T170" s="33"/>
    </row>
    <row r="171" spans="1:20" ht="15.75" customHeight="1" x14ac:dyDescent="0.25">
      <c r="A171" s="103"/>
      <c r="B171" s="104"/>
      <c r="C171" s="104"/>
      <c r="D171" s="104"/>
      <c r="E171" s="104"/>
      <c r="F171" s="104"/>
      <c r="G171" s="104"/>
      <c r="H171" s="104"/>
      <c r="I171" s="104"/>
      <c r="J171" s="104"/>
      <c r="K171" s="104"/>
      <c r="L171" s="104"/>
      <c r="M171" s="104"/>
      <c r="N171" s="104"/>
      <c r="O171" s="104"/>
      <c r="P171" s="104"/>
      <c r="Q171" s="104"/>
      <c r="R171" s="104"/>
      <c r="S171" s="105"/>
      <c r="T171" s="33"/>
    </row>
    <row r="172" spans="1:20" ht="15.75" customHeight="1" x14ac:dyDescent="0.25">
      <c r="A172" s="103"/>
      <c r="B172" s="104"/>
      <c r="C172" s="104"/>
      <c r="D172" s="104"/>
      <c r="E172" s="104"/>
      <c r="F172" s="104"/>
      <c r="G172" s="104"/>
      <c r="H172" s="104"/>
      <c r="I172" s="104"/>
      <c r="J172" s="104"/>
      <c r="K172" s="104"/>
      <c r="L172" s="104"/>
      <c r="M172" s="104"/>
      <c r="N172" s="104"/>
      <c r="O172" s="104"/>
      <c r="P172" s="104"/>
      <c r="Q172" s="104"/>
      <c r="R172" s="104"/>
      <c r="S172" s="105"/>
      <c r="T172" s="33"/>
    </row>
    <row r="173" spans="1:20" ht="15.75" customHeight="1" x14ac:dyDescent="0.25">
      <c r="A173" s="103"/>
      <c r="B173" s="104"/>
      <c r="C173" s="104"/>
      <c r="D173" s="104"/>
      <c r="E173" s="104"/>
      <c r="F173" s="104"/>
      <c r="G173" s="104"/>
      <c r="H173" s="104"/>
      <c r="I173" s="104"/>
      <c r="J173" s="104"/>
      <c r="K173" s="104"/>
      <c r="L173" s="104"/>
      <c r="M173" s="104"/>
      <c r="N173" s="104"/>
      <c r="O173" s="104"/>
      <c r="P173" s="104"/>
      <c r="Q173" s="104"/>
      <c r="R173" s="104"/>
      <c r="S173" s="105"/>
      <c r="T173" s="33"/>
    </row>
    <row r="174" spans="1:20" ht="15.75" customHeight="1" x14ac:dyDescent="0.25">
      <c r="A174" s="103"/>
      <c r="B174" s="104"/>
      <c r="C174" s="104"/>
      <c r="D174" s="104"/>
      <c r="E174" s="104"/>
      <c r="F174" s="104"/>
      <c r="G174" s="104"/>
      <c r="H174" s="104"/>
      <c r="I174" s="104"/>
      <c r="J174" s="104"/>
      <c r="K174" s="104"/>
      <c r="L174" s="104"/>
      <c r="M174" s="104"/>
      <c r="N174" s="104"/>
      <c r="O174" s="104"/>
      <c r="P174" s="104"/>
      <c r="Q174" s="104"/>
      <c r="R174" s="104"/>
      <c r="S174" s="105"/>
      <c r="T174" s="33"/>
    </row>
    <row r="175" spans="1:20" ht="15.75" customHeight="1" x14ac:dyDescent="0.25">
      <c r="A175" s="103"/>
      <c r="B175" s="104"/>
      <c r="C175" s="104"/>
      <c r="D175" s="104"/>
      <c r="E175" s="104"/>
      <c r="F175" s="104"/>
      <c r="G175" s="104"/>
      <c r="H175" s="104"/>
      <c r="I175" s="104"/>
      <c r="J175" s="104"/>
      <c r="K175" s="104"/>
      <c r="L175" s="104"/>
      <c r="M175" s="104"/>
      <c r="N175" s="104"/>
      <c r="O175" s="104"/>
      <c r="P175" s="104"/>
      <c r="Q175" s="104"/>
      <c r="R175" s="104"/>
      <c r="S175" s="105"/>
      <c r="T175" s="33"/>
    </row>
    <row r="176" spans="1:20" ht="15.75" customHeight="1" x14ac:dyDescent="0.25">
      <c r="A176" s="103"/>
      <c r="B176" s="104"/>
      <c r="C176" s="104"/>
      <c r="D176" s="104"/>
      <c r="E176" s="104"/>
      <c r="F176" s="104"/>
      <c r="G176" s="104"/>
      <c r="H176" s="104"/>
      <c r="I176" s="104"/>
      <c r="J176" s="104"/>
      <c r="K176" s="104"/>
      <c r="L176" s="104"/>
      <c r="M176" s="104"/>
      <c r="N176" s="104"/>
      <c r="O176" s="104"/>
      <c r="P176" s="104"/>
      <c r="Q176" s="104"/>
      <c r="R176" s="104"/>
      <c r="S176" s="105"/>
      <c r="T176" s="33"/>
    </row>
    <row r="177" spans="1:20" ht="15.75" customHeight="1" x14ac:dyDescent="0.25">
      <c r="A177" s="103"/>
      <c r="B177" s="104"/>
      <c r="C177" s="104"/>
      <c r="D177" s="104"/>
      <c r="E177" s="104"/>
      <c r="F177" s="104"/>
      <c r="G177" s="104"/>
      <c r="H177" s="104"/>
      <c r="I177" s="104"/>
      <c r="J177" s="104"/>
      <c r="K177" s="104"/>
      <c r="L177" s="104"/>
      <c r="M177" s="104"/>
      <c r="N177" s="104"/>
      <c r="O177" s="104"/>
      <c r="P177" s="104"/>
      <c r="Q177" s="104"/>
      <c r="R177" s="104"/>
      <c r="S177" s="105"/>
      <c r="T177" s="33"/>
    </row>
    <row r="178" spans="1:20" ht="15.75" customHeight="1" x14ac:dyDescent="0.25">
      <c r="A178" s="103"/>
      <c r="B178" s="104"/>
      <c r="C178" s="104"/>
      <c r="D178" s="104"/>
      <c r="E178" s="104"/>
      <c r="F178" s="104"/>
      <c r="G178" s="104"/>
      <c r="H178" s="104"/>
      <c r="I178" s="104"/>
      <c r="J178" s="104"/>
      <c r="K178" s="104"/>
      <c r="L178" s="104"/>
      <c r="M178" s="104"/>
      <c r="N178" s="104"/>
      <c r="O178" s="104"/>
      <c r="P178" s="104"/>
      <c r="Q178" s="104"/>
      <c r="R178" s="104"/>
      <c r="S178" s="105"/>
      <c r="T178" s="33"/>
    </row>
    <row r="179" spans="1:20" ht="15.75" customHeight="1" x14ac:dyDescent="0.25">
      <c r="A179" s="103"/>
      <c r="B179" s="104"/>
      <c r="C179" s="104"/>
      <c r="D179" s="104"/>
      <c r="E179" s="104"/>
      <c r="F179" s="104"/>
      <c r="G179" s="104"/>
      <c r="H179" s="104"/>
      <c r="I179" s="104"/>
      <c r="J179" s="104"/>
      <c r="K179" s="104"/>
      <c r="L179" s="104"/>
      <c r="M179" s="104"/>
      <c r="N179" s="104"/>
      <c r="O179" s="104"/>
      <c r="P179" s="104"/>
      <c r="Q179" s="104"/>
      <c r="R179" s="104"/>
      <c r="S179" s="105"/>
      <c r="T179" s="33"/>
    </row>
    <row r="180" spans="1:20" ht="15.75" customHeight="1" x14ac:dyDescent="0.25">
      <c r="A180" s="103"/>
      <c r="B180" s="104"/>
      <c r="C180" s="104"/>
      <c r="D180" s="104"/>
      <c r="E180" s="104"/>
      <c r="F180" s="104"/>
      <c r="G180" s="104"/>
      <c r="H180" s="104"/>
      <c r="I180" s="104"/>
      <c r="J180" s="104"/>
      <c r="K180" s="104"/>
      <c r="L180" s="104"/>
      <c r="M180" s="104"/>
      <c r="N180" s="104"/>
      <c r="O180" s="104"/>
      <c r="P180" s="104"/>
      <c r="Q180" s="104"/>
      <c r="R180" s="104"/>
      <c r="S180" s="105"/>
      <c r="T180" s="33"/>
    </row>
    <row r="181" spans="1:20" ht="15.75" customHeight="1" x14ac:dyDescent="0.25">
      <c r="A181" s="103"/>
      <c r="B181" s="104"/>
      <c r="C181" s="104"/>
      <c r="D181" s="104"/>
      <c r="E181" s="104"/>
      <c r="F181" s="104"/>
      <c r="G181" s="104"/>
      <c r="H181" s="104"/>
      <c r="I181" s="104"/>
      <c r="J181" s="104"/>
      <c r="K181" s="104"/>
      <c r="L181" s="104"/>
      <c r="M181" s="104"/>
      <c r="N181" s="104"/>
      <c r="O181" s="104"/>
      <c r="P181" s="104"/>
      <c r="Q181" s="104"/>
      <c r="R181" s="104"/>
      <c r="S181" s="105"/>
      <c r="T181" s="33"/>
    </row>
    <row r="182" spans="1:20" ht="15.75" customHeight="1" x14ac:dyDescent="0.25">
      <c r="A182" s="103"/>
      <c r="B182" s="104"/>
      <c r="C182" s="104"/>
      <c r="D182" s="104"/>
      <c r="E182" s="104"/>
      <c r="F182" s="104"/>
      <c r="G182" s="104"/>
      <c r="H182" s="104"/>
      <c r="I182" s="104"/>
      <c r="J182" s="104"/>
      <c r="K182" s="104"/>
      <c r="L182" s="104"/>
      <c r="M182" s="104"/>
      <c r="N182" s="104"/>
      <c r="O182" s="104"/>
      <c r="P182" s="104"/>
      <c r="Q182" s="104"/>
      <c r="R182" s="104"/>
      <c r="S182" s="105"/>
      <c r="T182" s="33"/>
    </row>
    <row r="183" spans="1:20" ht="15.75" customHeight="1" x14ac:dyDescent="0.25">
      <c r="A183" s="103"/>
      <c r="B183" s="104"/>
      <c r="C183" s="104"/>
      <c r="D183" s="104"/>
      <c r="E183" s="104"/>
      <c r="F183" s="104"/>
      <c r="G183" s="104"/>
      <c r="H183" s="104"/>
      <c r="I183" s="104"/>
      <c r="J183" s="104"/>
      <c r="K183" s="104"/>
      <c r="L183" s="104"/>
      <c r="M183" s="104"/>
      <c r="N183" s="104"/>
      <c r="O183" s="104"/>
      <c r="P183" s="104"/>
      <c r="Q183" s="104"/>
      <c r="R183" s="104"/>
      <c r="S183" s="105"/>
      <c r="T183" s="33"/>
    </row>
    <row r="184" spans="1:20" ht="15.75" customHeight="1" x14ac:dyDescent="0.25">
      <c r="A184" s="103"/>
      <c r="B184" s="104"/>
      <c r="C184" s="104"/>
      <c r="D184" s="104"/>
      <c r="E184" s="104"/>
      <c r="F184" s="104"/>
      <c r="G184" s="104"/>
      <c r="H184" s="104"/>
      <c r="I184" s="104"/>
      <c r="J184" s="104"/>
      <c r="K184" s="104"/>
      <c r="L184" s="104"/>
      <c r="M184" s="104"/>
      <c r="N184" s="104"/>
      <c r="O184" s="104"/>
      <c r="P184" s="104"/>
      <c r="Q184" s="104"/>
      <c r="R184" s="104"/>
      <c r="S184" s="105"/>
      <c r="T184" s="33"/>
    </row>
    <row r="185" spans="1:20" ht="15.75" customHeight="1" x14ac:dyDescent="0.25">
      <c r="A185" s="103"/>
      <c r="B185" s="104"/>
      <c r="C185" s="104"/>
      <c r="D185" s="104"/>
      <c r="E185" s="104"/>
      <c r="F185" s="104"/>
      <c r="G185" s="104"/>
      <c r="H185" s="104"/>
      <c r="I185" s="104"/>
      <c r="J185" s="104"/>
      <c r="K185" s="104"/>
      <c r="L185" s="104"/>
      <c r="M185" s="104"/>
      <c r="N185" s="104"/>
      <c r="O185" s="104"/>
      <c r="P185" s="104"/>
      <c r="Q185" s="104"/>
      <c r="R185" s="104"/>
      <c r="S185" s="105"/>
      <c r="T185" s="33"/>
    </row>
    <row r="186" spans="1:20" ht="15.75" customHeight="1" x14ac:dyDescent="0.25">
      <c r="A186" s="103"/>
      <c r="B186" s="104"/>
      <c r="C186" s="104"/>
      <c r="D186" s="104"/>
      <c r="E186" s="104"/>
      <c r="F186" s="104"/>
      <c r="G186" s="104"/>
      <c r="H186" s="104"/>
      <c r="I186" s="104"/>
      <c r="J186" s="104"/>
      <c r="K186" s="104"/>
      <c r="L186" s="104"/>
      <c r="M186" s="104"/>
      <c r="N186" s="104"/>
      <c r="O186" s="104"/>
      <c r="P186" s="104"/>
      <c r="Q186" s="104"/>
      <c r="R186" s="104"/>
      <c r="S186" s="105"/>
      <c r="T186" s="33"/>
    </row>
    <row r="187" spans="1:20" ht="15.75" customHeight="1" x14ac:dyDescent="0.25">
      <c r="A187" s="103"/>
      <c r="B187" s="104"/>
      <c r="C187" s="104"/>
      <c r="D187" s="104"/>
      <c r="E187" s="104"/>
      <c r="F187" s="104"/>
      <c r="G187" s="104"/>
      <c r="H187" s="104"/>
      <c r="I187" s="104"/>
      <c r="J187" s="104"/>
      <c r="K187" s="104"/>
      <c r="L187" s="104"/>
      <c r="M187" s="104"/>
      <c r="N187" s="104"/>
      <c r="O187" s="104"/>
      <c r="P187" s="104"/>
      <c r="Q187" s="104"/>
      <c r="R187" s="104"/>
      <c r="S187" s="105"/>
      <c r="T187" s="33"/>
    </row>
    <row r="188" spans="1:20" ht="15.75" customHeight="1" x14ac:dyDescent="0.25">
      <c r="A188" s="103"/>
      <c r="B188" s="104"/>
      <c r="C188" s="104"/>
      <c r="D188" s="104"/>
      <c r="E188" s="104"/>
      <c r="F188" s="104"/>
      <c r="G188" s="104"/>
      <c r="H188" s="104"/>
      <c r="I188" s="104"/>
      <c r="J188" s="104"/>
      <c r="K188" s="104"/>
      <c r="L188" s="104"/>
      <c r="M188" s="104"/>
      <c r="N188" s="104"/>
      <c r="O188" s="104"/>
      <c r="P188" s="104"/>
      <c r="Q188" s="104"/>
      <c r="R188" s="104"/>
      <c r="S188" s="105"/>
      <c r="T188" s="33"/>
    </row>
    <row r="189" spans="1:20" ht="15.75" customHeight="1" x14ac:dyDescent="0.25">
      <c r="A189" s="103"/>
      <c r="B189" s="104"/>
      <c r="C189" s="104"/>
      <c r="D189" s="104"/>
      <c r="E189" s="104"/>
      <c r="F189" s="104"/>
      <c r="G189" s="104"/>
      <c r="H189" s="104"/>
      <c r="I189" s="104"/>
      <c r="J189" s="104"/>
      <c r="K189" s="104"/>
      <c r="L189" s="104"/>
      <c r="M189" s="104"/>
      <c r="N189" s="104"/>
      <c r="O189" s="104"/>
      <c r="P189" s="104"/>
      <c r="Q189" s="104"/>
      <c r="R189" s="104"/>
      <c r="S189" s="105"/>
      <c r="T189" s="33"/>
    </row>
    <row r="190" spans="1:20" ht="15.75" customHeight="1" x14ac:dyDescent="0.25">
      <c r="A190" s="103"/>
      <c r="B190" s="104"/>
      <c r="C190" s="104"/>
      <c r="D190" s="104"/>
      <c r="E190" s="104"/>
      <c r="F190" s="104"/>
      <c r="G190" s="104"/>
      <c r="H190" s="104"/>
      <c r="I190" s="104"/>
      <c r="J190" s="104"/>
      <c r="K190" s="104"/>
      <c r="L190" s="104"/>
      <c r="M190" s="104"/>
      <c r="N190" s="104"/>
      <c r="O190" s="104"/>
      <c r="P190" s="104"/>
      <c r="Q190" s="104"/>
      <c r="R190" s="104"/>
      <c r="S190" s="105"/>
      <c r="T190" s="33"/>
    </row>
    <row r="191" spans="1:20" ht="15.75" customHeight="1" x14ac:dyDescent="0.25">
      <c r="A191" s="103"/>
      <c r="B191" s="104"/>
      <c r="C191" s="104"/>
      <c r="D191" s="104"/>
      <c r="E191" s="104"/>
      <c r="F191" s="104"/>
      <c r="G191" s="104"/>
      <c r="H191" s="104"/>
      <c r="I191" s="104"/>
      <c r="J191" s="104"/>
      <c r="K191" s="104"/>
      <c r="L191" s="104"/>
      <c r="M191" s="104"/>
      <c r="N191" s="104"/>
      <c r="O191" s="104"/>
      <c r="P191" s="104"/>
      <c r="Q191" s="104"/>
      <c r="R191" s="104"/>
      <c r="S191" s="105"/>
      <c r="T191" s="33"/>
    </row>
    <row r="192" spans="1:20" ht="15.75" customHeight="1" x14ac:dyDescent="0.25">
      <c r="A192" s="103"/>
      <c r="B192" s="104"/>
      <c r="C192" s="104"/>
      <c r="D192" s="104"/>
      <c r="E192" s="104"/>
      <c r="F192" s="104"/>
      <c r="G192" s="104"/>
      <c r="H192" s="104"/>
      <c r="I192" s="104"/>
      <c r="J192" s="104"/>
      <c r="K192" s="104"/>
      <c r="L192" s="104"/>
      <c r="M192" s="104"/>
      <c r="N192" s="104"/>
      <c r="O192" s="104"/>
      <c r="P192" s="104"/>
      <c r="Q192" s="104"/>
      <c r="R192" s="104"/>
      <c r="S192" s="105"/>
      <c r="T192" s="33"/>
    </row>
    <row r="193" spans="1:20" ht="15.75" customHeight="1" x14ac:dyDescent="0.25">
      <c r="A193" s="103"/>
      <c r="B193" s="104"/>
      <c r="C193" s="104"/>
      <c r="D193" s="104"/>
      <c r="E193" s="104"/>
      <c r="F193" s="104"/>
      <c r="G193" s="104"/>
      <c r="H193" s="104"/>
      <c r="I193" s="104"/>
      <c r="J193" s="104"/>
      <c r="K193" s="104"/>
      <c r="L193" s="104"/>
      <c r="M193" s="104"/>
      <c r="N193" s="104"/>
      <c r="O193" s="104"/>
      <c r="P193" s="104"/>
      <c r="Q193" s="104"/>
      <c r="R193" s="104"/>
      <c r="S193" s="105"/>
      <c r="T193" s="33"/>
    </row>
    <row r="194" spans="1:20" ht="15.75" customHeight="1" x14ac:dyDescent="0.25">
      <c r="A194" s="103"/>
      <c r="B194" s="104"/>
      <c r="C194" s="104"/>
      <c r="D194" s="104"/>
      <c r="E194" s="104"/>
      <c r="F194" s="104"/>
      <c r="G194" s="104"/>
      <c r="H194" s="104"/>
      <c r="I194" s="104"/>
      <c r="J194" s="104"/>
      <c r="K194" s="104"/>
      <c r="L194" s="104"/>
      <c r="M194" s="104"/>
      <c r="N194" s="104"/>
      <c r="O194" s="104"/>
      <c r="P194" s="104"/>
      <c r="Q194" s="104"/>
      <c r="R194" s="104"/>
      <c r="S194" s="105"/>
      <c r="T194" s="33"/>
    </row>
    <row r="195" spans="1:20" ht="15.75" customHeight="1" x14ac:dyDescent="0.25">
      <c r="A195" s="103"/>
      <c r="B195" s="104"/>
      <c r="C195" s="104"/>
      <c r="D195" s="104"/>
      <c r="E195" s="104"/>
      <c r="F195" s="104"/>
      <c r="G195" s="104"/>
      <c r="H195" s="104"/>
      <c r="I195" s="104"/>
      <c r="J195" s="104"/>
      <c r="K195" s="104"/>
      <c r="L195" s="104"/>
      <c r="M195" s="104"/>
      <c r="N195" s="104"/>
      <c r="O195" s="104"/>
      <c r="P195" s="104"/>
      <c r="Q195" s="104"/>
      <c r="R195" s="104"/>
      <c r="S195" s="105"/>
      <c r="T195" s="33"/>
    </row>
    <row r="196" spans="1:20" ht="15.75" customHeight="1" x14ac:dyDescent="0.25">
      <c r="A196" s="103"/>
      <c r="B196" s="104"/>
      <c r="C196" s="104"/>
      <c r="D196" s="104"/>
      <c r="E196" s="104"/>
      <c r="F196" s="104"/>
      <c r="G196" s="104"/>
      <c r="H196" s="104"/>
      <c r="I196" s="104"/>
      <c r="J196" s="104"/>
      <c r="K196" s="104"/>
      <c r="L196" s="104"/>
      <c r="M196" s="104"/>
      <c r="N196" s="104"/>
      <c r="O196" s="104"/>
      <c r="P196" s="104"/>
      <c r="Q196" s="104"/>
      <c r="R196" s="104"/>
      <c r="S196" s="105"/>
      <c r="T196" s="33"/>
    </row>
    <row r="197" spans="1:20" ht="15.75" customHeight="1" x14ac:dyDescent="0.25">
      <c r="A197" s="103"/>
      <c r="B197" s="104"/>
      <c r="C197" s="104"/>
      <c r="D197" s="104"/>
      <c r="E197" s="104"/>
      <c r="F197" s="104"/>
      <c r="G197" s="104"/>
      <c r="H197" s="104"/>
      <c r="I197" s="104"/>
      <c r="J197" s="104"/>
      <c r="K197" s="104"/>
      <c r="L197" s="104"/>
      <c r="M197" s="104"/>
      <c r="N197" s="104"/>
      <c r="O197" s="104"/>
      <c r="P197" s="104"/>
      <c r="Q197" s="104"/>
      <c r="R197" s="104"/>
      <c r="S197" s="105"/>
      <c r="T197" s="33"/>
    </row>
    <row r="198" spans="1:20" ht="15.75" customHeight="1" x14ac:dyDescent="0.25">
      <c r="A198" s="103"/>
      <c r="B198" s="104"/>
      <c r="C198" s="104"/>
      <c r="D198" s="104"/>
      <c r="E198" s="104"/>
      <c r="F198" s="104"/>
      <c r="G198" s="104"/>
      <c r="H198" s="104"/>
      <c r="I198" s="104"/>
      <c r="J198" s="104"/>
      <c r="K198" s="104"/>
      <c r="L198" s="104"/>
      <c r="M198" s="104"/>
      <c r="N198" s="104"/>
      <c r="O198" s="104"/>
      <c r="P198" s="104"/>
      <c r="Q198" s="104"/>
      <c r="R198" s="104"/>
      <c r="S198" s="105"/>
      <c r="T198" s="33"/>
    </row>
    <row r="199" spans="1:20" ht="15.75" customHeight="1" x14ac:dyDescent="0.25">
      <c r="A199" s="103"/>
      <c r="B199" s="104"/>
      <c r="C199" s="104"/>
      <c r="D199" s="104"/>
      <c r="E199" s="104"/>
      <c r="F199" s="104"/>
      <c r="G199" s="104"/>
      <c r="H199" s="104"/>
      <c r="I199" s="104"/>
      <c r="J199" s="104"/>
      <c r="K199" s="104"/>
      <c r="L199" s="104"/>
      <c r="M199" s="104"/>
      <c r="N199" s="104"/>
      <c r="O199" s="104"/>
      <c r="P199" s="104"/>
      <c r="Q199" s="104"/>
      <c r="R199" s="104"/>
      <c r="S199" s="105"/>
      <c r="T199" s="33"/>
    </row>
    <row r="200" spans="1:20" ht="15.75" customHeight="1" x14ac:dyDescent="0.25">
      <c r="A200" s="103"/>
      <c r="B200" s="104"/>
      <c r="C200" s="104"/>
      <c r="D200" s="104"/>
      <c r="E200" s="104"/>
      <c r="F200" s="104"/>
      <c r="G200" s="104"/>
      <c r="H200" s="104"/>
      <c r="I200" s="104"/>
      <c r="J200" s="104"/>
      <c r="K200" s="104"/>
      <c r="L200" s="104"/>
      <c r="M200" s="104"/>
      <c r="N200" s="104"/>
      <c r="O200" s="104"/>
      <c r="P200" s="104"/>
      <c r="Q200" s="104"/>
      <c r="R200" s="104"/>
      <c r="S200" s="105"/>
      <c r="T200" s="33"/>
    </row>
    <row r="201" spans="1:20" ht="15.75" customHeight="1" x14ac:dyDescent="0.25">
      <c r="A201" s="103"/>
      <c r="B201" s="104"/>
      <c r="C201" s="104"/>
      <c r="D201" s="104"/>
      <c r="E201" s="104"/>
      <c r="F201" s="104"/>
      <c r="G201" s="104"/>
      <c r="H201" s="104"/>
      <c r="I201" s="104"/>
      <c r="J201" s="104"/>
      <c r="K201" s="104"/>
      <c r="L201" s="104"/>
      <c r="M201" s="104"/>
      <c r="N201" s="104"/>
      <c r="O201" s="104"/>
      <c r="P201" s="104"/>
      <c r="Q201" s="104"/>
      <c r="R201" s="104"/>
      <c r="S201" s="105"/>
      <c r="T201" s="33"/>
    </row>
    <row r="202" spans="1:20" ht="15.75" customHeight="1" x14ac:dyDescent="0.25">
      <c r="A202" s="103"/>
      <c r="B202" s="104"/>
      <c r="C202" s="104"/>
      <c r="D202" s="104"/>
      <c r="E202" s="104"/>
      <c r="F202" s="104"/>
      <c r="G202" s="104"/>
      <c r="H202" s="104"/>
      <c r="I202" s="104"/>
      <c r="J202" s="104"/>
      <c r="K202" s="104"/>
      <c r="L202" s="104"/>
      <c r="M202" s="104"/>
      <c r="N202" s="104"/>
      <c r="O202" s="104"/>
      <c r="P202" s="104"/>
      <c r="Q202" s="104"/>
      <c r="R202" s="104"/>
      <c r="S202" s="105"/>
      <c r="T202" s="33"/>
    </row>
    <row r="203" spans="1:20" ht="15.75" customHeight="1" x14ac:dyDescent="0.25">
      <c r="A203" s="103"/>
      <c r="B203" s="104"/>
      <c r="C203" s="104"/>
      <c r="D203" s="104"/>
      <c r="E203" s="104"/>
      <c r="F203" s="104"/>
      <c r="G203" s="104"/>
      <c r="H203" s="104"/>
      <c r="I203" s="104"/>
      <c r="J203" s="104"/>
      <c r="K203" s="104"/>
      <c r="L203" s="104"/>
      <c r="M203" s="104"/>
      <c r="N203" s="104"/>
      <c r="O203" s="104"/>
      <c r="P203" s="104"/>
      <c r="Q203" s="104"/>
      <c r="R203" s="104"/>
      <c r="S203" s="105"/>
      <c r="T203" s="33"/>
    </row>
    <row r="204" spans="1:20" ht="15.75" customHeight="1" x14ac:dyDescent="0.25">
      <c r="A204" s="103"/>
      <c r="B204" s="104"/>
      <c r="C204" s="104"/>
      <c r="D204" s="104"/>
      <c r="E204" s="104"/>
      <c r="F204" s="104"/>
      <c r="G204" s="104"/>
      <c r="H204" s="104"/>
      <c r="I204" s="104"/>
      <c r="J204" s="104"/>
      <c r="K204" s="104"/>
      <c r="L204" s="104"/>
      <c r="M204" s="104"/>
      <c r="N204" s="104"/>
      <c r="O204" s="104"/>
      <c r="P204" s="104"/>
      <c r="Q204" s="104"/>
      <c r="R204" s="104"/>
      <c r="S204" s="105"/>
      <c r="T204" s="33"/>
    </row>
    <row r="205" spans="1:20" ht="15.75" customHeight="1" x14ac:dyDescent="0.25">
      <c r="A205" s="103"/>
      <c r="B205" s="104"/>
      <c r="C205" s="104"/>
      <c r="D205" s="104"/>
      <c r="E205" s="104"/>
      <c r="F205" s="104"/>
      <c r="G205" s="104"/>
      <c r="H205" s="104"/>
      <c r="I205" s="104"/>
      <c r="J205" s="104"/>
      <c r="K205" s="104"/>
      <c r="L205" s="104"/>
      <c r="M205" s="104"/>
      <c r="N205" s="104"/>
      <c r="O205" s="104"/>
      <c r="P205" s="104"/>
      <c r="Q205" s="104"/>
      <c r="R205" s="104"/>
      <c r="S205" s="105"/>
      <c r="T205" s="33"/>
    </row>
    <row r="206" spans="1:20" ht="15.75" customHeight="1" x14ac:dyDescent="0.25">
      <c r="A206" s="103"/>
      <c r="B206" s="104"/>
      <c r="C206" s="104"/>
      <c r="D206" s="104"/>
      <c r="E206" s="104"/>
      <c r="F206" s="104"/>
      <c r="G206" s="104"/>
      <c r="H206" s="104"/>
      <c r="I206" s="104"/>
      <c r="J206" s="104"/>
      <c r="K206" s="104"/>
      <c r="L206" s="104"/>
      <c r="M206" s="104"/>
      <c r="N206" s="104"/>
      <c r="O206" s="104"/>
      <c r="P206" s="104"/>
      <c r="Q206" s="104"/>
      <c r="R206" s="104"/>
      <c r="S206" s="105"/>
      <c r="T206" s="33"/>
    </row>
    <row r="207" spans="1:20" ht="15.75" customHeight="1" x14ac:dyDescent="0.25">
      <c r="A207" s="103"/>
      <c r="B207" s="104"/>
      <c r="C207" s="104"/>
      <c r="D207" s="104"/>
      <c r="E207" s="104"/>
      <c r="F207" s="104"/>
      <c r="G207" s="104"/>
      <c r="H207" s="104"/>
      <c r="I207" s="104"/>
      <c r="J207" s="104"/>
      <c r="K207" s="104"/>
      <c r="L207" s="104"/>
      <c r="M207" s="104"/>
      <c r="N207" s="104"/>
      <c r="O207" s="104"/>
      <c r="P207" s="104"/>
      <c r="Q207" s="104"/>
      <c r="R207" s="104"/>
      <c r="S207" s="105"/>
      <c r="T207" s="33"/>
    </row>
    <row r="208" spans="1:20" ht="15.75" customHeight="1" x14ac:dyDescent="0.25">
      <c r="A208" s="103"/>
      <c r="B208" s="104"/>
      <c r="C208" s="104"/>
      <c r="D208" s="104"/>
      <c r="E208" s="104"/>
      <c r="F208" s="104"/>
      <c r="G208" s="104"/>
      <c r="H208" s="104"/>
      <c r="I208" s="104"/>
      <c r="J208" s="104"/>
      <c r="K208" s="104"/>
      <c r="L208" s="104"/>
      <c r="M208" s="104"/>
      <c r="N208" s="104"/>
      <c r="O208" s="104"/>
      <c r="P208" s="104"/>
      <c r="Q208" s="104"/>
      <c r="R208" s="104"/>
      <c r="S208" s="105"/>
      <c r="T208" s="33"/>
    </row>
    <row r="209" spans="1:20" ht="15.75" customHeight="1" x14ac:dyDescent="0.25">
      <c r="A209" s="103"/>
      <c r="B209" s="104"/>
      <c r="C209" s="104"/>
      <c r="D209" s="104"/>
      <c r="E209" s="104"/>
      <c r="F209" s="104"/>
      <c r="G209" s="104"/>
      <c r="H209" s="104"/>
      <c r="I209" s="104"/>
      <c r="J209" s="104"/>
      <c r="K209" s="104"/>
      <c r="L209" s="104"/>
      <c r="M209" s="104"/>
      <c r="N209" s="104"/>
      <c r="O209" s="104"/>
      <c r="P209" s="104"/>
      <c r="Q209" s="104"/>
      <c r="R209" s="104"/>
      <c r="S209" s="105"/>
      <c r="T209" s="33"/>
    </row>
    <row r="210" spans="1:20" ht="15.75" customHeight="1" x14ac:dyDescent="0.25">
      <c r="A210" s="103"/>
      <c r="B210" s="104"/>
      <c r="C210" s="104"/>
      <c r="D210" s="104"/>
      <c r="E210" s="104"/>
      <c r="F210" s="104"/>
      <c r="G210" s="104"/>
      <c r="H210" s="104"/>
      <c r="I210" s="104"/>
      <c r="J210" s="104"/>
      <c r="K210" s="104"/>
      <c r="L210" s="104"/>
      <c r="M210" s="104"/>
      <c r="N210" s="104"/>
      <c r="O210" s="104"/>
      <c r="P210" s="104"/>
      <c r="Q210" s="104"/>
      <c r="R210" s="104"/>
      <c r="S210" s="105"/>
      <c r="T210" s="33"/>
    </row>
    <row r="211" spans="1:20" ht="15.75" customHeight="1" x14ac:dyDescent="0.25">
      <c r="A211" s="103"/>
      <c r="B211" s="104"/>
      <c r="C211" s="104"/>
      <c r="D211" s="104"/>
      <c r="E211" s="104"/>
      <c r="F211" s="104"/>
      <c r="G211" s="104"/>
      <c r="H211" s="104"/>
      <c r="I211" s="104"/>
      <c r="J211" s="104"/>
      <c r="K211" s="104"/>
      <c r="L211" s="104"/>
      <c r="M211" s="104"/>
      <c r="N211" s="104"/>
      <c r="O211" s="104"/>
      <c r="P211" s="104"/>
      <c r="Q211" s="104"/>
      <c r="R211" s="104"/>
      <c r="S211" s="105"/>
      <c r="T211" s="33"/>
    </row>
    <row r="212" spans="1:20" ht="15.75" customHeight="1" x14ac:dyDescent="0.25">
      <c r="A212" s="103"/>
      <c r="B212" s="104"/>
      <c r="C212" s="104"/>
      <c r="D212" s="104"/>
      <c r="E212" s="104"/>
      <c r="F212" s="104"/>
      <c r="G212" s="104"/>
      <c r="H212" s="104"/>
      <c r="I212" s="104"/>
      <c r="J212" s="104"/>
      <c r="K212" s="104"/>
      <c r="L212" s="104"/>
      <c r="M212" s="104"/>
      <c r="N212" s="104"/>
      <c r="O212" s="104"/>
      <c r="P212" s="104"/>
      <c r="Q212" s="104"/>
      <c r="R212" s="104"/>
      <c r="S212" s="105"/>
      <c r="T212" s="33"/>
    </row>
    <row r="213" spans="1:20" ht="15.75" customHeight="1" x14ac:dyDescent="0.25">
      <c r="A213" s="103"/>
      <c r="B213" s="104"/>
      <c r="C213" s="104"/>
      <c r="D213" s="104"/>
      <c r="E213" s="104"/>
      <c r="F213" s="104"/>
      <c r="G213" s="104"/>
      <c r="H213" s="104"/>
      <c r="I213" s="104"/>
      <c r="J213" s="104"/>
      <c r="K213" s="104"/>
      <c r="L213" s="104"/>
      <c r="M213" s="104"/>
      <c r="N213" s="104"/>
      <c r="O213" s="104"/>
      <c r="P213" s="104"/>
      <c r="Q213" s="104"/>
      <c r="R213" s="104"/>
      <c r="S213" s="105"/>
      <c r="T213" s="33"/>
    </row>
    <row r="214" spans="1:20" ht="15.75" customHeight="1" x14ac:dyDescent="0.25">
      <c r="A214" s="103"/>
      <c r="B214" s="104"/>
      <c r="C214" s="104"/>
      <c r="D214" s="104"/>
      <c r="E214" s="104"/>
      <c r="F214" s="104"/>
      <c r="G214" s="104"/>
      <c r="H214" s="104"/>
      <c r="I214" s="104"/>
      <c r="J214" s="104"/>
      <c r="K214" s="104"/>
      <c r="L214" s="104"/>
      <c r="M214" s="104"/>
      <c r="N214" s="104"/>
      <c r="O214" s="104"/>
      <c r="P214" s="104"/>
      <c r="Q214" s="104"/>
      <c r="R214" s="104"/>
      <c r="S214" s="105"/>
      <c r="T214" s="33"/>
    </row>
    <row r="215" spans="1:20" ht="15.75" customHeight="1" x14ac:dyDescent="0.25">
      <c r="A215" s="103"/>
      <c r="B215" s="104"/>
      <c r="C215" s="104"/>
      <c r="D215" s="104"/>
      <c r="E215" s="104"/>
      <c r="F215" s="104"/>
      <c r="G215" s="104"/>
      <c r="H215" s="104"/>
      <c r="I215" s="104"/>
      <c r="J215" s="104"/>
      <c r="K215" s="104"/>
      <c r="L215" s="104"/>
      <c r="M215" s="104"/>
      <c r="N215" s="104"/>
      <c r="O215" s="104"/>
      <c r="P215" s="104"/>
      <c r="Q215" s="104"/>
      <c r="R215" s="104"/>
      <c r="S215" s="105"/>
      <c r="T215" s="33"/>
    </row>
    <row r="216" spans="1:20" ht="15.75" customHeight="1" x14ac:dyDescent="0.25">
      <c r="A216" s="103"/>
      <c r="B216" s="104"/>
      <c r="C216" s="104"/>
      <c r="D216" s="104"/>
      <c r="E216" s="104"/>
      <c r="F216" s="104"/>
      <c r="G216" s="104"/>
      <c r="H216" s="104"/>
      <c r="I216" s="104"/>
      <c r="J216" s="104"/>
      <c r="K216" s="104"/>
      <c r="L216" s="104"/>
      <c r="M216" s="104"/>
      <c r="N216" s="104"/>
      <c r="O216" s="104"/>
      <c r="P216" s="104"/>
      <c r="Q216" s="104"/>
      <c r="R216" s="104"/>
      <c r="S216" s="105"/>
      <c r="T216" s="33"/>
    </row>
    <row r="217" spans="1:20" ht="15.75" customHeight="1" x14ac:dyDescent="0.25">
      <c r="A217" s="103"/>
      <c r="B217" s="104"/>
      <c r="C217" s="104"/>
      <c r="D217" s="104"/>
      <c r="E217" s="104"/>
      <c r="F217" s="104"/>
      <c r="G217" s="104"/>
      <c r="H217" s="104"/>
      <c r="I217" s="104"/>
      <c r="J217" s="104"/>
      <c r="K217" s="104"/>
      <c r="L217" s="104"/>
      <c r="M217" s="104"/>
      <c r="N217" s="104"/>
      <c r="O217" s="104"/>
      <c r="P217" s="104"/>
      <c r="Q217" s="104"/>
      <c r="R217" s="104"/>
      <c r="S217" s="105"/>
      <c r="T217" s="33"/>
    </row>
    <row r="218" spans="1:20" ht="15.75" customHeight="1" x14ac:dyDescent="0.25">
      <c r="A218" s="103"/>
      <c r="B218" s="104"/>
      <c r="C218" s="104"/>
      <c r="D218" s="104"/>
      <c r="E218" s="104"/>
      <c r="F218" s="104"/>
      <c r="G218" s="104"/>
      <c r="H218" s="104"/>
      <c r="I218" s="104"/>
      <c r="J218" s="104"/>
      <c r="K218" s="104"/>
      <c r="L218" s="104"/>
      <c r="M218" s="104"/>
      <c r="N218" s="104"/>
      <c r="O218" s="104"/>
      <c r="P218" s="104"/>
      <c r="Q218" s="104"/>
      <c r="R218" s="104"/>
      <c r="S218" s="105"/>
      <c r="T218" s="33"/>
    </row>
    <row r="219" spans="1:20" ht="15.75" customHeight="1" x14ac:dyDescent="0.25">
      <c r="A219" s="103"/>
      <c r="B219" s="104"/>
      <c r="C219" s="104"/>
      <c r="D219" s="104"/>
      <c r="E219" s="104"/>
      <c r="F219" s="104"/>
      <c r="G219" s="104"/>
      <c r="H219" s="104"/>
      <c r="I219" s="104"/>
      <c r="J219" s="104"/>
      <c r="K219" s="104"/>
      <c r="L219" s="104"/>
      <c r="M219" s="104"/>
      <c r="N219" s="104"/>
      <c r="O219" s="104"/>
      <c r="P219" s="104"/>
      <c r="Q219" s="104"/>
      <c r="R219" s="104"/>
      <c r="S219" s="105"/>
      <c r="T219" s="33"/>
    </row>
    <row r="220" spans="1:20" ht="15.75" customHeight="1" x14ac:dyDescent="0.25">
      <c r="A220" s="103"/>
      <c r="B220" s="104"/>
      <c r="C220" s="104"/>
      <c r="D220" s="104"/>
      <c r="E220" s="104"/>
      <c r="F220" s="104"/>
      <c r="G220" s="104"/>
      <c r="H220" s="104"/>
      <c r="I220" s="104"/>
      <c r="J220" s="104"/>
      <c r="K220" s="104"/>
      <c r="L220" s="104"/>
      <c r="M220" s="104"/>
      <c r="N220" s="104"/>
      <c r="O220" s="104"/>
      <c r="P220" s="104"/>
      <c r="Q220" s="104"/>
      <c r="R220" s="104"/>
      <c r="S220" s="105"/>
      <c r="T220" s="33"/>
    </row>
    <row r="221" spans="1:20" ht="15.75" customHeight="1" x14ac:dyDescent="0.25">
      <c r="A221" s="103"/>
      <c r="B221" s="104"/>
      <c r="C221" s="104"/>
      <c r="D221" s="104"/>
      <c r="E221" s="104"/>
      <c r="F221" s="104"/>
      <c r="G221" s="104"/>
      <c r="H221" s="104"/>
      <c r="I221" s="104"/>
      <c r="J221" s="104"/>
      <c r="K221" s="104"/>
      <c r="L221" s="104"/>
      <c r="M221" s="104"/>
      <c r="N221" s="104"/>
      <c r="O221" s="104"/>
      <c r="P221" s="104"/>
      <c r="Q221" s="104"/>
      <c r="R221" s="104"/>
      <c r="S221" s="105"/>
      <c r="T221" s="33"/>
    </row>
    <row r="222" spans="1:20" ht="15.75" customHeight="1" x14ac:dyDescent="0.25">
      <c r="A222" s="103"/>
      <c r="B222" s="104"/>
      <c r="C222" s="104"/>
      <c r="D222" s="104"/>
      <c r="E222" s="104"/>
      <c r="F222" s="104"/>
      <c r="G222" s="104"/>
      <c r="H222" s="104"/>
      <c r="I222" s="104"/>
      <c r="J222" s="104"/>
      <c r="K222" s="104"/>
      <c r="L222" s="104"/>
      <c r="M222" s="104"/>
      <c r="N222" s="104"/>
      <c r="O222" s="104"/>
      <c r="P222" s="104"/>
      <c r="Q222" s="104"/>
      <c r="R222" s="104"/>
      <c r="S222" s="105"/>
      <c r="T222" s="33"/>
    </row>
    <row r="223" spans="1:20" ht="15.75" customHeight="1" x14ac:dyDescent="0.25">
      <c r="A223" s="103"/>
      <c r="B223" s="104"/>
      <c r="C223" s="104"/>
      <c r="D223" s="104"/>
      <c r="E223" s="104"/>
      <c r="F223" s="104"/>
      <c r="G223" s="104"/>
      <c r="H223" s="104"/>
      <c r="I223" s="104"/>
      <c r="J223" s="104"/>
      <c r="K223" s="104"/>
      <c r="L223" s="104"/>
      <c r="M223" s="104"/>
      <c r="N223" s="104"/>
      <c r="O223" s="104"/>
      <c r="P223" s="104"/>
      <c r="Q223" s="104"/>
      <c r="R223" s="104"/>
      <c r="S223" s="105"/>
      <c r="T223" s="33"/>
    </row>
    <row r="224" spans="1:20" ht="15.75" customHeight="1" x14ac:dyDescent="0.25">
      <c r="A224" s="103"/>
      <c r="B224" s="104"/>
      <c r="C224" s="104"/>
      <c r="D224" s="104"/>
      <c r="E224" s="104"/>
      <c r="F224" s="104"/>
      <c r="G224" s="104"/>
      <c r="H224" s="104"/>
      <c r="I224" s="104"/>
      <c r="J224" s="104"/>
      <c r="K224" s="104"/>
      <c r="L224" s="104"/>
      <c r="M224" s="104"/>
      <c r="N224" s="104"/>
      <c r="O224" s="104"/>
      <c r="P224" s="104"/>
      <c r="Q224" s="104"/>
      <c r="R224" s="104"/>
      <c r="S224" s="105"/>
      <c r="T224" s="33"/>
    </row>
    <row r="225" spans="1:20" ht="15.75" customHeight="1" x14ac:dyDescent="0.25">
      <c r="A225" s="103"/>
      <c r="B225" s="104"/>
      <c r="C225" s="104"/>
      <c r="D225" s="104"/>
      <c r="E225" s="104"/>
      <c r="F225" s="104"/>
      <c r="G225" s="104"/>
      <c r="H225" s="104"/>
      <c r="I225" s="104"/>
      <c r="J225" s="104"/>
      <c r="K225" s="104"/>
      <c r="L225" s="104"/>
      <c r="M225" s="104"/>
      <c r="N225" s="104"/>
      <c r="O225" s="104"/>
      <c r="P225" s="104"/>
      <c r="Q225" s="104"/>
      <c r="R225" s="104"/>
      <c r="S225" s="105"/>
      <c r="T225" s="33"/>
    </row>
    <row r="226" spans="1:20" ht="15.75" customHeight="1" x14ac:dyDescent="0.25">
      <c r="A226" s="103"/>
      <c r="B226" s="104"/>
      <c r="C226" s="104"/>
      <c r="D226" s="104"/>
      <c r="E226" s="104"/>
      <c r="F226" s="104"/>
      <c r="G226" s="104"/>
      <c r="H226" s="104"/>
      <c r="I226" s="104"/>
      <c r="J226" s="104"/>
      <c r="K226" s="104"/>
      <c r="L226" s="104"/>
      <c r="M226" s="104"/>
      <c r="N226" s="104"/>
      <c r="O226" s="104"/>
      <c r="P226" s="104"/>
      <c r="Q226" s="104"/>
      <c r="R226" s="104"/>
      <c r="S226" s="105"/>
      <c r="T226" s="33"/>
    </row>
    <row r="227" spans="1:20" ht="15.75" customHeight="1" x14ac:dyDescent="0.25">
      <c r="A227" s="103"/>
      <c r="B227" s="104"/>
      <c r="C227" s="104"/>
      <c r="D227" s="104"/>
      <c r="E227" s="104"/>
      <c r="F227" s="104"/>
      <c r="G227" s="104"/>
      <c r="H227" s="104"/>
      <c r="I227" s="104"/>
      <c r="J227" s="104"/>
      <c r="K227" s="104"/>
      <c r="L227" s="104"/>
      <c r="M227" s="104"/>
      <c r="N227" s="104"/>
      <c r="O227" s="104"/>
      <c r="P227" s="104"/>
      <c r="Q227" s="104"/>
      <c r="R227" s="104"/>
      <c r="S227" s="105"/>
      <c r="T227" s="33"/>
    </row>
    <row r="228" spans="1:20" ht="15.75" customHeight="1" x14ac:dyDescent="0.25">
      <c r="A228" s="103"/>
      <c r="B228" s="104"/>
      <c r="C228" s="104"/>
      <c r="D228" s="104"/>
      <c r="E228" s="104"/>
      <c r="F228" s="104"/>
      <c r="G228" s="104"/>
      <c r="H228" s="104"/>
      <c r="I228" s="104"/>
      <c r="J228" s="104"/>
      <c r="K228" s="104"/>
      <c r="L228" s="104"/>
      <c r="M228" s="104"/>
      <c r="N228" s="104"/>
      <c r="O228" s="104"/>
      <c r="P228" s="104"/>
      <c r="Q228" s="104"/>
      <c r="R228" s="104"/>
      <c r="S228" s="105"/>
      <c r="T228" s="33"/>
    </row>
    <row r="229" spans="1:20" ht="15.75" customHeight="1" x14ac:dyDescent="0.25">
      <c r="A229" s="103"/>
      <c r="B229" s="104"/>
      <c r="C229" s="104"/>
      <c r="D229" s="104"/>
      <c r="E229" s="104"/>
      <c r="F229" s="104"/>
      <c r="G229" s="104"/>
      <c r="H229" s="104"/>
      <c r="I229" s="104"/>
      <c r="J229" s="104"/>
      <c r="K229" s="104"/>
      <c r="L229" s="104"/>
      <c r="M229" s="104"/>
      <c r="N229" s="104"/>
      <c r="O229" s="104"/>
      <c r="P229" s="104"/>
      <c r="Q229" s="104"/>
      <c r="R229" s="104"/>
      <c r="S229" s="105"/>
      <c r="T229" s="33"/>
    </row>
    <row r="230" spans="1:20" ht="15.75" customHeight="1" x14ac:dyDescent="0.25">
      <c r="A230" s="103"/>
      <c r="B230" s="104"/>
      <c r="C230" s="104"/>
      <c r="D230" s="104"/>
      <c r="E230" s="104"/>
      <c r="F230" s="104"/>
      <c r="G230" s="104"/>
      <c r="H230" s="104"/>
      <c r="I230" s="104"/>
      <c r="J230" s="104"/>
      <c r="K230" s="104"/>
      <c r="L230" s="104"/>
      <c r="M230" s="104"/>
      <c r="N230" s="104"/>
      <c r="O230" s="104"/>
      <c r="P230" s="104"/>
      <c r="Q230" s="104"/>
      <c r="R230" s="104"/>
      <c r="S230" s="105"/>
      <c r="T230" s="33"/>
    </row>
    <row r="231" spans="1:20" ht="15.75" customHeight="1" x14ac:dyDescent="0.25">
      <c r="A231" s="103"/>
      <c r="B231" s="104"/>
      <c r="C231" s="104"/>
      <c r="D231" s="104"/>
      <c r="E231" s="104"/>
      <c r="F231" s="104"/>
      <c r="G231" s="104"/>
      <c r="H231" s="104"/>
      <c r="I231" s="104"/>
      <c r="J231" s="104"/>
      <c r="K231" s="104"/>
      <c r="L231" s="104"/>
      <c r="M231" s="104"/>
      <c r="N231" s="104"/>
      <c r="O231" s="104"/>
      <c r="P231" s="104"/>
      <c r="Q231" s="104"/>
      <c r="R231" s="104"/>
      <c r="S231" s="105"/>
      <c r="T231" s="33"/>
    </row>
    <row r="232" spans="1:20" ht="15.75" customHeight="1" x14ac:dyDescent="0.25">
      <c r="A232" s="103"/>
      <c r="B232" s="104"/>
      <c r="C232" s="104"/>
      <c r="D232" s="104"/>
      <c r="E232" s="104"/>
      <c r="F232" s="104"/>
      <c r="G232" s="104"/>
      <c r="H232" s="104"/>
      <c r="I232" s="104"/>
      <c r="J232" s="104"/>
      <c r="K232" s="104"/>
      <c r="L232" s="104"/>
      <c r="M232" s="104"/>
      <c r="N232" s="104"/>
      <c r="O232" s="104"/>
      <c r="P232" s="104"/>
      <c r="Q232" s="104"/>
      <c r="R232" s="104"/>
      <c r="S232" s="105"/>
      <c r="T232" s="33"/>
    </row>
    <row r="233" spans="1:20" ht="15.75" customHeight="1" x14ac:dyDescent="0.2">
      <c r="A233" s="106"/>
      <c r="B233" s="3"/>
    </row>
    <row r="234" spans="1:20" ht="15.75" customHeight="1" x14ac:dyDescent="0.2">
      <c r="A234" s="106"/>
      <c r="B234" s="3"/>
    </row>
    <row r="235" spans="1:20" ht="15.75" customHeight="1" x14ac:dyDescent="0.2">
      <c r="A235" s="106"/>
      <c r="B235" s="3"/>
    </row>
    <row r="236" spans="1:20" ht="15.75" customHeight="1" x14ac:dyDescent="0.2">
      <c r="A236" s="106"/>
      <c r="B236" s="3"/>
    </row>
    <row r="237" spans="1:20" ht="15.75" customHeight="1" x14ac:dyDescent="0.2">
      <c r="A237" s="106"/>
      <c r="B237" s="3"/>
    </row>
    <row r="238" spans="1:20" ht="15.75" customHeight="1" x14ac:dyDescent="0.2">
      <c r="A238" s="106"/>
      <c r="B238" s="3"/>
    </row>
    <row r="239" spans="1:20" ht="15.75" customHeight="1" x14ac:dyDescent="0.2">
      <c r="A239" s="106"/>
      <c r="B239" s="3"/>
    </row>
    <row r="240" spans="1:20" ht="15.75" customHeight="1" x14ac:dyDescent="0.2">
      <c r="A240" s="106"/>
      <c r="B240" s="3"/>
    </row>
    <row r="241" spans="1:2" ht="15.75" customHeight="1" x14ac:dyDescent="0.2">
      <c r="A241" s="106"/>
      <c r="B241" s="3"/>
    </row>
    <row r="242" spans="1:2" ht="15.75" customHeight="1" x14ac:dyDescent="0.2">
      <c r="A242" s="106"/>
      <c r="B242" s="3"/>
    </row>
    <row r="243" spans="1:2" ht="15.75" customHeight="1" x14ac:dyDescent="0.2">
      <c r="A243" s="106"/>
      <c r="B243" s="3"/>
    </row>
    <row r="244" spans="1:2" ht="15.75" customHeight="1" x14ac:dyDescent="0.2">
      <c r="A244" s="106"/>
      <c r="B244" s="3"/>
    </row>
    <row r="245" spans="1:2" ht="15.75" customHeight="1" x14ac:dyDescent="0.2">
      <c r="A245" s="106"/>
      <c r="B245" s="3"/>
    </row>
    <row r="246" spans="1:2" ht="15.75" customHeight="1" x14ac:dyDescent="0.2">
      <c r="A246" s="106"/>
      <c r="B246" s="3"/>
    </row>
    <row r="247" spans="1:2" ht="15.75" customHeight="1" x14ac:dyDescent="0.2">
      <c r="A247" s="106"/>
      <c r="B247" s="3"/>
    </row>
    <row r="248" spans="1:2" ht="15.75" customHeight="1" x14ac:dyDescent="0.2">
      <c r="A248" s="106"/>
      <c r="B248" s="3"/>
    </row>
    <row r="249" spans="1:2" ht="15.75" customHeight="1" x14ac:dyDescent="0.2">
      <c r="A249" s="106"/>
      <c r="B249" s="3"/>
    </row>
    <row r="250" spans="1:2" ht="15.75" customHeight="1" x14ac:dyDescent="0.2">
      <c r="A250" s="106"/>
      <c r="B250" s="3"/>
    </row>
    <row r="251" spans="1:2" ht="15.75" customHeight="1" x14ac:dyDescent="0.2">
      <c r="A251" s="106"/>
      <c r="B251" s="3"/>
    </row>
    <row r="252" spans="1:2" ht="15.75" customHeight="1" x14ac:dyDescent="0.2">
      <c r="A252" s="106"/>
      <c r="B252" s="3"/>
    </row>
    <row r="253" spans="1:2" ht="15.75" customHeight="1" x14ac:dyDescent="0.2">
      <c r="A253" s="106"/>
      <c r="B253" s="3"/>
    </row>
    <row r="254" spans="1:2" ht="15.75" customHeight="1" x14ac:dyDescent="0.2">
      <c r="A254" s="106"/>
      <c r="B254" s="3"/>
    </row>
    <row r="255" spans="1:2" ht="15.75" customHeight="1" x14ac:dyDescent="0.2">
      <c r="A255" s="106"/>
      <c r="B255" s="3"/>
    </row>
    <row r="256" spans="1:2" ht="15.75" customHeight="1" x14ac:dyDescent="0.2">
      <c r="A256" s="106"/>
      <c r="B256" s="3"/>
    </row>
    <row r="257" spans="1:2" ht="15.75" customHeight="1" x14ac:dyDescent="0.2">
      <c r="A257" s="106"/>
      <c r="B257" s="3"/>
    </row>
    <row r="258" spans="1:2" ht="15.75" customHeight="1" x14ac:dyDescent="0.2">
      <c r="A258" s="106"/>
      <c r="B258" s="3"/>
    </row>
    <row r="259" spans="1:2" ht="15.75" customHeight="1" x14ac:dyDescent="0.2">
      <c r="A259" s="106"/>
      <c r="B259" s="3"/>
    </row>
    <row r="260" spans="1:2" ht="15.75" customHeight="1" x14ac:dyDescent="0.2">
      <c r="A260" s="106"/>
      <c r="B260" s="3"/>
    </row>
    <row r="261" spans="1:2" ht="15.75" customHeight="1" x14ac:dyDescent="0.2">
      <c r="A261" s="106"/>
      <c r="B261" s="3"/>
    </row>
    <row r="262" spans="1:2" ht="15.75" customHeight="1" x14ac:dyDescent="0.2">
      <c r="A262" s="106"/>
      <c r="B262" s="3"/>
    </row>
    <row r="263" spans="1:2" ht="15.75" customHeight="1" x14ac:dyDescent="0.2">
      <c r="A263" s="106"/>
      <c r="B263" s="3"/>
    </row>
    <row r="264" spans="1:2" ht="15.75" customHeight="1" x14ac:dyDescent="0.2">
      <c r="A264" s="106"/>
      <c r="B264" s="3"/>
    </row>
    <row r="265" spans="1:2" ht="15.75" customHeight="1" x14ac:dyDescent="0.2">
      <c r="A265" s="106"/>
      <c r="B265" s="3"/>
    </row>
    <row r="266" spans="1:2" ht="15.75" customHeight="1" x14ac:dyDescent="0.2">
      <c r="A266" s="106"/>
      <c r="B266" s="3"/>
    </row>
    <row r="267" spans="1:2" ht="15.75" customHeight="1" x14ac:dyDescent="0.2">
      <c r="A267" s="106"/>
      <c r="B267" s="3"/>
    </row>
    <row r="268" spans="1:2" ht="15.75" customHeight="1" x14ac:dyDescent="0.2">
      <c r="A268" s="106"/>
      <c r="B268" s="3"/>
    </row>
    <row r="269" spans="1:2" ht="15.75" customHeight="1" x14ac:dyDescent="0.2">
      <c r="A269" s="106"/>
      <c r="B269" s="3"/>
    </row>
    <row r="270" spans="1:2" ht="15.75" customHeight="1" x14ac:dyDescent="0.2">
      <c r="A270" s="106"/>
      <c r="B270" s="3"/>
    </row>
    <row r="271" spans="1:2" ht="15.75" customHeight="1" x14ac:dyDescent="0.2">
      <c r="A271" s="106"/>
      <c r="B271" s="3"/>
    </row>
    <row r="272" spans="1:2" ht="15.75" customHeight="1" x14ac:dyDescent="0.2">
      <c r="A272" s="106"/>
      <c r="B272" s="3"/>
    </row>
    <row r="273" spans="1:2" ht="15.75" customHeight="1" x14ac:dyDescent="0.2">
      <c r="A273" s="106"/>
      <c r="B273" s="3"/>
    </row>
    <row r="274" spans="1:2" ht="15.75" customHeight="1" x14ac:dyDescent="0.2">
      <c r="A274" s="106"/>
      <c r="B274" s="3"/>
    </row>
    <row r="275" spans="1:2" ht="15.75" customHeight="1" x14ac:dyDescent="0.2">
      <c r="A275" s="106"/>
      <c r="B275" s="3"/>
    </row>
    <row r="276" spans="1:2" ht="15.75" customHeight="1" x14ac:dyDescent="0.2">
      <c r="A276" s="106"/>
      <c r="B276" s="3"/>
    </row>
    <row r="277" spans="1:2" ht="15.75" customHeight="1" x14ac:dyDescent="0.2">
      <c r="A277" s="106"/>
      <c r="B277" s="3"/>
    </row>
    <row r="278" spans="1:2" ht="15.75" customHeight="1" x14ac:dyDescent="0.2">
      <c r="A278" s="106"/>
      <c r="B278" s="3"/>
    </row>
    <row r="279" spans="1:2" ht="15.75" customHeight="1" x14ac:dyDescent="0.2">
      <c r="A279" s="106"/>
      <c r="B279" s="3"/>
    </row>
    <row r="280" spans="1:2" ht="15.75" customHeight="1" x14ac:dyDescent="0.2">
      <c r="A280" s="106"/>
      <c r="B280" s="3"/>
    </row>
    <row r="281" spans="1:2" ht="15.75" customHeight="1" x14ac:dyDescent="0.2">
      <c r="A281" s="106"/>
      <c r="B281" s="3"/>
    </row>
    <row r="282" spans="1:2" ht="15.75" customHeight="1" x14ac:dyDescent="0.2">
      <c r="A282" s="106"/>
      <c r="B282" s="3"/>
    </row>
    <row r="283" spans="1:2" ht="15.75" customHeight="1" x14ac:dyDescent="0.2">
      <c r="A283" s="106"/>
      <c r="B283" s="3"/>
    </row>
    <row r="284" spans="1:2" ht="15.75" customHeight="1" x14ac:dyDescent="0.2">
      <c r="A284" s="106"/>
      <c r="B284" s="3"/>
    </row>
    <row r="285" spans="1:2" ht="15.75" customHeight="1" x14ac:dyDescent="0.2">
      <c r="A285" s="106"/>
      <c r="B285" s="3"/>
    </row>
    <row r="286" spans="1:2" ht="15.75" customHeight="1" x14ac:dyDescent="0.2">
      <c r="A286" s="106"/>
      <c r="B286" s="3"/>
    </row>
    <row r="287" spans="1:2" ht="15.75" customHeight="1" x14ac:dyDescent="0.2">
      <c r="A287" s="106"/>
      <c r="B287" s="3"/>
    </row>
    <row r="288" spans="1:2" ht="15.75" customHeight="1" x14ac:dyDescent="0.2">
      <c r="A288" s="106"/>
      <c r="B288" s="3"/>
    </row>
    <row r="289" spans="1:2" ht="15.75" customHeight="1" x14ac:dyDescent="0.2">
      <c r="A289" s="106"/>
      <c r="B289" s="3"/>
    </row>
    <row r="290" spans="1:2" ht="15.75" customHeight="1" x14ac:dyDescent="0.2">
      <c r="A290" s="106"/>
      <c r="B290" s="3"/>
    </row>
    <row r="291" spans="1:2" ht="15.75" customHeight="1" x14ac:dyDescent="0.2">
      <c r="A291" s="106"/>
      <c r="B291" s="3"/>
    </row>
    <row r="292" spans="1:2" ht="15.75" customHeight="1" x14ac:dyDescent="0.2">
      <c r="A292" s="106"/>
      <c r="B292" s="3"/>
    </row>
    <row r="293" spans="1:2" ht="15.75" customHeight="1" x14ac:dyDescent="0.2">
      <c r="A293" s="106"/>
      <c r="B293" s="3"/>
    </row>
    <row r="294" spans="1:2" ht="15.75" customHeight="1" x14ac:dyDescent="0.2">
      <c r="A294" s="106"/>
      <c r="B294" s="3"/>
    </row>
    <row r="295" spans="1:2" ht="15.75" customHeight="1" x14ac:dyDescent="0.2">
      <c r="A295" s="106"/>
      <c r="B295" s="3"/>
    </row>
    <row r="296" spans="1:2" ht="15.75" customHeight="1" x14ac:dyDescent="0.2">
      <c r="A296" s="106"/>
      <c r="B296" s="3"/>
    </row>
    <row r="297" spans="1:2" ht="15.75" customHeight="1" x14ac:dyDescent="0.2">
      <c r="A297" s="106"/>
      <c r="B297" s="3"/>
    </row>
    <row r="298" spans="1:2" ht="15.75" customHeight="1" x14ac:dyDescent="0.2">
      <c r="A298" s="106"/>
      <c r="B298" s="3"/>
    </row>
    <row r="299" spans="1:2" ht="15.75" customHeight="1" x14ac:dyDescent="0.2">
      <c r="A299" s="106"/>
      <c r="B299" s="3"/>
    </row>
    <row r="300" spans="1:2" ht="15.75" customHeight="1" x14ac:dyDescent="0.2">
      <c r="A300" s="106"/>
      <c r="B300" s="3"/>
    </row>
    <row r="301" spans="1:2" ht="15.75" customHeight="1" x14ac:dyDescent="0.2">
      <c r="A301" s="106"/>
      <c r="B301" s="3"/>
    </row>
    <row r="302" spans="1:2" ht="15.75" customHeight="1" x14ac:dyDescent="0.2">
      <c r="A302" s="106"/>
      <c r="B302" s="3"/>
    </row>
    <row r="303" spans="1:2" ht="15.75" customHeight="1" x14ac:dyDescent="0.2">
      <c r="A303" s="106"/>
      <c r="B303" s="3"/>
    </row>
    <row r="304" spans="1:2" ht="15.75" customHeight="1" x14ac:dyDescent="0.2">
      <c r="A304" s="106"/>
      <c r="B304" s="3"/>
    </row>
    <row r="305" spans="1:2" ht="15.75" customHeight="1" x14ac:dyDescent="0.2">
      <c r="A305" s="106"/>
      <c r="B305" s="3"/>
    </row>
    <row r="306" spans="1:2" ht="15.75" customHeight="1" x14ac:dyDescent="0.2">
      <c r="A306" s="106"/>
      <c r="B306" s="3"/>
    </row>
    <row r="307" spans="1:2" ht="15.75" customHeight="1" x14ac:dyDescent="0.2">
      <c r="A307" s="106"/>
      <c r="B307" s="3"/>
    </row>
    <row r="308" spans="1:2" ht="15.75" customHeight="1" x14ac:dyDescent="0.2">
      <c r="A308" s="106"/>
      <c r="B308" s="3"/>
    </row>
    <row r="309" spans="1:2" ht="15.75" customHeight="1" x14ac:dyDescent="0.2">
      <c r="A309" s="106"/>
      <c r="B309" s="3"/>
    </row>
    <row r="310" spans="1:2" ht="15.75" customHeight="1" x14ac:dyDescent="0.2">
      <c r="A310" s="106"/>
      <c r="B310" s="3"/>
    </row>
    <row r="311" spans="1:2" ht="15.75" customHeight="1" x14ac:dyDescent="0.2">
      <c r="A311" s="106"/>
      <c r="B311" s="3"/>
    </row>
    <row r="312" spans="1:2" ht="15.75" customHeight="1" x14ac:dyDescent="0.2">
      <c r="A312" s="106"/>
      <c r="B312" s="3"/>
    </row>
    <row r="313" spans="1:2" ht="15.75" customHeight="1" x14ac:dyDescent="0.2">
      <c r="A313" s="106"/>
      <c r="B313" s="3"/>
    </row>
    <row r="314" spans="1:2" ht="15.75" customHeight="1" x14ac:dyDescent="0.2">
      <c r="A314" s="106"/>
      <c r="B314" s="3"/>
    </row>
    <row r="315" spans="1:2" ht="15.75" customHeight="1" x14ac:dyDescent="0.2">
      <c r="A315" s="106"/>
      <c r="B315" s="3"/>
    </row>
    <row r="316" spans="1:2" ht="15.75" customHeight="1" x14ac:dyDescent="0.2">
      <c r="A316" s="106"/>
      <c r="B316" s="3"/>
    </row>
    <row r="317" spans="1:2" ht="15.75" customHeight="1" x14ac:dyDescent="0.2">
      <c r="A317" s="106"/>
      <c r="B317" s="3"/>
    </row>
    <row r="318" spans="1:2" ht="15.75" customHeight="1" x14ac:dyDescent="0.2">
      <c r="A318" s="106"/>
      <c r="B318" s="3"/>
    </row>
    <row r="319" spans="1:2" ht="15.75" customHeight="1" x14ac:dyDescent="0.2">
      <c r="A319" s="106"/>
      <c r="B319" s="3"/>
    </row>
    <row r="320" spans="1:2" ht="15.75" customHeight="1" x14ac:dyDescent="0.2">
      <c r="A320" s="106"/>
      <c r="B320" s="3"/>
    </row>
    <row r="321" spans="1:2" ht="15.75" customHeight="1" x14ac:dyDescent="0.2">
      <c r="A321" s="106"/>
      <c r="B321" s="3"/>
    </row>
    <row r="322" spans="1:2" ht="15.75" customHeight="1" x14ac:dyDescent="0.2">
      <c r="A322" s="106"/>
      <c r="B322" s="3"/>
    </row>
    <row r="323" spans="1:2" ht="15.75" customHeight="1" x14ac:dyDescent="0.2">
      <c r="A323" s="106"/>
      <c r="B323" s="3"/>
    </row>
    <row r="324" spans="1:2" ht="15.75" customHeight="1" x14ac:dyDescent="0.2">
      <c r="A324" s="106"/>
      <c r="B324" s="3"/>
    </row>
    <row r="325" spans="1:2" ht="15.75" customHeight="1" x14ac:dyDescent="0.2">
      <c r="A325" s="106"/>
      <c r="B325" s="3"/>
    </row>
    <row r="326" spans="1:2" ht="15.75" customHeight="1" x14ac:dyDescent="0.2">
      <c r="A326" s="106"/>
      <c r="B326" s="3"/>
    </row>
    <row r="327" spans="1:2" ht="15.75" customHeight="1" x14ac:dyDescent="0.2">
      <c r="A327" s="106"/>
      <c r="B327" s="3"/>
    </row>
    <row r="328" spans="1:2" ht="15.75" customHeight="1" x14ac:dyDescent="0.2">
      <c r="A328" s="106"/>
      <c r="B328" s="3"/>
    </row>
    <row r="329" spans="1:2" ht="15.75" customHeight="1" x14ac:dyDescent="0.2">
      <c r="A329" s="106"/>
      <c r="B329" s="3"/>
    </row>
    <row r="330" spans="1:2" ht="15.75" customHeight="1" x14ac:dyDescent="0.2">
      <c r="A330" s="106"/>
      <c r="B330" s="3"/>
    </row>
    <row r="331" spans="1:2" ht="15.75" customHeight="1" x14ac:dyDescent="0.2">
      <c r="A331" s="106"/>
      <c r="B331" s="3"/>
    </row>
    <row r="332" spans="1:2" ht="15.75" customHeight="1" x14ac:dyDescent="0.2">
      <c r="A332" s="106"/>
      <c r="B332" s="3"/>
    </row>
    <row r="333" spans="1:2" ht="15.75" customHeight="1" x14ac:dyDescent="0.2">
      <c r="A333" s="106"/>
      <c r="B333" s="3"/>
    </row>
    <row r="334" spans="1:2" ht="15.75" customHeight="1" x14ac:dyDescent="0.2">
      <c r="A334" s="106"/>
      <c r="B334" s="3"/>
    </row>
    <row r="335" spans="1:2" ht="15.75" customHeight="1" x14ac:dyDescent="0.2">
      <c r="A335" s="106"/>
      <c r="B335" s="3"/>
    </row>
    <row r="336" spans="1:2" ht="15.75" customHeight="1" x14ac:dyDescent="0.2">
      <c r="A336" s="106"/>
      <c r="B336" s="3"/>
    </row>
    <row r="337" spans="1:2" ht="15.75" customHeight="1" x14ac:dyDescent="0.2">
      <c r="A337" s="106"/>
      <c r="B337" s="3"/>
    </row>
    <row r="338" spans="1:2" ht="15.75" customHeight="1" x14ac:dyDescent="0.2">
      <c r="A338" s="106"/>
      <c r="B338" s="3"/>
    </row>
    <row r="339" spans="1:2" ht="15.75" customHeight="1" x14ac:dyDescent="0.2">
      <c r="A339" s="106"/>
      <c r="B339" s="3"/>
    </row>
    <row r="340" spans="1:2" ht="15.75" customHeight="1" x14ac:dyDescent="0.2">
      <c r="A340" s="106"/>
      <c r="B340" s="3"/>
    </row>
    <row r="341" spans="1:2" ht="15.75" customHeight="1" x14ac:dyDescent="0.2">
      <c r="A341" s="106"/>
      <c r="B341" s="3"/>
    </row>
    <row r="342" spans="1:2" ht="15.75" customHeight="1" x14ac:dyDescent="0.2">
      <c r="A342" s="106"/>
      <c r="B342" s="3"/>
    </row>
    <row r="343" spans="1:2" ht="15.75" customHeight="1" x14ac:dyDescent="0.2">
      <c r="A343" s="106"/>
      <c r="B343" s="3"/>
    </row>
    <row r="344" spans="1:2" ht="15.75" customHeight="1" x14ac:dyDescent="0.2">
      <c r="A344" s="106"/>
      <c r="B344" s="3"/>
    </row>
    <row r="345" spans="1:2" ht="15.75" customHeight="1" x14ac:dyDescent="0.2">
      <c r="A345" s="106"/>
      <c r="B345" s="3"/>
    </row>
    <row r="346" spans="1:2" ht="15.75" customHeight="1" x14ac:dyDescent="0.2">
      <c r="A346" s="106"/>
      <c r="B346" s="3"/>
    </row>
    <row r="347" spans="1:2" ht="15.75" customHeight="1" x14ac:dyDescent="0.2">
      <c r="A347" s="106"/>
      <c r="B347" s="3"/>
    </row>
    <row r="348" spans="1:2" ht="15.75" customHeight="1" x14ac:dyDescent="0.2">
      <c r="A348" s="106"/>
      <c r="B348" s="3"/>
    </row>
    <row r="349" spans="1:2" ht="15.75" customHeight="1" x14ac:dyDescent="0.2">
      <c r="A349" s="106"/>
      <c r="B349" s="3"/>
    </row>
    <row r="350" spans="1:2" ht="15.75" customHeight="1" x14ac:dyDescent="0.2">
      <c r="A350" s="106"/>
      <c r="B350" s="3"/>
    </row>
    <row r="351" spans="1:2" ht="15.75" customHeight="1" x14ac:dyDescent="0.2">
      <c r="A351" s="106"/>
      <c r="B351" s="3"/>
    </row>
    <row r="352" spans="1:2" ht="15.75" customHeight="1" x14ac:dyDescent="0.2">
      <c r="A352" s="106"/>
      <c r="B352" s="3"/>
    </row>
    <row r="353" spans="1:2" ht="15.75" customHeight="1" x14ac:dyDescent="0.2">
      <c r="A353" s="106"/>
      <c r="B353" s="3"/>
    </row>
    <row r="354" spans="1:2" ht="15.75" customHeight="1" x14ac:dyDescent="0.2">
      <c r="A354" s="106"/>
      <c r="B354" s="3"/>
    </row>
    <row r="355" spans="1:2" ht="15.75" customHeight="1" x14ac:dyDescent="0.2">
      <c r="A355" s="106"/>
      <c r="B355" s="3"/>
    </row>
    <row r="356" spans="1:2" ht="15.75" customHeight="1" x14ac:dyDescent="0.2">
      <c r="A356" s="106"/>
      <c r="B356" s="3"/>
    </row>
    <row r="357" spans="1:2" ht="15.75" customHeight="1" x14ac:dyDescent="0.2">
      <c r="A357" s="106"/>
      <c r="B357" s="3"/>
    </row>
    <row r="358" spans="1:2" ht="15.75" customHeight="1" x14ac:dyDescent="0.2">
      <c r="A358" s="106"/>
      <c r="B358" s="3"/>
    </row>
    <row r="359" spans="1:2" ht="15.75" customHeight="1" x14ac:dyDescent="0.2">
      <c r="A359" s="106"/>
      <c r="B359" s="3"/>
    </row>
    <row r="360" spans="1:2" ht="15.75" customHeight="1" x14ac:dyDescent="0.2">
      <c r="A360" s="106"/>
      <c r="B360" s="3"/>
    </row>
    <row r="361" spans="1:2" ht="15.75" customHeight="1" x14ac:dyDescent="0.2">
      <c r="A361" s="106"/>
      <c r="B361" s="3"/>
    </row>
    <row r="362" spans="1:2" ht="15.75" customHeight="1" x14ac:dyDescent="0.2">
      <c r="A362" s="106"/>
      <c r="B362" s="3"/>
    </row>
    <row r="363" spans="1:2" ht="15.75" customHeight="1" x14ac:dyDescent="0.2">
      <c r="A363" s="106"/>
      <c r="B363" s="3"/>
    </row>
    <row r="364" spans="1:2" ht="15.75" customHeight="1" x14ac:dyDescent="0.2">
      <c r="A364" s="106"/>
      <c r="B364" s="3"/>
    </row>
    <row r="365" spans="1:2" ht="15.75" customHeight="1" x14ac:dyDescent="0.2">
      <c r="A365" s="106"/>
      <c r="B365" s="3"/>
    </row>
    <row r="366" spans="1:2" ht="15.75" customHeight="1" x14ac:dyDescent="0.2">
      <c r="A366" s="106"/>
      <c r="B366" s="3"/>
    </row>
    <row r="367" spans="1:2" ht="15.75" customHeight="1" x14ac:dyDescent="0.2">
      <c r="A367" s="106"/>
      <c r="B367" s="3"/>
    </row>
    <row r="368" spans="1:2" ht="15.75" customHeight="1" x14ac:dyDescent="0.2">
      <c r="A368" s="106"/>
      <c r="B368" s="3"/>
    </row>
    <row r="369" spans="1:2" ht="15.75" customHeight="1" x14ac:dyDescent="0.2">
      <c r="A369" s="106"/>
      <c r="B369" s="3"/>
    </row>
    <row r="370" spans="1:2" ht="15.75" customHeight="1" x14ac:dyDescent="0.2">
      <c r="A370" s="106"/>
      <c r="B370" s="3"/>
    </row>
    <row r="371" spans="1:2" ht="15.75" customHeight="1" x14ac:dyDescent="0.2">
      <c r="A371" s="106"/>
      <c r="B371" s="3"/>
    </row>
    <row r="372" spans="1:2" ht="15.75" customHeight="1" x14ac:dyDescent="0.2">
      <c r="A372" s="106"/>
      <c r="B372" s="3"/>
    </row>
    <row r="373" spans="1:2" ht="15.75" customHeight="1" x14ac:dyDescent="0.2">
      <c r="A373" s="106"/>
      <c r="B373" s="3"/>
    </row>
    <row r="374" spans="1:2" ht="15.75" customHeight="1" x14ac:dyDescent="0.2">
      <c r="A374" s="106"/>
      <c r="B374" s="3"/>
    </row>
    <row r="375" spans="1:2" ht="15.75" customHeight="1" x14ac:dyDescent="0.2">
      <c r="A375" s="106"/>
      <c r="B375" s="3"/>
    </row>
    <row r="376" spans="1:2" ht="15.75" customHeight="1" x14ac:dyDescent="0.2">
      <c r="A376" s="106"/>
      <c r="B376" s="3"/>
    </row>
    <row r="377" spans="1:2" ht="15.75" customHeight="1" x14ac:dyDescent="0.2">
      <c r="A377" s="106"/>
      <c r="B377" s="3"/>
    </row>
    <row r="378" spans="1:2" ht="15.75" customHeight="1" x14ac:dyDescent="0.2">
      <c r="A378" s="106"/>
      <c r="B378" s="3"/>
    </row>
    <row r="379" spans="1:2" ht="15.75" customHeight="1" x14ac:dyDescent="0.2">
      <c r="A379" s="106"/>
      <c r="B379" s="3"/>
    </row>
    <row r="380" spans="1:2" ht="15.75" customHeight="1" x14ac:dyDescent="0.2">
      <c r="A380" s="106"/>
      <c r="B380" s="3"/>
    </row>
    <row r="381" spans="1:2" ht="15.75" customHeight="1" x14ac:dyDescent="0.2">
      <c r="A381" s="106"/>
      <c r="B381" s="3"/>
    </row>
    <row r="382" spans="1:2" ht="15.75" customHeight="1" x14ac:dyDescent="0.2">
      <c r="A382" s="106"/>
      <c r="B382" s="3"/>
    </row>
    <row r="383" spans="1:2" ht="15.75" customHeight="1" x14ac:dyDescent="0.2">
      <c r="A383" s="106"/>
      <c r="B383" s="3"/>
    </row>
    <row r="384" spans="1:2" ht="15.75" customHeight="1" x14ac:dyDescent="0.2">
      <c r="A384" s="106"/>
      <c r="B384" s="3"/>
    </row>
    <row r="385" spans="1:2" ht="15.75" customHeight="1" x14ac:dyDescent="0.2">
      <c r="A385" s="106"/>
      <c r="B385" s="3"/>
    </row>
    <row r="386" spans="1:2" ht="15.75" customHeight="1" x14ac:dyDescent="0.2">
      <c r="A386" s="106"/>
      <c r="B386" s="3"/>
    </row>
    <row r="387" spans="1:2" ht="15.75" customHeight="1" x14ac:dyDescent="0.2">
      <c r="A387" s="106"/>
      <c r="B387" s="3"/>
    </row>
    <row r="388" spans="1:2" ht="15.75" customHeight="1" x14ac:dyDescent="0.2">
      <c r="A388" s="106"/>
      <c r="B388" s="3"/>
    </row>
    <row r="389" spans="1:2" ht="15.75" customHeight="1" x14ac:dyDescent="0.2">
      <c r="A389" s="106"/>
      <c r="B389" s="3"/>
    </row>
    <row r="390" spans="1:2" ht="15.75" customHeight="1" x14ac:dyDescent="0.2">
      <c r="A390" s="106"/>
      <c r="B390" s="3"/>
    </row>
    <row r="391" spans="1:2" ht="15.75" customHeight="1" x14ac:dyDescent="0.2">
      <c r="A391" s="106"/>
      <c r="B391" s="3"/>
    </row>
    <row r="392" spans="1:2" ht="15.75" customHeight="1" x14ac:dyDescent="0.2">
      <c r="A392" s="106"/>
      <c r="B392" s="3"/>
    </row>
    <row r="393" spans="1:2" ht="15.75" customHeight="1" x14ac:dyDescent="0.2">
      <c r="A393" s="106"/>
      <c r="B393" s="3"/>
    </row>
    <row r="394" spans="1:2" ht="15.75" customHeight="1" x14ac:dyDescent="0.2">
      <c r="A394" s="106"/>
      <c r="B394" s="3"/>
    </row>
    <row r="395" spans="1:2" ht="15.75" customHeight="1" x14ac:dyDescent="0.2">
      <c r="A395" s="106"/>
      <c r="B395" s="3"/>
    </row>
    <row r="396" spans="1:2" ht="15.75" customHeight="1" x14ac:dyDescent="0.2">
      <c r="A396" s="106"/>
      <c r="B396" s="3"/>
    </row>
    <row r="397" spans="1:2" ht="15.75" customHeight="1" x14ac:dyDescent="0.2">
      <c r="A397" s="106"/>
      <c r="B397" s="3"/>
    </row>
    <row r="398" spans="1:2" ht="15.75" customHeight="1" x14ac:dyDescent="0.2">
      <c r="A398" s="106"/>
      <c r="B398" s="3"/>
    </row>
    <row r="399" spans="1:2" ht="15.75" customHeight="1" x14ac:dyDescent="0.2">
      <c r="A399" s="106"/>
      <c r="B399" s="3"/>
    </row>
    <row r="400" spans="1:2" ht="15.75" customHeight="1" x14ac:dyDescent="0.2">
      <c r="A400" s="106"/>
      <c r="B400" s="3"/>
    </row>
    <row r="401" spans="1:2" ht="15.75" customHeight="1" x14ac:dyDescent="0.2">
      <c r="A401" s="106"/>
      <c r="B401" s="3"/>
    </row>
    <row r="402" spans="1:2" ht="15.75" customHeight="1" x14ac:dyDescent="0.2">
      <c r="A402" s="106"/>
      <c r="B402" s="3"/>
    </row>
    <row r="403" spans="1:2" ht="15.75" customHeight="1" x14ac:dyDescent="0.2">
      <c r="A403" s="106"/>
      <c r="B403" s="3"/>
    </row>
    <row r="404" spans="1:2" ht="15.75" customHeight="1" x14ac:dyDescent="0.2">
      <c r="A404" s="106"/>
      <c r="B404" s="3"/>
    </row>
    <row r="405" spans="1:2" ht="15.75" customHeight="1" x14ac:dyDescent="0.2">
      <c r="A405" s="106"/>
      <c r="B405" s="3"/>
    </row>
    <row r="406" spans="1:2" ht="15.75" customHeight="1" x14ac:dyDescent="0.2">
      <c r="A406" s="106"/>
      <c r="B406" s="3"/>
    </row>
    <row r="407" spans="1:2" ht="15.75" customHeight="1" x14ac:dyDescent="0.2">
      <c r="A407" s="106"/>
      <c r="B407" s="3"/>
    </row>
    <row r="408" spans="1:2" ht="15.75" customHeight="1" x14ac:dyDescent="0.2">
      <c r="A408" s="106"/>
      <c r="B408" s="3"/>
    </row>
    <row r="409" spans="1:2" ht="15.75" customHeight="1" x14ac:dyDescent="0.2">
      <c r="A409" s="106"/>
      <c r="B409" s="3"/>
    </row>
    <row r="410" spans="1:2" ht="15.75" customHeight="1" x14ac:dyDescent="0.2">
      <c r="A410" s="106"/>
      <c r="B410" s="3"/>
    </row>
    <row r="411" spans="1:2" ht="15.75" customHeight="1" x14ac:dyDescent="0.2">
      <c r="A411" s="106"/>
      <c r="B411" s="3"/>
    </row>
    <row r="412" spans="1:2" ht="15.75" customHeight="1" x14ac:dyDescent="0.2">
      <c r="A412" s="106"/>
      <c r="B412" s="3"/>
    </row>
    <row r="413" spans="1:2" ht="15.75" customHeight="1" x14ac:dyDescent="0.2">
      <c r="A413" s="106"/>
      <c r="B413" s="3"/>
    </row>
    <row r="414" spans="1:2" ht="15.75" customHeight="1" x14ac:dyDescent="0.2">
      <c r="A414" s="106"/>
      <c r="B414" s="3"/>
    </row>
    <row r="415" spans="1:2" ht="15.75" customHeight="1" x14ac:dyDescent="0.2">
      <c r="A415" s="106"/>
      <c r="B415" s="3"/>
    </row>
    <row r="416" spans="1:2" ht="15.75" customHeight="1" x14ac:dyDescent="0.2">
      <c r="A416" s="106"/>
      <c r="B416" s="3"/>
    </row>
    <row r="417" spans="1:2" ht="15.75" customHeight="1" x14ac:dyDescent="0.2">
      <c r="A417" s="106"/>
      <c r="B417" s="3"/>
    </row>
    <row r="418" spans="1:2" ht="15.75" customHeight="1" x14ac:dyDescent="0.2">
      <c r="A418" s="106"/>
      <c r="B418" s="3"/>
    </row>
    <row r="419" spans="1:2" ht="15.75" customHeight="1" x14ac:dyDescent="0.2">
      <c r="A419" s="106"/>
      <c r="B419" s="3"/>
    </row>
    <row r="420" spans="1:2" ht="15.75" customHeight="1" x14ac:dyDescent="0.2">
      <c r="A420" s="106"/>
      <c r="B420" s="3"/>
    </row>
    <row r="421" spans="1:2" ht="15.75" customHeight="1" x14ac:dyDescent="0.2">
      <c r="A421" s="106"/>
      <c r="B421" s="3"/>
    </row>
    <row r="422" spans="1:2" ht="15.75" customHeight="1" x14ac:dyDescent="0.2">
      <c r="A422" s="106"/>
      <c r="B422" s="3"/>
    </row>
    <row r="423" spans="1:2" ht="15.75" customHeight="1" x14ac:dyDescent="0.2">
      <c r="A423" s="106"/>
      <c r="B423" s="3"/>
    </row>
    <row r="424" spans="1:2" ht="15.75" customHeight="1" x14ac:dyDescent="0.2">
      <c r="A424" s="106"/>
      <c r="B424" s="3"/>
    </row>
    <row r="425" spans="1:2" ht="15.75" customHeight="1" x14ac:dyDescent="0.2">
      <c r="A425" s="106"/>
      <c r="B425" s="3"/>
    </row>
    <row r="426" spans="1:2" ht="15.75" customHeight="1" x14ac:dyDescent="0.2">
      <c r="A426" s="106"/>
      <c r="B426" s="3"/>
    </row>
    <row r="427" spans="1:2" ht="15.75" customHeight="1" x14ac:dyDescent="0.2">
      <c r="A427" s="106"/>
      <c r="B427" s="3"/>
    </row>
    <row r="428" spans="1:2" ht="15.75" customHeight="1" x14ac:dyDescent="0.2">
      <c r="A428" s="106"/>
      <c r="B428" s="3"/>
    </row>
    <row r="429" spans="1:2" ht="15.75" customHeight="1" x14ac:dyDescent="0.2">
      <c r="A429" s="106"/>
      <c r="B429" s="3"/>
    </row>
    <row r="430" spans="1:2" ht="15.75" customHeight="1" x14ac:dyDescent="0.2">
      <c r="A430" s="106"/>
      <c r="B430" s="3"/>
    </row>
    <row r="431" spans="1:2" ht="15.75" customHeight="1" x14ac:dyDescent="0.2">
      <c r="A431" s="106"/>
      <c r="B431" s="3"/>
    </row>
    <row r="432" spans="1:2" ht="15.75" customHeight="1" x14ac:dyDescent="0.2">
      <c r="A432" s="106"/>
      <c r="B432" s="3"/>
    </row>
    <row r="433" spans="1:2" ht="15.75" customHeight="1" x14ac:dyDescent="0.2">
      <c r="A433" s="106"/>
      <c r="B433" s="3"/>
    </row>
    <row r="434" spans="1:2" ht="15.75" customHeight="1" x14ac:dyDescent="0.2">
      <c r="A434" s="106"/>
      <c r="B434" s="3"/>
    </row>
    <row r="435" spans="1:2" ht="15.75" customHeight="1" x14ac:dyDescent="0.2">
      <c r="A435" s="106"/>
      <c r="B435" s="3"/>
    </row>
    <row r="436" spans="1:2" ht="15.75" customHeight="1" x14ac:dyDescent="0.2">
      <c r="A436" s="106"/>
      <c r="B436" s="3"/>
    </row>
    <row r="437" spans="1:2" ht="15.75" customHeight="1" x14ac:dyDescent="0.2">
      <c r="A437" s="106"/>
      <c r="B437" s="3"/>
    </row>
    <row r="438" spans="1:2" ht="15.75" customHeight="1" x14ac:dyDescent="0.2">
      <c r="A438" s="106"/>
      <c r="B438" s="3"/>
    </row>
    <row r="439" spans="1:2" ht="15.75" customHeight="1" x14ac:dyDescent="0.2">
      <c r="A439" s="106"/>
      <c r="B439" s="3"/>
    </row>
    <row r="440" spans="1:2" ht="15.75" customHeight="1" x14ac:dyDescent="0.2">
      <c r="A440" s="106"/>
      <c r="B440" s="3"/>
    </row>
    <row r="441" spans="1:2" ht="15.75" customHeight="1" x14ac:dyDescent="0.2">
      <c r="A441" s="106"/>
      <c r="B441" s="3"/>
    </row>
    <row r="442" spans="1:2" ht="15.75" customHeight="1" x14ac:dyDescent="0.2">
      <c r="A442" s="106"/>
      <c r="B442" s="3"/>
    </row>
    <row r="443" spans="1:2" ht="15.75" customHeight="1" x14ac:dyDescent="0.2">
      <c r="A443" s="106"/>
      <c r="B443" s="3"/>
    </row>
    <row r="444" spans="1:2" ht="15.75" customHeight="1" x14ac:dyDescent="0.2">
      <c r="A444" s="106"/>
      <c r="B444" s="3"/>
    </row>
    <row r="445" spans="1:2" ht="15.75" customHeight="1" x14ac:dyDescent="0.2">
      <c r="A445" s="106"/>
      <c r="B445" s="3"/>
    </row>
    <row r="446" spans="1:2" ht="15.75" customHeight="1" x14ac:dyDescent="0.2">
      <c r="A446" s="106"/>
      <c r="B446" s="3"/>
    </row>
    <row r="447" spans="1:2" ht="15.75" customHeight="1" x14ac:dyDescent="0.2">
      <c r="A447" s="106"/>
      <c r="B447" s="3"/>
    </row>
    <row r="448" spans="1:2" ht="15.75" customHeight="1" x14ac:dyDescent="0.2">
      <c r="A448" s="106"/>
      <c r="B448" s="3"/>
    </row>
    <row r="449" spans="1:2" ht="15.75" customHeight="1" x14ac:dyDescent="0.2">
      <c r="A449" s="106"/>
      <c r="B449" s="3"/>
    </row>
    <row r="450" spans="1:2" ht="15.75" customHeight="1" x14ac:dyDescent="0.2">
      <c r="A450" s="106"/>
      <c r="B450" s="3"/>
    </row>
    <row r="451" spans="1:2" ht="15.75" customHeight="1" x14ac:dyDescent="0.2">
      <c r="A451" s="106"/>
      <c r="B451" s="3"/>
    </row>
    <row r="452" spans="1:2" ht="15.75" customHeight="1" x14ac:dyDescent="0.2">
      <c r="A452" s="106"/>
      <c r="B452" s="3"/>
    </row>
    <row r="453" spans="1:2" ht="15.75" customHeight="1" x14ac:dyDescent="0.2">
      <c r="A453" s="106"/>
      <c r="B453" s="3"/>
    </row>
    <row r="454" spans="1:2" ht="15.75" customHeight="1" x14ac:dyDescent="0.2">
      <c r="A454" s="106"/>
      <c r="B454" s="3"/>
    </row>
    <row r="455" spans="1:2" ht="15.75" customHeight="1" x14ac:dyDescent="0.2">
      <c r="A455" s="106"/>
      <c r="B455" s="3"/>
    </row>
    <row r="456" spans="1:2" ht="15.75" customHeight="1" x14ac:dyDescent="0.2">
      <c r="A456" s="106"/>
      <c r="B456" s="3"/>
    </row>
    <row r="457" spans="1:2" ht="15.75" customHeight="1" x14ac:dyDescent="0.2">
      <c r="A457" s="106"/>
      <c r="B457" s="3"/>
    </row>
    <row r="458" spans="1:2" ht="15.75" customHeight="1" x14ac:dyDescent="0.2">
      <c r="A458" s="106"/>
      <c r="B458" s="3"/>
    </row>
    <row r="459" spans="1:2" ht="15.75" customHeight="1" x14ac:dyDescent="0.2">
      <c r="A459" s="106"/>
      <c r="B459" s="3"/>
    </row>
    <row r="460" spans="1:2" ht="15.75" customHeight="1" x14ac:dyDescent="0.2">
      <c r="A460" s="106"/>
      <c r="B460" s="3"/>
    </row>
    <row r="461" spans="1:2" ht="15.75" customHeight="1" x14ac:dyDescent="0.2">
      <c r="A461" s="106"/>
      <c r="B461" s="3"/>
    </row>
    <row r="462" spans="1:2" ht="15.75" customHeight="1" x14ac:dyDescent="0.2">
      <c r="A462" s="106"/>
      <c r="B462" s="3"/>
    </row>
    <row r="463" spans="1:2" ht="15.75" customHeight="1" x14ac:dyDescent="0.2">
      <c r="A463" s="106"/>
      <c r="B463" s="3"/>
    </row>
    <row r="464" spans="1:2" ht="15.75" customHeight="1" x14ac:dyDescent="0.2">
      <c r="A464" s="106"/>
      <c r="B464" s="3"/>
    </row>
    <row r="465" spans="1:2" ht="15.75" customHeight="1" x14ac:dyDescent="0.2">
      <c r="A465" s="106"/>
      <c r="B465" s="3"/>
    </row>
    <row r="466" spans="1:2" ht="15.75" customHeight="1" x14ac:dyDescent="0.2">
      <c r="A466" s="106"/>
      <c r="B466" s="3"/>
    </row>
    <row r="467" spans="1:2" ht="15.75" customHeight="1" x14ac:dyDescent="0.2">
      <c r="A467" s="106"/>
      <c r="B467" s="3"/>
    </row>
    <row r="468" spans="1:2" ht="15.75" customHeight="1" x14ac:dyDescent="0.2">
      <c r="A468" s="106"/>
      <c r="B468" s="3"/>
    </row>
    <row r="469" spans="1:2" ht="15.75" customHeight="1" x14ac:dyDescent="0.2">
      <c r="A469" s="106"/>
      <c r="B469" s="3"/>
    </row>
    <row r="470" spans="1:2" ht="15.75" customHeight="1" x14ac:dyDescent="0.2">
      <c r="A470" s="106"/>
      <c r="B470" s="3"/>
    </row>
    <row r="471" spans="1:2" ht="15.75" customHeight="1" x14ac:dyDescent="0.2">
      <c r="A471" s="106"/>
      <c r="B471" s="3"/>
    </row>
    <row r="472" spans="1:2" ht="15.75" customHeight="1" x14ac:dyDescent="0.2">
      <c r="A472" s="106"/>
      <c r="B472" s="3"/>
    </row>
    <row r="473" spans="1:2" ht="15.75" customHeight="1" x14ac:dyDescent="0.2">
      <c r="A473" s="106"/>
      <c r="B473" s="3"/>
    </row>
    <row r="474" spans="1:2" ht="15.75" customHeight="1" x14ac:dyDescent="0.2">
      <c r="A474" s="106"/>
      <c r="B474" s="3"/>
    </row>
    <row r="475" spans="1:2" ht="15.75" customHeight="1" x14ac:dyDescent="0.2">
      <c r="A475" s="106"/>
      <c r="B475" s="3"/>
    </row>
    <row r="476" spans="1:2" ht="15.75" customHeight="1" x14ac:dyDescent="0.2">
      <c r="A476" s="106"/>
      <c r="B476" s="3"/>
    </row>
    <row r="477" spans="1:2" ht="15.75" customHeight="1" x14ac:dyDescent="0.2">
      <c r="A477" s="106"/>
      <c r="B477" s="3"/>
    </row>
    <row r="478" spans="1:2" ht="15.75" customHeight="1" x14ac:dyDescent="0.2">
      <c r="A478" s="106"/>
      <c r="B478" s="3"/>
    </row>
    <row r="479" spans="1:2" ht="15.75" customHeight="1" x14ac:dyDescent="0.2">
      <c r="A479" s="106"/>
      <c r="B479" s="3"/>
    </row>
    <row r="480" spans="1:2" ht="15.75" customHeight="1" x14ac:dyDescent="0.2">
      <c r="A480" s="106"/>
      <c r="B480" s="3"/>
    </row>
    <row r="481" spans="1:2" ht="15.75" customHeight="1" x14ac:dyDescent="0.2">
      <c r="A481" s="106"/>
      <c r="B481" s="3"/>
    </row>
    <row r="482" spans="1:2" ht="15.75" customHeight="1" x14ac:dyDescent="0.2">
      <c r="A482" s="106"/>
      <c r="B482" s="3"/>
    </row>
    <row r="483" spans="1:2" ht="15.75" customHeight="1" x14ac:dyDescent="0.2">
      <c r="A483" s="106"/>
      <c r="B483" s="3"/>
    </row>
    <row r="484" spans="1:2" ht="15.75" customHeight="1" x14ac:dyDescent="0.2">
      <c r="A484" s="106"/>
      <c r="B484" s="3"/>
    </row>
    <row r="485" spans="1:2" ht="15.75" customHeight="1" x14ac:dyDescent="0.2">
      <c r="A485" s="106"/>
      <c r="B485" s="3"/>
    </row>
    <row r="486" spans="1:2" ht="15.75" customHeight="1" x14ac:dyDescent="0.2">
      <c r="A486" s="106"/>
      <c r="B486" s="3"/>
    </row>
    <row r="487" spans="1:2" ht="15.75" customHeight="1" x14ac:dyDescent="0.2">
      <c r="A487" s="106"/>
      <c r="B487" s="3"/>
    </row>
    <row r="488" spans="1:2" ht="15.75" customHeight="1" x14ac:dyDescent="0.2">
      <c r="A488" s="106"/>
      <c r="B488" s="3"/>
    </row>
    <row r="489" spans="1:2" ht="15.75" customHeight="1" x14ac:dyDescent="0.2">
      <c r="A489" s="106"/>
      <c r="B489" s="3"/>
    </row>
    <row r="490" spans="1:2" ht="15.75" customHeight="1" x14ac:dyDescent="0.2">
      <c r="A490" s="106"/>
      <c r="B490" s="3"/>
    </row>
    <row r="491" spans="1:2" ht="15.75" customHeight="1" x14ac:dyDescent="0.2">
      <c r="A491" s="106"/>
      <c r="B491" s="3"/>
    </row>
    <row r="492" spans="1:2" ht="15.75" customHeight="1" x14ac:dyDescent="0.2">
      <c r="A492" s="106"/>
      <c r="B492" s="3"/>
    </row>
    <row r="493" spans="1:2" ht="15.75" customHeight="1" x14ac:dyDescent="0.2">
      <c r="A493" s="106"/>
      <c r="B493" s="3"/>
    </row>
    <row r="494" spans="1:2" ht="15.75" customHeight="1" x14ac:dyDescent="0.2">
      <c r="A494" s="106"/>
      <c r="B494" s="3"/>
    </row>
    <row r="495" spans="1:2" ht="15.75" customHeight="1" x14ac:dyDescent="0.2">
      <c r="A495" s="106"/>
      <c r="B495" s="3"/>
    </row>
    <row r="496" spans="1:2" ht="15.75" customHeight="1" x14ac:dyDescent="0.2">
      <c r="A496" s="106"/>
      <c r="B496" s="3"/>
    </row>
    <row r="497" spans="1:2" ht="15.75" customHeight="1" x14ac:dyDescent="0.2">
      <c r="A497" s="106"/>
      <c r="B497" s="3"/>
    </row>
    <row r="498" spans="1:2" ht="15.75" customHeight="1" x14ac:dyDescent="0.2">
      <c r="A498" s="106"/>
      <c r="B498" s="3"/>
    </row>
    <row r="499" spans="1:2" ht="15.75" customHeight="1" x14ac:dyDescent="0.2">
      <c r="A499" s="106"/>
      <c r="B499" s="3"/>
    </row>
    <row r="500" spans="1:2" ht="15.75" customHeight="1" x14ac:dyDescent="0.2">
      <c r="A500" s="106"/>
      <c r="B500" s="3"/>
    </row>
    <row r="501" spans="1:2" ht="15.75" customHeight="1" x14ac:dyDescent="0.2">
      <c r="A501" s="106"/>
      <c r="B501" s="3"/>
    </row>
    <row r="502" spans="1:2" ht="15.75" customHeight="1" x14ac:dyDescent="0.2">
      <c r="A502" s="106"/>
      <c r="B502" s="3"/>
    </row>
    <row r="503" spans="1:2" ht="15.75" customHeight="1" x14ac:dyDescent="0.2">
      <c r="A503" s="106"/>
      <c r="B503" s="3"/>
    </row>
    <row r="504" spans="1:2" ht="15.75" customHeight="1" x14ac:dyDescent="0.2">
      <c r="A504" s="106"/>
      <c r="B504" s="3"/>
    </row>
    <row r="505" spans="1:2" ht="15.75" customHeight="1" x14ac:dyDescent="0.2">
      <c r="A505" s="106"/>
      <c r="B505" s="3"/>
    </row>
    <row r="506" spans="1:2" ht="15.75" customHeight="1" x14ac:dyDescent="0.2">
      <c r="A506" s="106"/>
      <c r="B506" s="3"/>
    </row>
    <row r="507" spans="1:2" ht="15.75" customHeight="1" x14ac:dyDescent="0.2">
      <c r="A507" s="106"/>
      <c r="B507" s="3"/>
    </row>
    <row r="508" spans="1:2" ht="15.75" customHeight="1" x14ac:dyDescent="0.2">
      <c r="A508" s="106"/>
      <c r="B508" s="3"/>
    </row>
    <row r="509" spans="1:2" ht="15.75" customHeight="1" x14ac:dyDescent="0.2">
      <c r="A509" s="106"/>
      <c r="B509" s="3"/>
    </row>
    <row r="510" spans="1:2" ht="15.75" customHeight="1" x14ac:dyDescent="0.2">
      <c r="A510" s="106"/>
      <c r="B510" s="3"/>
    </row>
    <row r="511" spans="1:2" ht="15.75" customHeight="1" x14ac:dyDescent="0.2">
      <c r="A511" s="106"/>
      <c r="B511" s="3"/>
    </row>
    <row r="512" spans="1:2" ht="15.75" customHeight="1" x14ac:dyDescent="0.2">
      <c r="A512" s="106"/>
      <c r="B512" s="3"/>
    </row>
    <row r="513" spans="1:2" ht="15.75" customHeight="1" x14ac:dyDescent="0.2">
      <c r="A513" s="106"/>
      <c r="B513" s="3"/>
    </row>
    <row r="514" spans="1:2" ht="15.75" customHeight="1" x14ac:dyDescent="0.2">
      <c r="A514" s="106"/>
      <c r="B514" s="3"/>
    </row>
    <row r="515" spans="1:2" ht="15.75" customHeight="1" x14ac:dyDescent="0.2">
      <c r="A515" s="106"/>
      <c r="B515" s="3"/>
    </row>
    <row r="516" spans="1:2" ht="15.75" customHeight="1" x14ac:dyDescent="0.2">
      <c r="A516" s="106"/>
      <c r="B516" s="3"/>
    </row>
    <row r="517" spans="1:2" ht="15.75" customHeight="1" x14ac:dyDescent="0.2">
      <c r="A517" s="106"/>
      <c r="B517" s="3"/>
    </row>
    <row r="518" spans="1:2" ht="15.75" customHeight="1" x14ac:dyDescent="0.2">
      <c r="A518" s="106"/>
      <c r="B518" s="3"/>
    </row>
    <row r="519" spans="1:2" ht="15.75" customHeight="1" x14ac:dyDescent="0.2">
      <c r="A519" s="106"/>
      <c r="B519" s="3"/>
    </row>
    <row r="520" spans="1:2" ht="15.75" customHeight="1" x14ac:dyDescent="0.2">
      <c r="A520" s="106"/>
      <c r="B520" s="3"/>
    </row>
    <row r="521" spans="1:2" ht="15.75" customHeight="1" x14ac:dyDescent="0.2">
      <c r="A521" s="106"/>
      <c r="B521" s="3"/>
    </row>
    <row r="522" spans="1:2" ht="15.75" customHeight="1" x14ac:dyDescent="0.2">
      <c r="A522" s="106"/>
      <c r="B522" s="3"/>
    </row>
    <row r="523" spans="1:2" ht="15.75" customHeight="1" x14ac:dyDescent="0.2">
      <c r="A523" s="106"/>
      <c r="B523" s="3"/>
    </row>
    <row r="524" spans="1:2" ht="15.75" customHeight="1" x14ac:dyDescent="0.2">
      <c r="A524" s="106"/>
      <c r="B524" s="3"/>
    </row>
    <row r="525" spans="1:2" ht="15.75" customHeight="1" x14ac:dyDescent="0.2">
      <c r="A525" s="106"/>
      <c r="B525" s="3"/>
    </row>
    <row r="526" spans="1:2" ht="15.75" customHeight="1" x14ac:dyDescent="0.2">
      <c r="A526" s="106"/>
      <c r="B526" s="3"/>
    </row>
    <row r="527" spans="1:2" ht="15.75" customHeight="1" x14ac:dyDescent="0.2">
      <c r="A527" s="106"/>
      <c r="B527" s="3"/>
    </row>
    <row r="528" spans="1:2" ht="15.75" customHeight="1" x14ac:dyDescent="0.2">
      <c r="A528" s="106"/>
      <c r="B528" s="3"/>
    </row>
    <row r="529" spans="1:2" ht="15.75" customHeight="1" x14ac:dyDescent="0.2">
      <c r="A529" s="106"/>
      <c r="B529" s="3"/>
    </row>
    <row r="530" spans="1:2" ht="15.75" customHeight="1" x14ac:dyDescent="0.2">
      <c r="A530" s="106"/>
      <c r="B530" s="3"/>
    </row>
    <row r="531" spans="1:2" ht="15.75" customHeight="1" x14ac:dyDescent="0.2">
      <c r="A531" s="106"/>
      <c r="B531" s="3"/>
    </row>
    <row r="532" spans="1:2" ht="15.75" customHeight="1" x14ac:dyDescent="0.2">
      <c r="A532" s="106"/>
      <c r="B532" s="3"/>
    </row>
    <row r="533" spans="1:2" ht="15.75" customHeight="1" x14ac:dyDescent="0.2">
      <c r="A533" s="106"/>
      <c r="B533" s="3"/>
    </row>
    <row r="534" spans="1:2" ht="15.75" customHeight="1" x14ac:dyDescent="0.2">
      <c r="A534" s="106"/>
      <c r="B534" s="3"/>
    </row>
    <row r="535" spans="1:2" ht="15.75" customHeight="1" x14ac:dyDescent="0.2">
      <c r="A535" s="106"/>
      <c r="B535" s="3"/>
    </row>
    <row r="536" spans="1:2" ht="15.75" customHeight="1" x14ac:dyDescent="0.2">
      <c r="A536" s="106"/>
      <c r="B536" s="3"/>
    </row>
    <row r="537" spans="1:2" ht="15.75" customHeight="1" x14ac:dyDescent="0.2">
      <c r="A537" s="106"/>
      <c r="B537" s="3"/>
    </row>
    <row r="538" spans="1:2" ht="15.75" customHeight="1" x14ac:dyDescent="0.2">
      <c r="A538" s="106"/>
      <c r="B538" s="3"/>
    </row>
    <row r="539" spans="1:2" ht="15.75" customHeight="1" x14ac:dyDescent="0.2">
      <c r="A539" s="106"/>
      <c r="B539" s="3"/>
    </row>
    <row r="540" spans="1:2" ht="15.75" customHeight="1" x14ac:dyDescent="0.2">
      <c r="A540" s="106"/>
      <c r="B540" s="3"/>
    </row>
    <row r="541" spans="1:2" ht="15.75" customHeight="1" x14ac:dyDescent="0.2">
      <c r="A541" s="106"/>
      <c r="B541" s="3"/>
    </row>
    <row r="542" spans="1:2" ht="15.75" customHeight="1" x14ac:dyDescent="0.2">
      <c r="A542" s="106"/>
      <c r="B542" s="3"/>
    </row>
    <row r="543" spans="1:2" ht="15.75" customHeight="1" x14ac:dyDescent="0.2">
      <c r="A543" s="106"/>
      <c r="B543" s="3"/>
    </row>
    <row r="544" spans="1:2" ht="15.75" customHeight="1" x14ac:dyDescent="0.2">
      <c r="A544" s="106"/>
      <c r="B544" s="3"/>
    </row>
    <row r="545" spans="1:2" ht="15.75" customHeight="1" x14ac:dyDescent="0.2">
      <c r="A545" s="106"/>
      <c r="B545" s="3"/>
    </row>
    <row r="546" spans="1:2" ht="15.75" customHeight="1" x14ac:dyDescent="0.2">
      <c r="A546" s="106"/>
      <c r="B546" s="3"/>
    </row>
    <row r="547" spans="1:2" ht="15.75" customHeight="1" x14ac:dyDescent="0.2">
      <c r="A547" s="106"/>
      <c r="B547" s="3"/>
    </row>
    <row r="548" spans="1:2" ht="15.75" customHeight="1" x14ac:dyDescent="0.2">
      <c r="A548" s="106"/>
      <c r="B548" s="3"/>
    </row>
    <row r="549" spans="1:2" ht="15.75" customHeight="1" x14ac:dyDescent="0.2">
      <c r="A549" s="106"/>
      <c r="B549" s="3"/>
    </row>
    <row r="550" spans="1:2" ht="15.75" customHeight="1" x14ac:dyDescent="0.2">
      <c r="A550" s="106"/>
      <c r="B550" s="3"/>
    </row>
    <row r="551" spans="1:2" ht="15.75" customHeight="1" x14ac:dyDescent="0.2">
      <c r="A551" s="106"/>
      <c r="B551" s="3"/>
    </row>
    <row r="552" spans="1:2" ht="15.75" customHeight="1" x14ac:dyDescent="0.2">
      <c r="A552" s="106"/>
      <c r="B552" s="3"/>
    </row>
    <row r="553" spans="1:2" ht="15.75" customHeight="1" x14ac:dyDescent="0.2">
      <c r="A553" s="106"/>
      <c r="B553" s="3"/>
    </row>
    <row r="554" spans="1:2" ht="15.75" customHeight="1" x14ac:dyDescent="0.2">
      <c r="A554" s="106"/>
      <c r="B554" s="3"/>
    </row>
    <row r="555" spans="1:2" ht="15.75" customHeight="1" x14ac:dyDescent="0.2">
      <c r="A555" s="106"/>
      <c r="B555" s="3"/>
    </row>
    <row r="556" spans="1:2" ht="15.75" customHeight="1" x14ac:dyDescent="0.2">
      <c r="A556" s="106"/>
      <c r="B556" s="3"/>
    </row>
    <row r="557" spans="1:2" ht="15.75" customHeight="1" x14ac:dyDescent="0.2">
      <c r="A557" s="106"/>
      <c r="B557" s="3"/>
    </row>
    <row r="558" spans="1:2" ht="15.75" customHeight="1" x14ac:dyDescent="0.2">
      <c r="A558" s="106"/>
      <c r="B558" s="3"/>
    </row>
    <row r="559" spans="1:2" ht="15.75" customHeight="1" x14ac:dyDescent="0.2">
      <c r="A559" s="106"/>
      <c r="B559" s="3"/>
    </row>
    <row r="560" spans="1:2" ht="15.75" customHeight="1" x14ac:dyDescent="0.2">
      <c r="A560" s="106"/>
      <c r="B560" s="3"/>
    </row>
    <row r="561" spans="1:2" ht="15.75" customHeight="1" x14ac:dyDescent="0.2">
      <c r="A561" s="106"/>
      <c r="B561" s="3"/>
    </row>
    <row r="562" spans="1:2" ht="15.75" customHeight="1" x14ac:dyDescent="0.2">
      <c r="A562" s="106"/>
      <c r="B562" s="3"/>
    </row>
    <row r="563" spans="1:2" ht="15.75" customHeight="1" x14ac:dyDescent="0.2">
      <c r="A563" s="106"/>
      <c r="B563" s="3"/>
    </row>
    <row r="564" spans="1:2" ht="15.75" customHeight="1" x14ac:dyDescent="0.2">
      <c r="A564" s="106"/>
      <c r="B564" s="3"/>
    </row>
    <row r="565" spans="1:2" ht="15.75" customHeight="1" x14ac:dyDescent="0.2">
      <c r="A565" s="106"/>
      <c r="B565" s="3"/>
    </row>
    <row r="566" spans="1:2" ht="15.75" customHeight="1" x14ac:dyDescent="0.2">
      <c r="A566" s="106"/>
      <c r="B566" s="3"/>
    </row>
    <row r="567" spans="1:2" ht="15.75" customHeight="1" x14ac:dyDescent="0.2">
      <c r="A567" s="106"/>
      <c r="B567" s="3"/>
    </row>
    <row r="568" spans="1:2" ht="15.75" customHeight="1" x14ac:dyDescent="0.2">
      <c r="A568" s="106"/>
      <c r="B568" s="3"/>
    </row>
    <row r="569" spans="1:2" ht="15.75" customHeight="1" x14ac:dyDescent="0.2">
      <c r="A569" s="106"/>
      <c r="B569" s="3"/>
    </row>
    <row r="570" spans="1:2" ht="15.75" customHeight="1" x14ac:dyDescent="0.2">
      <c r="A570" s="106"/>
      <c r="B570" s="3"/>
    </row>
    <row r="571" spans="1:2" ht="15.75" customHeight="1" x14ac:dyDescent="0.2">
      <c r="A571" s="106"/>
      <c r="B571" s="3"/>
    </row>
    <row r="572" spans="1:2" ht="15.75" customHeight="1" x14ac:dyDescent="0.2">
      <c r="A572" s="106"/>
      <c r="B572" s="3"/>
    </row>
    <row r="573" spans="1:2" ht="15.75" customHeight="1" x14ac:dyDescent="0.2">
      <c r="A573" s="106"/>
      <c r="B573" s="3"/>
    </row>
    <row r="574" spans="1:2" ht="15.75" customHeight="1" x14ac:dyDescent="0.2">
      <c r="A574" s="106"/>
      <c r="B574" s="3"/>
    </row>
    <row r="575" spans="1:2" ht="15.75" customHeight="1" x14ac:dyDescent="0.2">
      <c r="A575" s="106"/>
      <c r="B575" s="3"/>
    </row>
    <row r="576" spans="1:2" ht="15.75" customHeight="1" x14ac:dyDescent="0.2">
      <c r="A576" s="106"/>
      <c r="B576" s="3"/>
    </row>
    <row r="577" spans="1:2" ht="15.75" customHeight="1" x14ac:dyDescent="0.2">
      <c r="A577" s="106"/>
      <c r="B577" s="3"/>
    </row>
    <row r="578" spans="1:2" ht="15.75" customHeight="1" x14ac:dyDescent="0.2">
      <c r="A578" s="106"/>
      <c r="B578" s="3"/>
    </row>
    <row r="579" spans="1:2" ht="15.75" customHeight="1" x14ac:dyDescent="0.2">
      <c r="A579" s="106"/>
      <c r="B579" s="3"/>
    </row>
    <row r="580" spans="1:2" ht="15.75" customHeight="1" x14ac:dyDescent="0.2">
      <c r="A580" s="106"/>
      <c r="B580" s="3"/>
    </row>
    <row r="581" spans="1:2" ht="15.75" customHeight="1" x14ac:dyDescent="0.2">
      <c r="A581" s="106"/>
      <c r="B581" s="3"/>
    </row>
    <row r="582" spans="1:2" ht="15.75" customHeight="1" x14ac:dyDescent="0.2">
      <c r="A582" s="106"/>
      <c r="B582" s="3"/>
    </row>
    <row r="583" spans="1:2" ht="15.75" customHeight="1" x14ac:dyDescent="0.2">
      <c r="A583" s="106"/>
      <c r="B583" s="3"/>
    </row>
    <row r="584" spans="1:2" ht="15.75" customHeight="1" x14ac:dyDescent="0.2">
      <c r="A584" s="106"/>
      <c r="B584" s="3"/>
    </row>
    <row r="585" spans="1:2" ht="15.75" customHeight="1" x14ac:dyDescent="0.2">
      <c r="A585" s="106"/>
      <c r="B585" s="3"/>
    </row>
    <row r="586" spans="1:2" ht="15.75" customHeight="1" x14ac:dyDescent="0.2">
      <c r="A586" s="106"/>
      <c r="B586" s="3"/>
    </row>
    <row r="587" spans="1:2" ht="15.75" customHeight="1" x14ac:dyDescent="0.2">
      <c r="A587" s="106"/>
      <c r="B587" s="3"/>
    </row>
    <row r="588" spans="1:2" ht="15.75" customHeight="1" x14ac:dyDescent="0.2">
      <c r="A588" s="106"/>
      <c r="B588" s="3"/>
    </row>
    <row r="589" spans="1:2" ht="15.75" customHeight="1" x14ac:dyDescent="0.2">
      <c r="A589" s="106"/>
      <c r="B589" s="3"/>
    </row>
    <row r="590" spans="1:2" ht="15.75" customHeight="1" x14ac:dyDescent="0.2">
      <c r="A590" s="106"/>
      <c r="B590" s="3"/>
    </row>
    <row r="591" spans="1:2" ht="15.75" customHeight="1" x14ac:dyDescent="0.2">
      <c r="A591" s="106"/>
      <c r="B591" s="3"/>
    </row>
    <row r="592" spans="1:2" ht="15.75" customHeight="1" x14ac:dyDescent="0.2">
      <c r="A592" s="106"/>
      <c r="B592" s="3"/>
    </row>
    <row r="593" spans="1:2" ht="15.75" customHeight="1" x14ac:dyDescent="0.2">
      <c r="A593" s="106"/>
      <c r="B593" s="3"/>
    </row>
    <row r="594" spans="1:2" ht="15.75" customHeight="1" x14ac:dyDescent="0.2">
      <c r="A594" s="106"/>
      <c r="B594" s="3"/>
    </row>
    <row r="595" spans="1:2" ht="15.75" customHeight="1" x14ac:dyDescent="0.2">
      <c r="A595" s="106"/>
      <c r="B595" s="3"/>
    </row>
    <row r="596" spans="1:2" ht="15.75" customHeight="1" x14ac:dyDescent="0.2">
      <c r="A596" s="106"/>
      <c r="B596" s="3"/>
    </row>
    <row r="597" spans="1:2" ht="15.75" customHeight="1" x14ac:dyDescent="0.2">
      <c r="A597" s="106"/>
      <c r="B597" s="3"/>
    </row>
    <row r="598" spans="1:2" ht="15.75" customHeight="1" x14ac:dyDescent="0.2">
      <c r="A598" s="106"/>
      <c r="B598" s="3"/>
    </row>
    <row r="599" spans="1:2" ht="15.75" customHeight="1" x14ac:dyDescent="0.2">
      <c r="A599" s="106"/>
      <c r="B599" s="3"/>
    </row>
    <row r="600" spans="1:2" ht="15.75" customHeight="1" x14ac:dyDescent="0.2">
      <c r="A600" s="106"/>
      <c r="B600" s="3"/>
    </row>
    <row r="601" spans="1:2" ht="15.75" customHeight="1" x14ac:dyDescent="0.2">
      <c r="A601" s="106"/>
      <c r="B601" s="3"/>
    </row>
    <row r="602" spans="1:2" ht="15.75" customHeight="1" x14ac:dyDescent="0.2">
      <c r="A602" s="106"/>
      <c r="B602" s="3"/>
    </row>
    <row r="603" spans="1:2" ht="15.75" customHeight="1" x14ac:dyDescent="0.2">
      <c r="A603" s="106"/>
      <c r="B603" s="3"/>
    </row>
    <row r="604" spans="1:2" ht="15.75" customHeight="1" x14ac:dyDescent="0.2">
      <c r="A604" s="106"/>
      <c r="B604" s="3"/>
    </row>
    <row r="605" spans="1:2" ht="15.75" customHeight="1" x14ac:dyDescent="0.2">
      <c r="A605" s="106"/>
      <c r="B605" s="3"/>
    </row>
    <row r="606" spans="1:2" ht="15.75" customHeight="1" x14ac:dyDescent="0.2">
      <c r="A606" s="106"/>
      <c r="B606" s="3"/>
    </row>
    <row r="607" spans="1:2" ht="15.75" customHeight="1" x14ac:dyDescent="0.2">
      <c r="A607" s="106"/>
      <c r="B607" s="3"/>
    </row>
    <row r="608" spans="1:2" ht="15.75" customHeight="1" x14ac:dyDescent="0.2">
      <c r="A608" s="106"/>
      <c r="B608" s="3"/>
    </row>
    <row r="609" spans="1:2" ht="15.75" customHeight="1" x14ac:dyDescent="0.2">
      <c r="A609" s="106"/>
      <c r="B609" s="3"/>
    </row>
    <row r="610" spans="1:2" ht="15.75" customHeight="1" x14ac:dyDescent="0.2">
      <c r="A610" s="106"/>
      <c r="B610" s="3"/>
    </row>
    <row r="611" spans="1:2" ht="15.75" customHeight="1" x14ac:dyDescent="0.2">
      <c r="A611" s="106"/>
      <c r="B611" s="3"/>
    </row>
    <row r="612" spans="1:2" ht="15.75" customHeight="1" x14ac:dyDescent="0.2">
      <c r="A612" s="106"/>
      <c r="B612" s="3"/>
    </row>
    <row r="613" spans="1:2" ht="15.75" customHeight="1" x14ac:dyDescent="0.2">
      <c r="A613" s="106"/>
      <c r="B613" s="3"/>
    </row>
    <row r="614" spans="1:2" ht="15.75" customHeight="1" x14ac:dyDescent="0.2">
      <c r="A614" s="106"/>
      <c r="B614" s="3"/>
    </row>
    <row r="615" spans="1:2" ht="15.75" customHeight="1" x14ac:dyDescent="0.2">
      <c r="A615" s="106"/>
      <c r="B615" s="3"/>
    </row>
    <row r="616" spans="1:2" ht="15.75" customHeight="1" x14ac:dyDescent="0.2">
      <c r="A616" s="106"/>
      <c r="B616" s="3"/>
    </row>
    <row r="617" spans="1:2" ht="15.75" customHeight="1" x14ac:dyDescent="0.2">
      <c r="A617" s="106"/>
      <c r="B617" s="3"/>
    </row>
    <row r="618" spans="1:2" ht="15.75" customHeight="1" x14ac:dyDescent="0.2">
      <c r="A618" s="106"/>
      <c r="B618" s="3"/>
    </row>
    <row r="619" spans="1:2" ht="15.75" customHeight="1" x14ac:dyDescent="0.2">
      <c r="A619" s="106"/>
      <c r="B619" s="3"/>
    </row>
    <row r="620" spans="1:2" ht="15.75" customHeight="1" x14ac:dyDescent="0.2">
      <c r="A620" s="106"/>
      <c r="B620" s="3"/>
    </row>
    <row r="621" spans="1:2" ht="15.75" customHeight="1" x14ac:dyDescent="0.2">
      <c r="A621" s="106"/>
      <c r="B621" s="3"/>
    </row>
    <row r="622" spans="1:2" ht="15.75" customHeight="1" x14ac:dyDescent="0.2">
      <c r="A622" s="106"/>
      <c r="B622" s="3"/>
    </row>
    <row r="623" spans="1:2" ht="15.75" customHeight="1" x14ac:dyDescent="0.2">
      <c r="A623" s="106"/>
      <c r="B623" s="3"/>
    </row>
    <row r="624" spans="1:2" ht="15.75" customHeight="1" x14ac:dyDescent="0.2">
      <c r="A624" s="106"/>
      <c r="B624" s="3"/>
    </row>
    <row r="625" spans="1:2" ht="15.75" customHeight="1" x14ac:dyDescent="0.2">
      <c r="A625" s="106"/>
      <c r="B625" s="3"/>
    </row>
    <row r="626" spans="1:2" ht="15.75" customHeight="1" x14ac:dyDescent="0.2">
      <c r="A626" s="106"/>
      <c r="B626" s="3"/>
    </row>
    <row r="627" spans="1:2" ht="15.75" customHeight="1" x14ac:dyDescent="0.2">
      <c r="A627" s="106"/>
      <c r="B627" s="3"/>
    </row>
    <row r="628" spans="1:2" ht="15.75" customHeight="1" x14ac:dyDescent="0.2">
      <c r="A628" s="106"/>
      <c r="B628" s="3"/>
    </row>
    <row r="629" spans="1:2" ht="15.75" customHeight="1" x14ac:dyDescent="0.2">
      <c r="A629" s="106"/>
      <c r="B629" s="3"/>
    </row>
    <row r="630" spans="1:2" ht="15.75" customHeight="1" x14ac:dyDescent="0.2">
      <c r="A630" s="106"/>
      <c r="B630" s="3"/>
    </row>
    <row r="631" spans="1:2" ht="15.75" customHeight="1" x14ac:dyDescent="0.2">
      <c r="A631" s="106"/>
      <c r="B631" s="3"/>
    </row>
    <row r="632" spans="1:2" ht="15.75" customHeight="1" x14ac:dyDescent="0.2">
      <c r="A632" s="106"/>
      <c r="B632" s="3"/>
    </row>
    <row r="633" spans="1:2" ht="15.75" customHeight="1" x14ac:dyDescent="0.2">
      <c r="A633" s="106"/>
      <c r="B633" s="3"/>
    </row>
    <row r="634" spans="1:2" ht="15.75" customHeight="1" x14ac:dyDescent="0.2">
      <c r="A634" s="106"/>
      <c r="B634" s="3"/>
    </row>
    <row r="635" spans="1:2" ht="15.75" customHeight="1" x14ac:dyDescent="0.2">
      <c r="A635" s="106"/>
      <c r="B635" s="3"/>
    </row>
    <row r="636" spans="1:2" ht="15.75" customHeight="1" x14ac:dyDescent="0.2">
      <c r="A636" s="106"/>
      <c r="B636" s="3"/>
    </row>
    <row r="637" spans="1:2" ht="15.75" customHeight="1" x14ac:dyDescent="0.2">
      <c r="A637" s="106"/>
      <c r="B637" s="3"/>
    </row>
    <row r="638" spans="1:2" ht="15.75" customHeight="1" x14ac:dyDescent="0.2">
      <c r="A638" s="106"/>
      <c r="B638" s="3"/>
    </row>
    <row r="639" spans="1:2" ht="15.75" customHeight="1" x14ac:dyDescent="0.2">
      <c r="A639" s="106"/>
      <c r="B639" s="3"/>
    </row>
    <row r="640" spans="1:2" ht="15.75" customHeight="1" x14ac:dyDescent="0.2">
      <c r="A640" s="106"/>
      <c r="B640" s="3"/>
    </row>
    <row r="641" spans="1:2" ht="15.75" customHeight="1" x14ac:dyDescent="0.2">
      <c r="A641" s="106"/>
      <c r="B641" s="3"/>
    </row>
    <row r="642" spans="1:2" ht="15.75" customHeight="1" x14ac:dyDescent="0.2">
      <c r="A642" s="106"/>
      <c r="B642" s="3"/>
    </row>
    <row r="643" spans="1:2" ht="15.75" customHeight="1" x14ac:dyDescent="0.2">
      <c r="A643" s="106"/>
      <c r="B643" s="3"/>
    </row>
    <row r="644" spans="1:2" ht="15.75" customHeight="1" x14ac:dyDescent="0.2">
      <c r="A644" s="106"/>
      <c r="B644" s="3"/>
    </row>
    <row r="645" spans="1:2" ht="15.75" customHeight="1" x14ac:dyDescent="0.2">
      <c r="A645" s="106"/>
      <c r="B645" s="3"/>
    </row>
    <row r="646" spans="1:2" ht="15.75" customHeight="1" x14ac:dyDescent="0.2">
      <c r="A646" s="106"/>
      <c r="B646" s="3"/>
    </row>
    <row r="647" spans="1:2" ht="15.75" customHeight="1" x14ac:dyDescent="0.2">
      <c r="A647" s="106"/>
      <c r="B647" s="3"/>
    </row>
    <row r="648" spans="1:2" ht="15.75" customHeight="1" x14ac:dyDescent="0.2">
      <c r="A648" s="106"/>
      <c r="B648" s="3"/>
    </row>
    <row r="649" spans="1:2" ht="15.75" customHeight="1" x14ac:dyDescent="0.2">
      <c r="A649" s="106"/>
      <c r="B649" s="3"/>
    </row>
    <row r="650" spans="1:2" ht="15.75" customHeight="1" x14ac:dyDescent="0.2">
      <c r="A650" s="106"/>
      <c r="B650" s="3"/>
    </row>
    <row r="651" spans="1:2" ht="15.75" customHeight="1" x14ac:dyDescent="0.2">
      <c r="A651" s="106"/>
      <c r="B651" s="3"/>
    </row>
    <row r="652" spans="1:2" ht="15.75" customHeight="1" x14ac:dyDescent="0.2">
      <c r="A652" s="106"/>
      <c r="B652" s="3"/>
    </row>
    <row r="653" spans="1:2" ht="15.75" customHeight="1" x14ac:dyDescent="0.2">
      <c r="A653" s="106"/>
      <c r="B653" s="3"/>
    </row>
    <row r="654" spans="1:2" ht="15.75" customHeight="1" x14ac:dyDescent="0.2">
      <c r="A654" s="106"/>
      <c r="B654" s="3"/>
    </row>
    <row r="655" spans="1:2" ht="15.75" customHeight="1" x14ac:dyDescent="0.2">
      <c r="A655" s="106"/>
      <c r="B655" s="3"/>
    </row>
    <row r="656" spans="1:2" ht="15.75" customHeight="1" x14ac:dyDescent="0.2">
      <c r="A656" s="106"/>
      <c r="B656" s="3"/>
    </row>
    <row r="657" spans="1:2" ht="15.75" customHeight="1" x14ac:dyDescent="0.2">
      <c r="A657" s="106"/>
      <c r="B657" s="3"/>
    </row>
    <row r="658" spans="1:2" ht="15.75" customHeight="1" x14ac:dyDescent="0.2">
      <c r="A658" s="106"/>
      <c r="B658" s="3"/>
    </row>
    <row r="659" spans="1:2" ht="15.75" customHeight="1" x14ac:dyDescent="0.2">
      <c r="A659" s="106"/>
      <c r="B659" s="3"/>
    </row>
    <row r="660" spans="1:2" ht="15.75" customHeight="1" x14ac:dyDescent="0.2">
      <c r="A660" s="106"/>
      <c r="B660" s="3"/>
    </row>
    <row r="661" spans="1:2" ht="15.75" customHeight="1" x14ac:dyDescent="0.2">
      <c r="A661" s="106"/>
      <c r="B661" s="3"/>
    </row>
    <row r="662" spans="1:2" ht="15.75" customHeight="1" x14ac:dyDescent="0.2">
      <c r="A662" s="106"/>
      <c r="B662" s="3"/>
    </row>
    <row r="663" spans="1:2" ht="15.75" customHeight="1" x14ac:dyDescent="0.2">
      <c r="A663" s="106"/>
      <c r="B663" s="3"/>
    </row>
    <row r="664" spans="1:2" ht="15.75" customHeight="1" x14ac:dyDescent="0.2">
      <c r="A664" s="106"/>
      <c r="B664" s="3"/>
    </row>
    <row r="665" spans="1:2" ht="15.75" customHeight="1" x14ac:dyDescent="0.2">
      <c r="A665" s="106"/>
      <c r="B665" s="3"/>
    </row>
    <row r="666" spans="1:2" ht="15.75" customHeight="1" x14ac:dyDescent="0.2">
      <c r="A666" s="106"/>
      <c r="B666" s="3"/>
    </row>
    <row r="667" spans="1:2" ht="15.75" customHeight="1" x14ac:dyDescent="0.2">
      <c r="A667" s="106"/>
      <c r="B667" s="3"/>
    </row>
    <row r="668" spans="1:2" ht="15.75" customHeight="1" x14ac:dyDescent="0.2">
      <c r="A668" s="106"/>
      <c r="B668" s="3"/>
    </row>
    <row r="669" spans="1:2" ht="15.75" customHeight="1" x14ac:dyDescent="0.2">
      <c r="A669" s="106"/>
      <c r="B669" s="3"/>
    </row>
    <row r="670" spans="1:2" ht="15.75" customHeight="1" x14ac:dyDescent="0.2">
      <c r="A670" s="106"/>
      <c r="B670" s="3"/>
    </row>
    <row r="671" spans="1:2" ht="15.75" customHeight="1" x14ac:dyDescent="0.2">
      <c r="A671" s="106"/>
      <c r="B671" s="3"/>
    </row>
    <row r="672" spans="1:2" ht="15.75" customHeight="1" x14ac:dyDescent="0.2">
      <c r="A672" s="106"/>
      <c r="B672" s="3"/>
    </row>
    <row r="673" spans="1:2" ht="15.75" customHeight="1" x14ac:dyDescent="0.2">
      <c r="A673" s="106"/>
      <c r="B673" s="3"/>
    </row>
    <row r="674" spans="1:2" ht="15.75" customHeight="1" x14ac:dyDescent="0.2">
      <c r="A674" s="106"/>
      <c r="B674" s="3"/>
    </row>
    <row r="675" spans="1:2" ht="15.75" customHeight="1" x14ac:dyDescent="0.2">
      <c r="A675" s="106"/>
      <c r="B675" s="3"/>
    </row>
    <row r="676" spans="1:2" ht="15.75" customHeight="1" x14ac:dyDescent="0.2">
      <c r="A676" s="106"/>
      <c r="B676" s="3"/>
    </row>
    <row r="677" spans="1:2" ht="15.75" customHeight="1" x14ac:dyDescent="0.2">
      <c r="A677" s="106"/>
      <c r="B677" s="3"/>
    </row>
    <row r="678" spans="1:2" ht="15.75" customHeight="1" x14ac:dyDescent="0.2">
      <c r="A678" s="106"/>
      <c r="B678" s="3"/>
    </row>
    <row r="679" spans="1:2" ht="15.75" customHeight="1" x14ac:dyDescent="0.2">
      <c r="A679" s="106"/>
      <c r="B679" s="3"/>
    </row>
    <row r="680" spans="1:2" ht="15.75" customHeight="1" x14ac:dyDescent="0.2">
      <c r="A680" s="106"/>
      <c r="B680" s="3"/>
    </row>
    <row r="681" spans="1:2" ht="15.75" customHeight="1" x14ac:dyDescent="0.2">
      <c r="A681" s="106"/>
      <c r="B681" s="3"/>
    </row>
    <row r="682" spans="1:2" ht="15.75" customHeight="1" x14ac:dyDescent="0.2">
      <c r="A682" s="106"/>
      <c r="B682" s="3"/>
    </row>
    <row r="683" spans="1:2" ht="15.75" customHeight="1" x14ac:dyDescent="0.2">
      <c r="A683" s="106"/>
      <c r="B683" s="3"/>
    </row>
    <row r="684" spans="1:2" ht="15.75" customHeight="1" x14ac:dyDescent="0.2">
      <c r="A684" s="106"/>
      <c r="B684" s="3"/>
    </row>
    <row r="685" spans="1:2" ht="15.75" customHeight="1" x14ac:dyDescent="0.2">
      <c r="A685" s="106"/>
      <c r="B685" s="3"/>
    </row>
    <row r="686" spans="1:2" ht="15.75" customHeight="1" x14ac:dyDescent="0.2">
      <c r="A686" s="106"/>
      <c r="B686" s="3"/>
    </row>
    <row r="687" spans="1:2" ht="15.75" customHeight="1" x14ac:dyDescent="0.2">
      <c r="A687" s="106"/>
      <c r="B687" s="3"/>
    </row>
    <row r="688" spans="1:2" ht="15.75" customHeight="1" x14ac:dyDescent="0.2">
      <c r="A688" s="106"/>
      <c r="B688" s="3"/>
    </row>
    <row r="689" spans="1:2" ht="15.75" customHeight="1" x14ac:dyDescent="0.2">
      <c r="A689" s="106"/>
      <c r="B689" s="3"/>
    </row>
    <row r="690" spans="1:2" ht="15.75" customHeight="1" x14ac:dyDescent="0.2">
      <c r="A690" s="106"/>
      <c r="B690" s="3"/>
    </row>
    <row r="691" spans="1:2" ht="15.75" customHeight="1" x14ac:dyDescent="0.2">
      <c r="A691" s="106"/>
      <c r="B691" s="3"/>
    </row>
    <row r="692" spans="1:2" ht="15.75" customHeight="1" x14ac:dyDescent="0.2">
      <c r="A692" s="106"/>
      <c r="B692" s="3"/>
    </row>
    <row r="693" spans="1:2" ht="15.75" customHeight="1" x14ac:dyDescent="0.2">
      <c r="A693" s="106"/>
      <c r="B693" s="3"/>
    </row>
    <row r="694" spans="1:2" ht="15.75" customHeight="1" x14ac:dyDescent="0.2">
      <c r="A694" s="106"/>
      <c r="B694" s="3"/>
    </row>
    <row r="695" spans="1:2" ht="15.75" customHeight="1" x14ac:dyDescent="0.2">
      <c r="A695" s="106"/>
      <c r="B695" s="3"/>
    </row>
    <row r="696" spans="1:2" ht="15.75" customHeight="1" x14ac:dyDescent="0.2">
      <c r="A696" s="106"/>
      <c r="B696" s="3"/>
    </row>
    <row r="697" spans="1:2" ht="15.75" customHeight="1" x14ac:dyDescent="0.2">
      <c r="A697" s="106"/>
      <c r="B697" s="3"/>
    </row>
    <row r="698" spans="1:2" ht="15.75" customHeight="1" x14ac:dyDescent="0.2">
      <c r="A698" s="106"/>
      <c r="B698" s="3"/>
    </row>
    <row r="699" spans="1:2" ht="15.75" customHeight="1" x14ac:dyDescent="0.2">
      <c r="A699" s="106"/>
      <c r="B699" s="3"/>
    </row>
    <row r="700" spans="1:2" ht="15.75" customHeight="1" x14ac:dyDescent="0.2">
      <c r="A700" s="106"/>
      <c r="B700" s="3"/>
    </row>
    <row r="701" spans="1:2" ht="15.75" customHeight="1" x14ac:dyDescent="0.2">
      <c r="A701" s="106"/>
      <c r="B701" s="3"/>
    </row>
    <row r="702" spans="1:2" ht="15.75" customHeight="1" x14ac:dyDescent="0.2">
      <c r="A702" s="106"/>
      <c r="B702" s="3"/>
    </row>
    <row r="703" spans="1:2" ht="15.75" customHeight="1" x14ac:dyDescent="0.2">
      <c r="A703" s="106"/>
      <c r="B703" s="3"/>
    </row>
    <row r="704" spans="1:2" ht="15.75" customHeight="1" x14ac:dyDescent="0.2">
      <c r="A704" s="106"/>
      <c r="B704" s="3"/>
    </row>
    <row r="705" spans="1:2" ht="15.75" customHeight="1" x14ac:dyDescent="0.2">
      <c r="A705" s="106"/>
      <c r="B705" s="3"/>
    </row>
    <row r="706" spans="1:2" ht="15.75" customHeight="1" x14ac:dyDescent="0.2">
      <c r="A706" s="106"/>
      <c r="B706" s="3"/>
    </row>
    <row r="707" spans="1:2" ht="15.75" customHeight="1" x14ac:dyDescent="0.2">
      <c r="A707" s="106"/>
      <c r="B707" s="3"/>
    </row>
    <row r="708" spans="1:2" ht="15.75" customHeight="1" x14ac:dyDescent="0.2">
      <c r="A708" s="106"/>
      <c r="B708" s="3"/>
    </row>
    <row r="709" spans="1:2" ht="15.75" customHeight="1" x14ac:dyDescent="0.2">
      <c r="A709" s="106"/>
      <c r="B709" s="3"/>
    </row>
    <row r="710" spans="1:2" ht="15.75" customHeight="1" x14ac:dyDescent="0.2">
      <c r="A710" s="106"/>
      <c r="B710" s="3"/>
    </row>
    <row r="711" spans="1:2" ht="15.75" customHeight="1" x14ac:dyDescent="0.2">
      <c r="A711" s="106"/>
      <c r="B711" s="3"/>
    </row>
    <row r="712" spans="1:2" ht="15.75" customHeight="1" x14ac:dyDescent="0.2">
      <c r="A712" s="106"/>
      <c r="B712" s="3"/>
    </row>
    <row r="713" spans="1:2" ht="15.75" customHeight="1" x14ac:dyDescent="0.2">
      <c r="A713" s="106"/>
      <c r="B713" s="3"/>
    </row>
    <row r="714" spans="1:2" ht="15.75" customHeight="1" x14ac:dyDescent="0.2">
      <c r="A714" s="106"/>
      <c r="B714" s="3"/>
    </row>
    <row r="715" spans="1:2" ht="15.75" customHeight="1" x14ac:dyDescent="0.2">
      <c r="A715" s="106"/>
      <c r="B715" s="3"/>
    </row>
    <row r="716" spans="1:2" ht="15.75" customHeight="1" x14ac:dyDescent="0.2">
      <c r="A716" s="106"/>
      <c r="B716" s="3"/>
    </row>
    <row r="717" spans="1:2" ht="15.75" customHeight="1" x14ac:dyDescent="0.2">
      <c r="A717" s="106"/>
      <c r="B717" s="3"/>
    </row>
    <row r="718" spans="1:2" ht="15.75" customHeight="1" x14ac:dyDescent="0.2">
      <c r="A718" s="106"/>
      <c r="B718" s="3"/>
    </row>
    <row r="719" spans="1:2" ht="15.75" customHeight="1" x14ac:dyDescent="0.2">
      <c r="A719" s="106"/>
      <c r="B719" s="3"/>
    </row>
    <row r="720" spans="1:2" ht="15.75" customHeight="1" x14ac:dyDescent="0.2">
      <c r="A720" s="106"/>
      <c r="B720" s="3"/>
    </row>
    <row r="721" spans="1:2" ht="15.75" customHeight="1" x14ac:dyDescent="0.2">
      <c r="A721" s="106"/>
      <c r="B721" s="3"/>
    </row>
    <row r="722" spans="1:2" ht="15.75" customHeight="1" x14ac:dyDescent="0.2">
      <c r="A722" s="106"/>
      <c r="B722" s="3"/>
    </row>
    <row r="723" spans="1:2" ht="15.75" customHeight="1" x14ac:dyDescent="0.2">
      <c r="A723" s="106"/>
      <c r="B723" s="3"/>
    </row>
    <row r="724" spans="1:2" ht="15.75" customHeight="1" x14ac:dyDescent="0.2">
      <c r="A724" s="106"/>
      <c r="B724" s="3"/>
    </row>
    <row r="725" spans="1:2" ht="15.75" customHeight="1" x14ac:dyDescent="0.2">
      <c r="A725" s="106"/>
      <c r="B725" s="3"/>
    </row>
    <row r="726" spans="1:2" ht="15.75" customHeight="1" x14ac:dyDescent="0.2">
      <c r="A726" s="106"/>
      <c r="B726" s="3"/>
    </row>
    <row r="727" spans="1:2" ht="15.75" customHeight="1" x14ac:dyDescent="0.2">
      <c r="A727" s="106"/>
      <c r="B727" s="3"/>
    </row>
    <row r="728" spans="1:2" ht="15.75" customHeight="1" x14ac:dyDescent="0.2">
      <c r="A728" s="106"/>
      <c r="B728" s="3"/>
    </row>
    <row r="729" spans="1:2" ht="15.75" customHeight="1" x14ac:dyDescent="0.2">
      <c r="A729" s="106"/>
      <c r="B729" s="3"/>
    </row>
    <row r="730" spans="1:2" ht="15.75" customHeight="1" x14ac:dyDescent="0.2">
      <c r="A730" s="106"/>
      <c r="B730" s="3"/>
    </row>
    <row r="731" spans="1:2" ht="15.75" customHeight="1" x14ac:dyDescent="0.2">
      <c r="A731" s="106"/>
      <c r="B731" s="3"/>
    </row>
    <row r="732" spans="1:2" ht="15.75" customHeight="1" x14ac:dyDescent="0.2">
      <c r="A732" s="106"/>
      <c r="B732" s="3"/>
    </row>
    <row r="733" spans="1:2" ht="15.75" customHeight="1" x14ac:dyDescent="0.2">
      <c r="A733" s="106"/>
      <c r="B733" s="3"/>
    </row>
    <row r="734" spans="1:2" ht="15.75" customHeight="1" x14ac:dyDescent="0.2">
      <c r="A734" s="106"/>
      <c r="B734" s="3"/>
    </row>
    <row r="735" spans="1:2" ht="15.75" customHeight="1" x14ac:dyDescent="0.2">
      <c r="A735" s="106"/>
      <c r="B735" s="3"/>
    </row>
    <row r="736" spans="1:2" ht="15.75" customHeight="1" x14ac:dyDescent="0.2">
      <c r="A736" s="106"/>
      <c r="B736" s="3"/>
    </row>
    <row r="737" spans="1:2" ht="15.75" customHeight="1" x14ac:dyDescent="0.2">
      <c r="A737" s="106"/>
      <c r="B737" s="3"/>
    </row>
    <row r="738" spans="1:2" ht="15.75" customHeight="1" x14ac:dyDescent="0.2">
      <c r="A738" s="106"/>
      <c r="B738" s="3"/>
    </row>
    <row r="739" spans="1:2" ht="15.75" customHeight="1" x14ac:dyDescent="0.2">
      <c r="A739" s="106"/>
      <c r="B739" s="3"/>
    </row>
    <row r="740" spans="1:2" ht="15.75" customHeight="1" x14ac:dyDescent="0.2">
      <c r="A740" s="106"/>
      <c r="B740" s="3"/>
    </row>
    <row r="741" spans="1:2" ht="15.75" customHeight="1" x14ac:dyDescent="0.2">
      <c r="A741" s="106"/>
      <c r="B741" s="3"/>
    </row>
    <row r="742" spans="1:2" ht="15.75" customHeight="1" x14ac:dyDescent="0.2">
      <c r="A742" s="106"/>
      <c r="B742" s="3"/>
    </row>
    <row r="743" spans="1:2" ht="15.75" customHeight="1" x14ac:dyDescent="0.2">
      <c r="A743" s="106"/>
      <c r="B743" s="3"/>
    </row>
    <row r="744" spans="1:2" ht="15.75" customHeight="1" x14ac:dyDescent="0.2">
      <c r="A744" s="106"/>
      <c r="B744" s="3"/>
    </row>
    <row r="745" spans="1:2" ht="15.75" customHeight="1" x14ac:dyDescent="0.2">
      <c r="A745" s="106"/>
      <c r="B745" s="3"/>
    </row>
    <row r="746" spans="1:2" ht="15.75" customHeight="1" x14ac:dyDescent="0.2">
      <c r="A746" s="106"/>
      <c r="B746" s="3"/>
    </row>
    <row r="747" spans="1:2" ht="15.75" customHeight="1" x14ac:dyDescent="0.2">
      <c r="A747" s="106"/>
      <c r="B747" s="3"/>
    </row>
    <row r="748" spans="1:2" ht="15.75" customHeight="1" x14ac:dyDescent="0.2">
      <c r="A748" s="106"/>
      <c r="B748" s="3"/>
    </row>
    <row r="749" spans="1:2" ht="15.75" customHeight="1" x14ac:dyDescent="0.2">
      <c r="A749" s="106"/>
      <c r="B749" s="3"/>
    </row>
    <row r="750" spans="1:2" ht="15.75" customHeight="1" x14ac:dyDescent="0.2">
      <c r="A750" s="106"/>
      <c r="B750" s="3"/>
    </row>
    <row r="751" spans="1:2" ht="15.75" customHeight="1" x14ac:dyDescent="0.2">
      <c r="A751" s="106"/>
      <c r="B751" s="3"/>
    </row>
    <row r="752" spans="1:2" ht="15.75" customHeight="1" x14ac:dyDescent="0.2">
      <c r="A752" s="106"/>
      <c r="B752" s="3"/>
    </row>
    <row r="753" spans="1:2" ht="15.75" customHeight="1" x14ac:dyDescent="0.2">
      <c r="A753" s="106"/>
      <c r="B753" s="3"/>
    </row>
    <row r="754" spans="1:2" ht="15.75" customHeight="1" x14ac:dyDescent="0.2">
      <c r="A754" s="106"/>
      <c r="B754" s="3"/>
    </row>
    <row r="755" spans="1:2" ht="15.75" customHeight="1" x14ac:dyDescent="0.2">
      <c r="A755" s="106"/>
      <c r="B755" s="3"/>
    </row>
    <row r="756" spans="1:2" ht="15.75" customHeight="1" x14ac:dyDescent="0.2">
      <c r="A756" s="106"/>
      <c r="B756" s="3"/>
    </row>
    <row r="757" spans="1:2" ht="15.75" customHeight="1" x14ac:dyDescent="0.2">
      <c r="A757" s="106"/>
      <c r="B757" s="3"/>
    </row>
    <row r="758" spans="1:2" ht="15.75" customHeight="1" x14ac:dyDescent="0.2">
      <c r="A758" s="106"/>
      <c r="B758" s="3"/>
    </row>
    <row r="759" spans="1:2" ht="15.75" customHeight="1" x14ac:dyDescent="0.2">
      <c r="A759" s="106"/>
      <c r="B759" s="3"/>
    </row>
    <row r="760" spans="1:2" ht="15.75" customHeight="1" x14ac:dyDescent="0.2">
      <c r="A760" s="106"/>
      <c r="B760" s="3"/>
    </row>
    <row r="761" spans="1:2" ht="15.75" customHeight="1" x14ac:dyDescent="0.2">
      <c r="A761" s="106"/>
      <c r="B761" s="3"/>
    </row>
    <row r="762" spans="1:2" ht="15.75" customHeight="1" x14ac:dyDescent="0.2">
      <c r="A762" s="106"/>
      <c r="B762" s="3"/>
    </row>
    <row r="763" spans="1:2" ht="15.75" customHeight="1" x14ac:dyDescent="0.2">
      <c r="A763" s="106"/>
      <c r="B763" s="3"/>
    </row>
    <row r="764" spans="1:2" ht="15.75" customHeight="1" x14ac:dyDescent="0.2">
      <c r="A764" s="106"/>
      <c r="B764" s="3"/>
    </row>
    <row r="765" spans="1:2" ht="15.75" customHeight="1" x14ac:dyDescent="0.2">
      <c r="A765" s="106"/>
      <c r="B765" s="3"/>
    </row>
    <row r="766" spans="1:2" ht="15.75" customHeight="1" x14ac:dyDescent="0.2">
      <c r="A766" s="106"/>
      <c r="B766" s="3"/>
    </row>
    <row r="767" spans="1:2" ht="15.75" customHeight="1" x14ac:dyDescent="0.2">
      <c r="A767" s="106"/>
      <c r="B767" s="3"/>
    </row>
    <row r="768" spans="1:2" ht="15.75" customHeight="1" x14ac:dyDescent="0.2">
      <c r="A768" s="106"/>
      <c r="B768" s="3"/>
    </row>
    <row r="769" spans="1:2" ht="15.75" customHeight="1" x14ac:dyDescent="0.2">
      <c r="A769" s="106"/>
      <c r="B769" s="3"/>
    </row>
    <row r="770" spans="1:2" ht="15.75" customHeight="1" x14ac:dyDescent="0.2">
      <c r="A770" s="106"/>
      <c r="B770" s="3"/>
    </row>
    <row r="771" spans="1:2" ht="15.75" customHeight="1" x14ac:dyDescent="0.2">
      <c r="A771" s="106"/>
      <c r="B771" s="3"/>
    </row>
    <row r="772" spans="1:2" ht="15.75" customHeight="1" x14ac:dyDescent="0.2">
      <c r="A772" s="106"/>
      <c r="B772" s="3"/>
    </row>
    <row r="773" spans="1:2" ht="15.75" customHeight="1" x14ac:dyDescent="0.2">
      <c r="A773" s="106"/>
      <c r="B773" s="3"/>
    </row>
    <row r="774" spans="1:2" ht="15.75" customHeight="1" x14ac:dyDescent="0.2">
      <c r="A774" s="106"/>
      <c r="B774" s="3"/>
    </row>
    <row r="775" spans="1:2" ht="15.75" customHeight="1" x14ac:dyDescent="0.2">
      <c r="A775" s="106"/>
      <c r="B775" s="3"/>
    </row>
    <row r="776" spans="1:2" ht="15.75" customHeight="1" x14ac:dyDescent="0.2">
      <c r="A776" s="106"/>
      <c r="B776" s="3"/>
    </row>
    <row r="777" spans="1:2" ht="15.75" customHeight="1" x14ac:dyDescent="0.2">
      <c r="A777" s="106"/>
      <c r="B777" s="3"/>
    </row>
    <row r="778" spans="1:2" ht="15.75" customHeight="1" x14ac:dyDescent="0.2">
      <c r="A778" s="106"/>
      <c r="B778" s="3"/>
    </row>
    <row r="779" spans="1:2" ht="15.75" customHeight="1" x14ac:dyDescent="0.2">
      <c r="A779" s="106"/>
      <c r="B779" s="3"/>
    </row>
    <row r="780" spans="1:2" ht="15.75" customHeight="1" x14ac:dyDescent="0.2">
      <c r="A780" s="106"/>
      <c r="B780" s="3"/>
    </row>
    <row r="781" spans="1:2" ht="15.75" customHeight="1" x14ac:dyDescent="0.2">
      <c r="A781" s="106"/>
      <c r="B781" s="3"/>
    </row>
    <row r="782" spans="1:2" ht="15.75" customHeight="1" x14ac:dyDescent="0.2">
      <c r="A782" s="106"/>
      <c r="B782" s="3"/>
    </row>
    <row r="783" spans="1:2" ht="15.75" customHeight="1" x14ac:dyDescent="0.2">
      <c r="A783" s="106"/>
      <c r="B783" s="3"/>
    </row>
    <row r="784" spans="1:2" ht="15.75" customHeight="1" x14ac:dyDescent="0.2">
      <c r="A784" s="106"/>
      <c r="B784" s="3"/>
    </row>
    <row r="785" spans="1:2" ht="15.75" customHeight="1" x14ac:dyDescent="0.2">
      <c r="A785" s="106"/>
      <c r="B785" s="3"/>
    </row>
    <row r="786" spans="1:2" ht="15.75" customHeight="1" x14ac:dyDescent="0.2">
      <c r="A786" s="106"/>
      <c r="B786" s="3"/>
    </row>
    <row r="787" spans="1:2" ht="15.75" customHeight="1" x14ac:dyDescent="0.2">
      <c r="A787" s="106"/>
      <c r="B787" s="3"/>
    </row>
    <row r="788" spans="1:2" ht="15.75" customHeight="1" x14ac:dyDescent="0.2">
      <c r="A788" s="106"/>
      <c r="B788" s="3"/>
    </row>
    <row r="789" spans="1:2" ht="15.75" customHeight="1" x14ac:dyDescent="0.2">
      <c r="A789" s="106"/>
      <c r="B789" s="3"/>
    </row>
    <row r="790" spans="1:2" ht="15.75" customHeight="1" x14ac:dyDescent="0.2">
      <c r="A790" s="106"/>
      <c r="B790" s="3"/>
    </row>
    <row r="791" spans="1:2" ht="15.75" customHeight="1" x14ac:dyDescent="0.2">
      <c r="A791" s="106"/>
      <c r="B791" s="3"/>
    </row>
    <row r="792" spans="1:2" ht="15.75" customHeight="1" x14ac:dyDescent="0.2">
      <c r="A792" s="106"/>
      <c r="B792" s="3"/>
    </row>
    <row r="793" spans="1:2" ht="15.75" customHeight="1" x14ac:dyDescent="0.2">
      <c r="A793" s="106"/>
      <c r="B793" s="3"/>
    </row>
    <row r="794" spans="1:2" ht="15.75" customHeight="1" x14ac:dyDescent="0.2">
      <c r="A794" s="106"/>
      <c r="B794" s="3"/>
    </row>
    <row r="795" spans="1:2" ht="15.75" customHeight="1" x14ac:dyDescent="0.2">
      <c r="A795" s="106"/>
      <c r="B795" s="3"/>
    </row>
    <row r="796" spans="1:2" ht="15.75" customHeight="1" x14ac:dyDescent="0.2">
      <c r="A796" s="106"/>
      <c r="B796" s="3"/>
    </row>
    <row r="797" spans="1:2" ht="15.75" customHeight="1" x14ac:dyDescent="0.2">
      <c r="A797" s="106"/>
      <c r="B797" s="3"/>
    </row>
    <row r="798" spans="1:2" ht="15.75" customHeight="1" x14ac:dyDescent="0.2">
      <c r="A798" s="106"/>
      <c r="B798" s="3"/>
    </row>
    <row r="799" spans="1:2" ht="15.75" customHeight="1" x14ac:dyDescent="0.2">
      <c r="A799" s="106"/>
      <c r="B799" s="3"/>
    </row>
    <row r="800" spans="1:2" ht="15.75" customHeight="1" x14ac:dyDescent="0.2">
      <c r="A800" s="106"/>
      <c r="B800" s="3"/>
    </row>
    <row r="801" spans="1:2" ht="15.75" customHeight="1" x14ac:dyDescent="0.2">
      <c r="A801" s="106"/>
      <c r="B801" s="3"/>
    </row>
    <row r="802" spans="1:2" ht="15.75" customHeight="1" x14ac:dyDescent="0.2">
      <c r="A802" s="106"/>
      <c r="B802" s="3"/>
    </row>
    <row r="803" spans="1:2" ht="15.75" customHeight="1" x14ac:dyDescent="0.2">
      <c r="A803" s="106"/>
      <c r="B803" s="3"/>
    </row>
    <row r="804" spans="1:2" ht="15.75" customHeight="1" x14ac:dyDescent="0.2">
      <c r="A804" s="106"/>
      <c r="B804" s="3"/>
    </row>
    <row r="805" spans="1:2" ht="15.75" customHeight="1" x14ac:dyDescent="0.2">
      <c r="A805" s="106"/>
      <c r="B805" s="3"/>
    </row>
    <row r="806" spans="1:2" ht="15.75" customHeight="1" x14ac:dyDescent="0.2">
      <c r="A806" s="106"/>
      <c r="B806" s="3"/>
    </row>
    <row r="807" spans="1:2" ht="15.75" customHeight="1" x14ac:dyDescent="0.2">
      <c r="A807" s="106"/>
      <c r="B807" s="3"/>
    </row>
    <row r="808" spans="1:2" ht="15.75" customHeight="1" x14ac:dyDescent="0.2">
      <c r="A808" s="106"/>
      <c r="B808" s="3"/>
    </row>
    <row r="809" spans="1:2" ht="15.75" customHeight="1" x14ac:dyDescent="0.2">
      <c r="A809" s="106"/>
      <c r="B809" s="3"/>
    </row>
    <row r="810" spans="1:2" ht="15.75" customHeight="1" x14ac:dyDescent="0.2">
      <c r="A810" s="106"/>
      <c r="B810" s="3"/>
    </row>
    <row r="811" spans="1:2" ht="15.75" customHeight="1" x14ac:dyDescent="0.2">
      <c r="A811" s="106"/>
      <c r="B811" s="3"/>
    </row>
    <row r="812" spans="1:2" ht="15.75" customHeight="1" x14ac:dyDescent="0.2">
      <c r="A812" s="106"/>
      <c r="B812" s="3"/>
    </row>
    <row r="813" spans="1:2" ht="15.75" customHeight="1" x14ac:dyDescent="0.2">
      <c r="A813" s="106"/>
      <c r="B813" s="3"/>
    </row>
    <row r="814" spans="1:2" ht="15.75" customHeight="1" x14ac:dyDescent="0.2">
      <c r="A814" s="106"/>
      <c r="B814" s="3"/>
    </row>
    <row r="815" spans="1:2" ht="15.75" customHeight="1" x14ac:dyDescent="0.2">
      <c r="A815" s="106"/>
      <c r="B815" s="3"/>
    </row>
    <row r="816" spans="1:2" ht="15.75" customHeight="1" x14ac:dyDescent="0.2">
      <c r="A816" s="106"/>
      <c r="B816" s="3"/>
    </row>
    <row r="817" spans="1:2" ht="15.75" customHeight="1" x14ac:dyDescent="0.2">
      <c r="A817" s="106"/>
      <c r="B817" s="3"/>
    </row>
    <row r="818" spans="1:2" ht="15.75" customHeight="1" x14ac:dyDescent="0.2">
      <c r="A818" s="106"/>
      <c r="B818" s="3"/>
    </row>
    <row r="819" spans="1:2" ht="15.75" customHeight="1" x14ac:dyDescent="0.2">
      <c r="A819" s="106"/>
      <c r="B819" s="3"/>
    </row>
    <row r="820" spans="1:2" ht="15.75" customHeight="1" x14ac:dyDescent="0.2">
      <c r="A820" s="106"/>
      <c r="B820" s="3"/>
    </row>
    <row r="821" spans="1:2" ht="15.75" customHeight="1" x14ac:dyDescent="0.2">
      <c r="A821" s="106"/>
      <c r="B821" s="3"/>
    </row>
    <row r="822" spans="1:2" ht="15.75" customHeight="1" x14ac:dyDescent="0.2">
      <c r="A822" s="106"/>
      <c r="B822" s="3"/>
    </row>
    <row r="823" spans="1:2" ht="15.75" customHeight="1" x14ac:dyDescent="0.2">
      <c r="A823" s="106"/>
      <c r="B823" s="3"/>
    </row>
    <row r="824" spans="1:2" ht="15.75" customHeight="1" x14ac:dyDescent="0.2">
      <c r="A824" s="106"/>
      <c r="B824" s="3"/>
    </row>
    <row r="825" spans="1:2" ht="15.75" customHeight="1" x14ac:dyDescent="0.2">
      <c r="A825" s="106"/>
      <c r="B825" s="3"/>
    </row>
    <row r="826" spans="1:2" ht="15.75" customHeight="1" x14ac:dyDescent="0.2">
      <c r="A826" s="106"/>
      <c r="B826" s="3"/>
    </row>
    <row r="827" spans="1:2" ht="15.75" customHeight="1" x14ac:dyDescent="0.2">
      <c r="A827" s="106"/>
      <c r="B827" s="3"/>
    </row>
    <row r="828" spans="1:2" ht="15.75" customHeight="1" x14ac:dyDescent="0.2">
      <c r="A828" s="106"/>
      <c r="B828" s="3"/>
    </row>
    <row r="829" spans="1:2" ht="15.75" customHeight="1" x14ac:dyDescent="0.2">
      <c r="A829" s="106"/>
      <c r="B829" s="3"/>
    </row>
    <row r="830" spans="1:2" ht="15.75" customHeight="1" x14ac:dyDescent="0.2">
      <c r="A830" s="106"/>
      <c r="B830" s="3"/>
    </row>
    <row r="831" spans="1:2" ht="15.75" customHeight="1" x14ac:dyDescent="0.2">
      <c r="A831" s="106"/>
      <c r="B831" s="3"/>
    </row>
    <row r="832" spans="1:2" ht="15.75" customHeight="1" x14ac:dyDescent="0.2">
      <c r="A832" s="106"/>
      <c r="B832" s="3"/>
    </row>
    <row r="833" spans="1:2" ht="15.75" customHeight="1" x14ac:dyDescent="0.2">
      <c r="A833" s="106"/>
      <c r="B833" s="3"/>
    </row>
    <row r="834" spans="1:2" ht="15.75" customHeight="1" x14ac:dyDescent="0.2">
      <c r="A834" s="106"/>
      <c r="B834" s="3"/>
    </row>
    <row r="835" spans="1:2" ht="15.75" customHeight="1" x14ac:dyDescent="0.2">
      <c r="A835" s="106"/>
      <c r="B835" s="3"/>
    </row>
    <row r="836" spans="1:2" ht="15.75" customHeight="1" x14ac:dyDescent="0.2">
      <c r="A836" s="106"/>
      <c r="B836" s="3"/>
    </row>
    <row r="837" spans="1:2" ht="15.75" customHeight="1" x14ac:dyDescent="0.2">
      <c r="A837" s="106"/>
      <c r="B837" s="3"/>
    </row>
    <row r="838" spans="1:2" ht="15.75" customHeight="1" x14ac:dyDescent="0.2">
      <c r="A838" s="106"/>
      <c r="B838" s="3"/>
    </row>
    <row r="839" spans="1:2" ht="15.75" customHeight="1" x14ac:dyDescent="0.2">
      <c r="A839" s="106"/>
      <c r="B839" s="3"/>
    </row>
    <row r="840" spans="1:2" ht="15.75" customHeight="1" x14ac:dyDescent="0.2">
      <c r="A840" s="106"/>
      <c r="B840" s="3"/>
    </row>
    <row r="841" spans="1:2" ht="15.75" customHeight="1" x14ac:dyDescent="0.2">
      <c r="A841" s="106"/>
      <c r="B841" s="3"/>
    </row>
    <row r="842" spans="1:2" ht="15.75" customHeight="1" x14ac:dyDescent="0.2">
      <c r="A842" s="106"/>
      <c r="B842" s="3"/>
    </row>
    <row r="843" spans="1:2" ht="15.75" customHeight="1" x14ac:dyDescent="0.2">
      <c r="A843" s="106"/>
      <c r="B843" s="3"/>
    </row>
    <row r="844" spans="1:2" ht="15.75" customHeight="1" x14ac:dyDescent="0.2">
      <c r="A844" s="106"/>
      <c r="B844" s="3"/>
    </row>
    <row r="845" spans="1:2" ht="15.75" customHeight="1" x14ac:dyDescent="0.2">
      <c r="A845" s="106"/>
      <c r="B845" s="3"/>
    </row>
    <row r="846" spans="1:2" ht="15.75" customHeight="1" x14ac:dyDescent="0.2">
      <c r="A846" s="106"/>
      <c r="B846" s="3"/>
    </row>
    <row r="847" spans="1:2" ht="15.75" customHeight="1" x14ac:dyDescent="0.2">
      <c r="A847" s="106"/>
      <c r="B847" s="3"/>
    </row>
    <row r="848" spans="1:2" ht="15.75" customHeight="1" x14ac:dyDescent="0.2">
      <c r="A848" s="106"/>
      <c r="B848" s="3"/>
    </row>
    <row r="849" spans="1:2" ht="15.75" customHeight="1" x14ac:dyDescent="0.2">
      <c r="A849" s="106"/>
      <c r="B849" s="3"/>
    </row>
    <row r="850" spans="1:2" ht="15.75" customHeight="1" x14ac:dyDescent="0.2">
      <c r="A850" s="106"/>
      <c r="B850" s="3"/>
    </row>
    <row r="851" spans="1:2" ht="15.75" customHeight="1" x14ac:dyDescent="0.2">
      <c r="A851" s="106"/>
      <c r="B851" s="3"/>
    </row>
    <row r="852" spans="1:2" ht="15.75" customHeight="1" x14ac:dyDescent="0.2">
      <c r="A852" s="106"/>
      <c r="B852" s="3"/>
    </row>
    <row r="853" spans="1:2" ht="15.75" customHeight="1" x14ac:dyDescent="0.2">
      <c r="A853" s="106"/>
      <c r="B853" s="3"/>
    </row>
    <row r="854" spans="1:2" ht="15.75" customHeight="1" x14ac:dyDescent="0.2">
      <c r="A854" s="106"/>
      <c r="B854" s="3"/>
    </row>
    <row r="855" spans="1:2" ht="15.75" customHeight="1" x14ac:dyDescent="0.2">
      <c r="A855" s="106"/>
      <c r="B855" s="3"/>
    </row>
    <row r="856" spans="1:2" ht="15.75" customHeight="1" x14ac:dyDescent="0.2">
      <c r="A856" s="106"/>
      <c r="B856" s="3"/>
    </row>
    <row r="857" spans="1:2" ht="15.75" customHeight="1" x14ac:dyDescent="0.2">
      <c r="A857" s="106"/>
      <c r="B857" s="3"/>
    </row>
    <row r="858" spans="1:2" ht="15.75" customHeight="1" x14ac:dyDescent="0.2">
      <c r="A858" s="106"/>
      <c r="B858" s="3"/>
    </row>
    <row r="859" spans="1:2" ht="15.75" customHeight="1" x14ac:dyDescent="0.2">
      <c r="A859" s="106"/>
      <c r="B859" s="3"/>
    </row>
    <row r="860" spans="1:2" ht="15.75" customHeight="1" x14ac:dyDescent="0.2">
      <c r="A860" s="106"/>
      <c r="B860" s="3"/>
    </row>
    <row r="861" spans="1:2" ht="15.75" customHeight="1" x14ac:dyDescent="0.2">
      <c r="A861" s="106"/>
      <c r="B861" s="3"/>
    </row>
    <row r="862" spans="1:2" ht="15.75" customHeight="1" x14ac:dyDescent="0.2">
      <c r="A862" s="106"/>
      <c r="B862" s="3"/>
    </row>
    <row r="863" spans="1:2" ht="15.75" customHeight="1" x14ac:dyDescent="0.2">
      <c r="A863" s="106"/>
      <c r="B863" s="3"/>
    </row>
    <row r="864" spans="1:2" ht="15.75" customHeight="1" x14ac:dyDescent="0.2">
      <c r="A864" s="106"/>
      <c r="B864" s="3"/>
    </row>
    <row r="865" spans="1:2" ht="15.75" customHeight="1" x14ac:dyDescent="0.2">
      <c r="A865" s="106"/>
      <c r="B865" s="3"/>
    </row>
    <row r="866" spans="1:2" ht="15.75" customHeight="1" x14ac:dyDescent="0.2">
      <c r="A866" s="106"/>
      <c r="B866" s="3"/>
    </row>
    <row r="867" spans="1:2" ht="15.75" customHeight="1" x14ac:dyDescent="0.2">
      <c r="A867" s="106"/>
      <c r="B867" s="3"/>
    </row>
    <row r="868" spans="1:2" ht="15.75" customHeight="1" x14ac:dyDescent="0.2">
      <c r="A868" s="106"/>
      <c r="B868" s="3"/>
    </row>
    <row r="869" spans="1:2" ht="15.75" customHeight="1" x14ac:dyDescent="0.2">
      <c r="A869" s="106"/>
      <c r="B869" s="3"/>
    </row>
    <row r="870" spans="1:2" ht="15.75" customHeight="1" x14ac:dyDescent="0.2">
      <c r="A870" s="106"/>
      <c r="B870" s="3"/>
    </row>
    <row r="871" spans="1:2" ht="15.75" customHeight="1" x14ac:dyDescent="0.2">
      <c r="A871" s="106"/>
      <c r="B871" s="3"/>
    </row>
    <row r="872" spans="1:2" ht="15.75" customHeight="1" x14ac:dyDescent="0.2">
      <c r="A872" s="106"/>
      <c r="B872" s="3"/>
    </row>
    <row r="873" spans="1:2" ht="15.75" customHeight="1" x14ac:dyDescent="0.2">
      <c r="A873" s="106"/>
      <c r="B873" s="3"/>
    </row>
    <row r="874" spans="1:2" ht="15.75" customHeight="1" x14ac:dyDescent="0.2">
      <c r="A874" s="106"/>
      <c r="B874" s="3"/>
    </row>
    <row r="875" spans="1:2" ht="15.75" customHeight="1" x14ac:dyDescent="0.2">
      <c r="A875" s="106"/>
      <c r="B875" s="3"/>
    </row>
    <row r="876" spans="1:2" ht="15.75" customHeight="1" x14ac:dyDescent="0.2">
      <c r="A876" s="106"/>
      <c r="B876" s="3"/>
    </row>
    <row r="877" spans="1:2" ht="15.75" customHeight="1" x14ac:dyDescent="0.2">
      <c r="A877" s="106"/>
      <c r="B877" s="3"/>
    </row>
    <row r="878" spans="1:2" ht="15.75" customHeight="1" x14ac:dyDescent="0.2">
      <c r="A878" s="106"/>
      <c r="B878" s="3"/>
    </row>
    <row r="879" spans="1:2" ht="15.75" customHeight="1" x14ac:dyDescent="0.2">
      <c r="A879" s="106"/>
      <c r="B879" s="3"/>
    </row>
    <row r="880" spans="1:2" ht="15.75" customHeight="1" x14ac:dyDescent="0.2">
      <c r="A880" s="106"/>
      <c r="B880" s="3"/>
    </row>
    <row r="881" spans="1:2" ht="15.75" customHeight="1" x14ac:dyDescent="0.2">
      <c r="A881" s="106"/>
      <c r="B881" s="3"/>
    </row>
    <row r="882" spans="1:2" ht="15.75" customHeight="1" x14ac:dyDescent="0.2">
      <c r="A882" s="106"/>
      <c r="B882" s="3"/>
    </row>
    <row r="883" spans="1:2" ht="15.75" customHeight="1" x14ac:dyDescent="0.2">
      <c r="A883" s="106"/>
      <c r="B883" s="3"/>
    </row>
    <row r="884" spans="1:2" ht="15.75" customHeight="1" x14ac:dyDescent="0.2">
      <c r="A884" s="106"/>
      <c r="B884" s="3"/>
    </row>
    <row r="885" spans="1:2" ht="15.75" customHeight="1" x14ac:dyDescent="0.2">
      <c r="A885" s="106"/>
      <c r="B885" s="3"/>
    </row>
    <row r="886" spans="1:2" ht="15.75" customHeight="1" x14ac:dyDescent="0.2">
      <c r="A886" s="106"/>
      <c r="B886" s="3"/>
    </row>
    <row r="887" spans="1:2" ht="15.75" customHeight="1" x14ac:dyDescent="0.2">
      <c r="A887" s="106"/>
      <c r="B887" s="3"/>
    </row>
    <row r="888" spans="1:2" ht="15.75" customHeight="1" x14ac:dyDescent="0.2">
      <c r="A888" s="106"/>
      <c r="B888" s="3"/>
    </row>
    <row r="889" spans="1:2" ht="15.75" customHeight="1" x14ac:dyDescent="0.2">
      <c r="A889" s="106"/>
      <c r="B889" s="3"/>
    </row>
    <row r="890" spans="1:2" ht="15.75" customHeight="1" x14ac:dyDescent="0.2">
      <c r="A890" s="106"/>
      <c r="B890" s="3"/>
    </row>
    <row r="891" spans="1:2" ht="15.75" customHeight="1" x14ac:dyDescent="0.2">
      <c r="A891" s="106"/>
      <c r="B891" s="3"/>
    </row>
    <row r="892" spans="1:2" ht="15.75" customHeight="1" x14ac:dyDescent="0.2">
      <c r="A892" s="106"/>
      <c r="B892" s="3"/>
    </row>
    <row r="893" spans="1:2" ht="15.75" customHeight="1" x14ac:dyDescent="0.2">
      <c r="A893" s="106"/>
      <c r="B893" s="3"/>
    </row>
    <row r="894" spans="1:2" ht="15.75" customHeight="1" x14ac:dyDescent="0.2">
      <c r="A894" s="106"/>
      <c r="B894" s="3"/>
    </row>
    <row r="895" spans="1:2" ht="15.75" customHeight="1" x14ac:dyDescent="0.2">
      <c r="A895" s="106"/>
      <c r="B895" s="3"/>
    </row>
    <row r="896" spans="1:2" ht="15.75" customHeight="1" x14ac:dyDescent="0.2">
      <c r="A896" s="106"/>
      <c r="B896" s="3"/>
    </row>
    <row r="897" spans="1:2" ht="15.75" customHeight="1" x14ac:dyDescent="0.2">
      <c r="A897" s="106"/>
      <c r="B897" s="3"/>
    </row>
    <row r="898" spans="1:2" ht="15.75" customHeight="1" x14ac:dyDescent="0.2">
      <c r="A898" s="106"/>
      <c r="B898" s="3"/>
    </row>
    <row r="899" spans="1:2" ht="15.75" customHeight="1" x14ac:dyDescent="0.2">
      <c r="A899" s="106"/>
      <c r="B899" s="3"/>
    </row>
    <row r="900" spans="1:2" ht="15.75" customHeight="1" x14ac:dyDescent="0.2">
      <c r="A900" s="106"/>
      <c r="B900" s="3"/>
    </row>
    <row r="901" spans="1:2" ht="15.75" customHeight="1" x14ac:dyDescent="0.2">
      <c r="A901" s="106"/>
      <c r="B901" s="3"/>
    </row>
    <row r="902" spans="1:2" ht="15.75" customHeight="1" x14ac:dyDescent="0.2">
      <c r="A902" s="106"/>
      <c r="B902" s="3"/>
    </row>
    <row r="903" spans="1:2" ht="15.75" customHeight="1" x14ac:dyDescent="0.2">
      <c r="A903" s="106"/>
      <c r="B903" s="3"/>
    </row>
    <row r="904" spans="1:2" ht="15.75" customHeight="1" x14ac:dyDescent="0.2">
      <c r="A904" s="106"/>
      <c r="B904" s="3"/>
    </row>
    <row r="905" spans="1:2" ht="15.75" customHeight="1" x14ac:dyDescent="0.2">
      <c r="A905" s="106"/>
      <c r="B905" s="3"/>
    </row>
    <row r="906" spans="1:2" ht="15.75" customHeight="1" x14ac:dyDescent="0.2">
      <c r="A906" s="106"/>
      <c r="B906" s="3"/>
    </row>
    <row r="907" spans="1:2" ht="15.75" customHeight="1" x14ac:dyDescent="0.2">
      <c r="A907" s="106"/>
      <c r="B907" s="3"/>
    </row>
    <row r="908" spans="1:2" ht="15.75" customHeight="1" x14ac:dyDescent="0.2">
      <c r="A908" s="106"/>
      <c r="B908" s="3"/>
    </row>
    <row r="909" spans="1:2" ht="15.75" customHeight="1" x14ac:dyDescent="0.2">
      <c r="A909" s="106"/>
      <c r="B909" s="3"/>
    </row>
    <row r="910" spans="1:2" ht="15.75" customHeight="1" x14ac:dyDescent="0.2">
      <c r="A910" s="106"/>
      <c r="B910" s="3"/>
    </row>
    <row r="911" spans="1:2" ht="15.75" customHeight="1" x14ac:dyDescent="0.2">
      <c r="A911" s="106"/>
      <c r="B911" s="3"/>
    </row>
    <row r="912" spans="1:2" ht="15.75" customHeight="1" x14ac:dyDescent="0.2">
      <c r="A912" s="106"/>
      <c r="B912" s="3"/>
    </row>
    <row r="913" spans="1:2" ht="15.75" customHeight="1" x14ac:dyDescent="0.2">
      <c r="A913" s="106"/>
      <c r="B913" s="3"/>
    </row>
    <row r="914" spans="1:2" ht="15.75" customHeight="1" x14ac:dyDescent="0.2">
      <c r="A914" s="106"/>
      <c r="B914" s="3"/>
    </row>
    <row r="915" spans="1:2" ht="15.75" customHeight="1" x14ac:dyDescent="0.2">
      <c r="A915" s="106"/>
      <c r="B915" s="3"/>
    </row>
    <row r="916" spans="1:2" ht="15.75" customHeight="1" x14ac:dyDescent="0.2">
      <c r="A916" s="106"/>
      <c r="B916" s="3"/>
    </row>
    <row r="917" spans="1:2" ht="15.75" customHeight="1" x14ac:dyDescent="0.2">
      <c r="A917" s="106"/>
      <c r="B917" s="3"/>
    </row>
    <row r="918" spans="1:2" ht="15.75" customHeight="1" x14ac:dyDescent="0.2">
      <c r="A918" s="106"/>
      <c r="B918" s="3"/>
    </row>
    <row r="919" spans="1:2" ht="15.75" customHeight="1" x14ac:dyDescent="0.2">
      <c r="A919" s="106"/>
      <c r="B919" s="3"/>
    </row>
    <row r="920" spans="1:2" ht="15.75" customHeight="1" x14ac:dyDescent="0.2">
      <c r="A920" s="106"/>
      <c r="B920" s="3"/>
    </row>
    <row r="921" spans="1:2" ht="15.75" customHeight="1" x14ac:dyDescent="0.2">
      <c r="A921" s="106"/>
      <c r="B921" s="3"/>
    </row>
    <row r="922" spans="1:2" ht="15.75" customHeight="1" x14ac:dyDescent="0.2">
      <c r="A922" s="106"/>
      <c r="B922" s="3"/>
    </row>
    <row r="923" spans="1:2" ht="15.75" customHeight="1" x14ac:dyDescent="0.2">
      <c r="A923" s="106"/>
      <c r="B923" s="3"/>
    </row>
    <row r="924" spans="1:2" ht="15.75" customHeight="1" x14ac:dyDescent="0.2">
      <c r="A924" s="106"/>
      <c r="B924" s="3"/>
    </row>
    <row r="925" spans="1:2" ht="15.75" customHeight="1" x14ac:dyDescent="0.2">
      <c r="A925" s="106"/>
      <c r="B925" s="3"/>
    </row>
    <row r="926" spans="1:2" ht="15.75" customHeight="1" x14ac:dyDescent="0.2">
      <c r="A926" s="106"/>
      <c r="B926" s="3"/>
    </row>
    <row r="927" spans="1:2" ht="15.75" customHeight="1" x14ac:dyDescent="0.2">
      <c r="A927" s="106"/>
      <c r="B927" s="3"/>
    </row>
    <row r="928" spans="1:2" ht="15.75" customHeight="1" x14ac:dyDescent="0.2">
      <c r="A928" s="106"/>
      <c r="B928" s="3"/>
    </row>
    <row r="929" spans="1:2" ht="15.75" customHeight="1" x14ac:dyDescent="0.2">
      <c r="A929" s="106"/>
      <c r="B929" s="3"/>
    </row>
    <row r="930" spans="1:2" ht="15.75" customHeight="1" x14ac:dyDescent="0.2">
      <c r="A930" s="106"/>
      <c r="B930" s="3"/>
    </row>
    <row r="931" spans="1:2" ht="15.75" customHeight="1" x14ac:dyDescent="0.2">
      <c r="A931" s="106"/>
      <c r="B931" s="3"/>
    </row>
    <row r="932" spans="1:2" ht="15.75" customHeight="1" x14ac:dyDescent="0.2">
      <c r="A932" s="106"/>
      <c r="B932" s="3"/>
    </row>
    <row r="933" spans="1:2" ht="15.75" customHeight="1" x14ac:dyDescent="0.2">
      <c r="A933" s="106"/>
      <c r="B933" s="3"/>
    </row>
    <row r="934" spans="1:2" ht="15.75" customHeight="1" x14ac:dyDescent="0.2">
      <c r="A934" s="106"/>
      <c r="B934" s="3"/>
    </row>
    <row r="935" spans="1:2" ht="15.75" customHeight="1" x14ac:dyDescent="0.2">
      <c r="A935" s="106"/>
      <c r="B935" s="3"/>
    </row>
    <row r="936" spans="1:2" ht="15.75" customHeight="1" x14ac:dyDescent="0.2">
      <c r="A936" s="106"/>
      <c r="B936" s="3"/>
    </row>
    <row r="937" spans="1:2" ht="15.75" customHeight="1" x14ac:dyDescent="0.2">
      <c r="A937" s="106"/>
      <c r="B937" s="3"/>
    </row>
    <row r="938" spans="1:2" ht="15.75" customHeight="1" x14ac:dyDescent="0.2">
      <c r="A938" s="106"/>
      <c r="B938" s="3"/>
    </row>
    <row r="939" spans="1:2" ht="15.75" customHeight="1" x14ac:dyDescent="0.2">
      <c r="A939" s="106"/>
      <c r="B939" s="3"/>
    </row>
    <row r="940" spans="1:2" ht="15.75" customHeight="1" x14ac:dyDescent="0.2">
      <c r="A940" s="106"/>
      <c r="B940" s="3"/>
    </row>
    <row r="941" spans="1:2" ht="15.75" customHeight="1" x14ac:dyDescent="0.2">
      <c r="A941" s="106"/>
      <c r="B941" s="3"/>
    </row>
    <row r="942" spans="1:2" ht="15.75" customHeight="1" x14ac:dyDescent="0.2">
      <c r="A942" s="106"/>
      <c r="B942" s="3"/>
    </row>
    <row r="943" spans="1:2" ht="15.75" customHeight="1" x14ac:dyDescent="0.2">
      <c r="A943" s="106"/>
      <c r="B943" s="3"/>
    </row>
    <row r="944" spans="1:2" ht="15.75" customHeight="1" x14ac:dyDescent="0.2">
      <c r="A944" s="106"/>
      <c r="B944" s="3"/>
    </row>
    <row r="945" spans="1:2" ht="15.75" customHeight="1" x14ac:dyDescent="0.2">
      <c r="A945" s="106"/>
      <c r="B945" s="3"/>
    </row>
    <row r="946" spans="1:2" ht="15.75" customHeight="1" x14ac:dyDescent="0.2">
      <c r="A946" s="106"/>
      <c r="B946" s="3"/>
    </row>
    <row r="947" spans="1:2" ht="15.75" customHeight="1" x14ac:dyDescent="0.2">
      <c r="A947" s="106"/>
      <c r="B947" s="3"/>
    </row>
    <row r="948" spans="1:2" ht="15.75" customHeight="1" x14ac:dyDescent="0.2">
      <c r="A948" s="106"/>
      <c r="B948" s="3"/>
    </row>
    <row r="949" spans="1:2" ht="15.75" customHeight="1" x14ac:dyDescent="0.2">
      <c r="A949" s="106"/>
      <c r="B949" s="3"/>
    </row>
    <row r="950" spans="1:2" ht="15.75" customHeight="1" x14ac:dyDescent="0.2">
      <c r="A950" s="106"/>
      <c r="B950" s="3"/>
    </row>
    <row r="951" spans="1:2" ht="15.75" customHeight="1" x14ac:dyDescent="0.2">
      <c r="A951" s="106"/>
      <c r="B951" s="3"/>
    </row>
    <row r="952" spans="1:2" ht="15.75" customHeight="1" x14ac:dyDescent="0.2">
      <c r="A952" s="106"/>
      <c r="B952" s="3"/>
    </row>
    <row r="953" spans="1:2" ht="15.75" customHeight="1" x14ac:dyDescent="0.2">
      <c r="A953" s="106"/>
      <c r="B953" s="3"/>
    </row>
    <row r="954" spans="1:2" ht="15.75" customHeight="1" x14ac:dyDescent="0.2">
      <c r="A954" s="106"/>
      <c r="B954" s="3"/>
    </row>
    <row r="955" spans="1:2" ht="15.75" customHeight="1" x14ac:dyDescent="0.2">
      <c r="A955" s="106"/>
      <c r="B955" s="3"/>
    </row>
    <row r="956" spans="1:2" ht="15.75" customHeight="1" x14ac:dyDescent="0.2">
      <c r="A956" s="106"/>
      <c r="B956" s="3"/>
    </row>
    <row r="957" spans="1:2" ht="15.75" customHeight="1" x14ac:dyDescent="0.2">
      <c r="A957" s="106"/>
      <c r="B957" s="3"/>
    </row>
    <row r="958" spans="1:2" ht="15.75" customHeight="1" x14ac:dyDescent="0.2">
      <c r="A958" s="106"/>
      <c r="B958" s="3"/>
    </row>
    <row r="959" spans="1:2" ht="15.75" customHeight="1" x14ac:dyDescent="0.2">
      <c r="A959" s="106"/>
      <c r="B959" s="3"/>
    </row>
    <row r="960" spans="1:2" ht="15.75" customHeight="1" x14ac:dyDescent="0.2">
      <c r="A960" s="106"/>
      <c r="B960" s="3"/>
    </row>
    <row r="961" spans="1:2" ht="15.75" customHeight="1" x14ac:dyDescent="0.2">
      <c r="A961" s="106"/>
      <c r="B961" s="3"/>
    </row>
    <row r="962" spans="1:2" ht="15.75" customHeight="1" x14ac:dyDescent="0.2">
      <c r="A962" s="106"/>
      <c r="B962" s="3"/>
    </row>
    <row r="963" spans="1:2" ht="15.75" customHeight="1" x14ac:dyDescent="0.2">
      <c r="A963" s="106"/>
      <c r="B963" s="3"/>
    </row>
    <row r="964" spans="1:2" ht="15.75" customHeight="1" x14ac:dyDescent="0.2">
      <c r="A964" s="106"/>
      <c r="B964" s="3"/>
    </row>
    <row r="965" spans="1:2" ht="15.75" customHeight="1" x14ac:dyDescent="0.2">
      <c r="A965" s="106"/>
      <c r="B965" s="3"/>
    </row>
    <row r="966" spans="1:2" ht="15.75" customHeight="1" x14ac:dyDescent="0.2">
      <c r="A966" s="106"/>
      <c r="B966" s="3"/>
    </row>
    <row r="967" spans="1:2" ht="15.75" customHeight="1" x14ac:dyDescent="0.2">
      <c r="A967" s="106"/>
      <c r="B967" s="3"/>
    </row>
    <row r="968" spans="1:2" ht="15.75" customHeight="1" x14ac:dyDescent="0.2">
      <c r="A968" s="106"/>
      <c r="B968" s="3"/>
    </row>
    <row r="969" spans="1:2" ht="15.75" customHeight="1" x14ac:dyDescent="0.2">
      <c r="A969" s="106"/>
      <c r="B969" s="3"/>
    </row>
    <row r="970" spans="1:2" ht="15.75" customHeight="1" x14ac:dyDescent="0.2">
      <c r="A970" s="106"/>
      <c r="B970" s="3"/>
    </row>
    <row r="971" spans="1:2" ht="15.75" customHeight="1" x14ac:dyDescent="0.2">
      <c r="A971" s="106"/>
      <c r="B971" s="3"/>
    </row>
    <row r="972" spans="1:2" ht="15.75" customHeight="1" x14ac:dyDescent="0.2">
      <c r="A972" s="106"/>
      <c r="B972" s="3"/>
    </row>
    <row r="973" spans="1:2" ht="15.75" customHeight="1" x14ac:dyDescent="0.2">
      <c r="A973" s="106"/>
      <c r="B973" s="3"/>
    </row>
    <row r="974" spans="1:2" ht="15.75" customHeight="1" x14ac:dyDescent="0.2">
      <c r="A974" s="106"/>
      <c r="B974" s="3"/>
    </row>
    <row r="975" spans="1:2" ht="15.75" customHeight="1" x14ac:dyDescent="0.2">
      <c r="A975" s="106"/>
      <c r="B975" s="3"/>
    </row>
    <row r="976" spans="1:2" ht="15.75" customHeight="1" x14ac:dyDescent="0.2">
      <c r="A976" s="106"/>
      <c r="B976" s="3"/>
    </row>
    <row r="977" spans="1:2" ht="15.75" customHeight="1" x14ac:dyDescent="0.2">
      <c r="A977" s="106"/>
      <c r="B977" s="3"/>
    </row>
    <row r="978" spans="1:2" ht="15.75" customHeight="1" x14ac:dyDescent="0.2">
      <c r="A978" s="106"/>
      <c r="B978" s="3"/>
    </row>
    <row r="979" spans="1:2" ht="15.75" customHeight="1" x14ac:dyDescent="0.2">
      <c r="A979" s="106"/>
      <c r="B979" s="3"/>
    </row>
    <row r="980" spans="1:2" ht="15.75" customHeight="1" x14ac:dyDescent="0.2">
      <c r="A980" s="106"/>
      <c r="B980" s="3"/>
    </row>
    <row r="981" spans="1:2" ht="15.75" customHeight="1" x14ac:dyDescent="0.2">
      <c r="A981" s="106"/>
      <c r="B981" s="3"/>
    </row>
    <row r="982" spans="1:2" ht="15.75" customHeight="1" x14ac:dyDescent="0.2">
      <c r="A982" s="106"/>
      <c r="B982" s="3"/>
    </row>
    <row r="983" spans="1:2" ht="15.75" customHeight="1" x14ac:dyDescent="0.2">
      <c r="A983" s="106"/>
      <c r="B983" s="3"/>
    </row>
    <row r="984" spans="1:2" ht="15.75" customHeight="1" x14ac:dyDescent="0.2">
      <c r="A984" s="106"/>
      <c r="B984" s="3"/>
    </row>
    <row r="985" spans="1:2" ht="15.75" customHeight="1" x14ac:dyDescent="0.2">
      <c r="A985" s="106"/>
      <c r="B985" s="3"/>
    </row>
    <row r="986" spans="1:2" ht="15.75" customHeight="1" x14ac:dyDescent="0.2">
      <c r="A986" s="106"/>
      <c r="B986" s="3"/>
    </row>
    <row r="987" spans="1:2" ht="15.75" customHeight="1" x14ac:dyDescent="0.2">
      <c r="A987" s="106"/>
      <c r="B987" s="3"/>
    </row>
    <row r="988" spans="1:2" ht="15.75" customHeight="1" x14ac:dyDescent="0.2">
      <c r="A988" s="106"/>
      <c r="B988" s="3"/>
    </row>
    <row r="989" spans="1:2" ht="15.75" customHeight="1" x14ac:dyDescent="0.2">
      <c r="A989" s="106"/>
      <c r="B989" s="3"/>
    </row>
    <row r="990" spans="1:2" ht="15.75" customHeight="1" x14ac:dyDescent="0.2">
      <c r="A990" s="106"/>
      <c r="B990" s="3"/>
    </row>
    <row r="991" spans="1:2" ht="15.75" customHeight="1" x14ac:dyDescent="0.2">
      <c r="A991" s="106"/>
      <c r="B991" s="3"/>
    </row>
    <row r="992" spans="1:2" ht="15.75" customHeight="1" x14ac:dyDescent="0.2">
      <c r="A992" s="106"/>
      <c r="B992" s="3"/>
    </row>
    <row r="993" spans="1:2" ht="15.75" customHeight="1" x14ac:dyDescent="0.2">
      <c r="A993" s="106"/>
      <c r="B993" s="3"/>
    </row>
    <row r="994" spans="1:2" ht="15.75" customHeight="1" x14ac:dyDescent="0.2">
      <c r="A994" s="106"/>
      <c r="B994" s="3"/>
    </row>
    <row r="995" spans="1:2" ht="15.75" customHeight="1" x14ac:dyDescent="0.2">
      <c r="A995" s="106"/>
      <c r="B995" s="3"/>
    </row>
    <row r="996" spans="1:2" ht="15.75" customHeight="1" x14ac:dyDescent="0.2">
      <c r="A996" s="106"/>
      <c r="B996" s="3"/>
    </row>
    <row r="997" spans="1:2" ht="15.75" customHeight="1" x14ac:dyDescent="0.2">
      <c r="A997" s="106"/>
      <c r="B997" s="3"/>
    </row>
    <row r="998" spans="1:2" ht="15.75" customHeight="1" x14ac:dyDescent="0.2">
      <c r="A998" s="106"/>
      <c r="B998" s="3"/>
    </row>
    <row r="999" spans="1:2" ht="15.75" customHeight="1" x14ac:dyDescent="0.2">
      <c r="A999" s="106"/>
      <c r="B999" s="3"/>
    </row>
    <row r="1000" spans="1:2" ht="15.75" customHeight="1" x14ac:dyDescent="0.2">
      <c r="A1000" s="106"/>
      <c r="B1000" s="3"/>
    </row>
  </sheetData>
  <mergeCells count="10">
    <mergeCell ref="N4:Q4"/>
    <mergeCell ref="A6:S6"/>
    <mergeCell ref="A7:S7"/>
    <mergeCell ref="A8:S8"/>
    <mergeCell ref="C1:M2"/>
    <mergeCell ref="N1:Q1"/>
    <mergeCell ref="R1:S4"/>
    <mergeCell ref="N2:Q2"/>
    <mergeCell ref="C3:M4"/>
    <mergeCell ref="N3:Q3"/>
  </mergeCells>
  <dataValidations count="1">
    <dataValidation type="decimal" allowBlank="1" showErrorMessage="1" sqref="C10:Q26">
      <formula1>1</formula1>
      <formula2>10</formula2>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election sqref="A1:A4"/>
    </sheetView>
  </sheetViews>
  <sheetFormatPr baseColWidth="10" defaultColWidth="12.625" defaultRowHeight="15" customHeight="1" x14ac:dyDescent="0.2"/>
  <cols>
    <col min="1" max="1" width="27.125" customWidth="1"/>
    <col min="2" max="2" width="34.625" customWidth="1"/>
    <col min="3" max="3" width="25.375" customWidth="1"/>
    <col min="4" max="4" width="33.25" customWidth="1"/>
    <col min="5" max="5" width="44.25" customWidth="1"/>
    <col min="6" max="9" width="9.125" customWidth="1"/>
    <col min="10" max="10" width="19.875" customWidth="1"/>
    <col min="11" max="26" width="10" customWidth="1"/>
  </cols>
  <sheetData>
    <row r="1" spans="1:26" ht="28.5" customHeight="1" x14ac:dyDescent="0.2">
      <c r="A1" s="307"/>
      <c r="B1" s="320" t="s">
        <v>70</v>
      </c>
      <c r="C1" s="291"/>
      <c r="D1" s="291"/>
      <c r="E1" s="305"/>
      <c r="F1" s="321" t="s">
        <v>2</v>
      </c>
      <c r="G1" s="291"/>
      <c r="H1" s="291"/>
      <c r="I1" s="305"/>
      <c r="J1" s="322"/>
      <c r="K1" s="67"/>
      <c r="L1" s="67"/>
      <c r="M1" s="67"/>
      <c r="N1" s="67"/>
      <c r="O1" s="67"/>
      <c r="P1" s="67"/>
      <c r="Q1" s="67"/>
      <c r="R1" s="67"/>
      <c r="S1" s="67"/>
      <c r="T1" s="67"/>
      <c r="U1" s="67"/>
      <c r="V1" s="67"/>
      <c r="W1" s="67"/>
      <c r="X1" s="67"/>
      <c r="Y1" s="67"/>
      <c r="Z1" s="67"/>
    </row>
    <row r="2" spans="1:26" x14ac:dyDescent="0.2">
      <c r="A2" s="298"/>
      <c r="B2" s="301" t="s">
        <v>9</v>
      </c>
      <c r="C2" s="285"/>
      <c r="D2" s="285"/>
      <c r="E2" s="286"/>
      <c r="F2" s="323" t="s">
        <v>98</v>
      </c>
      <c r="G2" s="294"/>
      <c r="H2" s="294"/>
      <c r="I2" s="312"/>
      <c r="J2" s="280"/>
      <c r="K2" s="67"/>
      <c r="L2" s="67"/>
      <c r="M2" s="67"/>
      <c r="N2" s="67"/>
      <c r="O2" s="67"/>
      <c r="P2" s="67"/>
      <c r="Q2" s="67"/>
      <c r="R2" s="67"/>
      <c r="S2" s="67"/>
      <c r="T2" s="67"/>
      <c r="U2" s="67"/>
      <c r="V2" s="67"/>
      <c r="W2" s="67"/>
      <c r="X2" s="67"/>
      <c r="Y2" s="67"/>
      <c r="Z2" s="67"/>
    </row>
    <row r="3" spans="1:26" ht="15" customHeight="1" x14ac:dyDescent="0.2">
      <c r="A3" s="298"/>
      <c r="B3" s="303"/>
      <c r="C3" s="283"/>
      <c r="D3" s="283"/>
      <c r="E3" s="319"/>
      <c r="F3" s="323" t="s">
        <v>23</v>
      </c>
      <c r="G3" s="294"/>
      <c r="H3" s="294"/>
      <c r="I3" s="312"/>
      <c r="J3" s="280"/>
      <c r="K3" s="67"/>
      <c r="L3" s="67"/>
      <c r="M3" s="67"/>
      <c r="N3" s="67"/>
      <c r="O3" s="67"/>
      <c r="P3" s="67"/>
      <c r="Q3" s="67"/>
      <c r="R3" s="67"/>
      <c r="S3" s="67"/>
      <c r="T3" s="67"/>
      <c r="U3" s="67"/>
      <c r="V3" s="67"/>
      <c r="W3" s="67"/>
      <c r="X3" s="67"/>
      <c r="Y3" s="67"/>
      <c r="Z3" s="67"/>
    </row>
    <row r="4" spans="1:26" x14ac:dyDescent="0.2">
      <c r="A4" s="299"/>
      <c r="B4" s="276"/>
      <c r="C4" s="277"/>
      <c r="D4" s="277"/>
      <c r="E4" s="278"/>
      <c r="F4" s="324" t="s">
        <v>13</v>
      </c>
      <c r="G4" s="294"/>
      <c r="H4" s="294"/>
      <c r="I4" s="312"/>
      <c r="J4" s="281"/>
      <c r="K4" s="67"/>
      <c r="L4" s="67"/>
      <c r="M4" s="67"/>
      <c r="N4" s="67"/>
      <c r="O4" s="67"/>
      <c r="P4" s="67"/>
      <c r="Q4" s="67"/>
      <c r="R4" s="67"/>
      <c r="S4" s="67"/>
      <c r="T4" s="67"/>
      <c r="U4" s="67"/>
      <c r="V4" s="67"/>
      <c r="W4" s="67"/>
      <c r="X4" s="67"/>
      <c r="Y4" s="67"/>
      <c r="Z4" s="67"/>
    </row>
    <row r="5" spans="1:26" x14ac:dyDescent="0.2">
      <c r="A5" s="68"/>
      <c r="B5" s="67"/>
      <c r="C5" s="67"/>
      <c r="D5" s="67"/>
      <c r="E5" s="67"/>
      <c r="F5" s="67"/>
      <c r="G5" s="67"/>
      <c r="H5" s="67"/>
      <c r="I5" s="67"/>
      <c r="J5" s="69"/>
      <c r="K5" s="67"/>
      <c r="L5" s="67"/>
      <c r="M5" s="67"/>
      <c r="N5" s="67"/>
      <c r="O5" s="67"/>
      <c r="P5" s="67"/>
      <c r="Q5" s="67"/>
      <c r="R5" s="67"/>
      <c r="S5" s="67"/>
      <c r="T5" s="67"/>
      <c r="U5" s="67"/>
      <c r="V5" s="67"/>
      <c r="W5" s="67"/>
      <c r="X5" s="67"/>
      <c r="Y5" s="67"/>
      <c r="Z5" s="67"/>
    </row>
    <row r="6" spans="1:26" ht="15.75" x14ac:dyDescent="0.2">
      <c r="A6" s="309" t="s">
        <v>26</v>
      </c>
      <c r="B6" s="291"/>
      <c r="C6" s="291"/>
      <c r="D6" s="291"/>
      <c r="E6" s="291"/>
      <c r="F6" s="291"/>
      <c r="G6" s="291"/>
      <c r="H6" s="291"/>
      <c r="I6" s="291"/>
      <c r="J6" s="292"/>
      <c r="K6" s="67"/>
      <c r="L6" s="67"/>
      <c r="M6" s="67"/>
      <c r="N6" s="67"/>
      <c r="O6" s="67"/>
      <c r="P6" s="67"/>
      <c r="Q6" s="67"/>
      <c r="R6" s="67"/>
      <c r="S6" s="67"/>
      <c r="T6" s="67"/>
      <c r="U6" s="67"/>
      <c r="V6" s="67"/>
      <c r="W6" s="67"/>
      <c r="X6" s="67"/>
      <c r="Y6" s="67"/>
      <c r="Z6" s="67"/>
    </row>
    <row r="7" spans="1:26" ht="25.5" customHeight="1" x14ac:dyDescent="0.2">
      <c r="A7" s="22" t="s">
        <v>30</v>
      </c>
      <c r="B7" s="332" t="s">
        <v>110</v>
      </c>
      <c r="C7" s="333"/>
      <c r="D7" s="333"/>
      <c r="E7" s="333"/>
      <c r="F7" s="333"/>
      <c r="G7" s="333"/>
      <c r="H7" s="333"/>
      <c r="I7" s="333"/>
      <c r="J7" s="334"/>
      <c r="K7" s="67"/>
      <c r="L7" s="67"/>
      <c r="M7" s="67"/>
      <c r="N7" s="67"/>
      <c r="O7" s="67"/>
      <c r="P7" s="67"/>
      <c r="Q7" s="67"/>
      <c r="R7" s="67"/>
      <c r="S7" s="67"/>
      <c r="T7" s="67"/>
      <c r="U7" s="67"/>
      <c r="V7" s="67"/>
      <c r="W7" s="67"/>
      <c r="X7" s="67"/>
      <c r="Y7" s="67"/>
      <c r="Z7" s="67"/>
    </row>
    <row r="8" spans="1:26" ht="69" customHeight="1" x14ac:dyDescent="0.2">
      <c r="A8" s="28" t="s">
        <v>37</v>
      </c>
      <c r="B8" s="335" t="s">
        <v>67</v>
      </c>
      <c r="C8" s="336"/>
      <c r="D8" s="336"/>
      <c r="E8" s="336"/>
      <c r="F8" s="336"/>
      <c r="G8" s="336"/>
      <c r="H8" s="336"/>
      <c r="I8" s="336"/>
      <c r="J8" s="337"/>
      <c r="K8" s="67"/>
      <c r="L8" s="67"/>
      <c r="M8" s="67"/>
      <c r="N8" s="67"/>
      <c r="O8" s="67"/>
      <c r="P8" s="67"/>
      <c r="Q8" s="67"/>
      <c r="R8" s="67"/>
      <c r="S8" s="67"/>
      <c r="T8" s="67"/>
      <c r="U8" s="67"/>
      <c r="V8" s="67"/>
      <c r="W8" s="67"/>
      <c r="X8" s="67"/>
      <c r="Y8" s="67"/>
      <c r="Z8" s="67"/>
    </row>
    <row r="9" spans="1:26" ht="71.25" customHeight="1" x14ac:dyDescent="0.2">
      <c r="A9" s="25" t="s">
        <v>34</v>
      </c>
      <c r="B9" s="26" t="s">
        <v>35</v>
      </c>
      <c r="C9" s="24" t="s">
        <v>113</v>
      </c>
      <c r="D9" s="27" t="s">
        <v>38</v>
      </c>
      <c r="E9" s="71" t="s">
        <v>114</v>
      </c>
      <c r="F9" s="26" t="s">
        <v>115</v>
      </c>
      <c r="G9" s="26" t="s">
        <v>116</v>
      </c>
      <c r="H9" s="26" t="s">
        <v>117</v>
      </c>
      <c r="I9" s="26" t="s">
        <v>118</v>
      </c>
      <c r="J9" s="72" t="s">
        <v>119</v>
      </c>
      <c r="K9" s="67"/>
      <c r="L9" s="67"/>
      <c r="M9" s="67"/>
      <c r="N9" s="67"/>
      <c r="O9" s="67"/>
      <c r="P9" s="67"/>
      <c r="Q9" s="67"/>
      <c r="R9" s="67"/>
      <c r="S9" s="67"/>
      <c r="T9" s="67"/>
      <c r="U9" s="67"/>
      <c r="V9" s="67"/>
      <c r="W9" s="67"/>
      <c r="X9" s="67"/>
      <c r="Y9" s="67"/>
      <c r="Z9" s="67"/>
    </row>
    <row r="10" spans="1:26" ht="57" customHeight="1" x14ac:dyDescent="0.2">
      <c r="A10" s="338" t="s">
        <v>120</v>
      </c>
      <c r="B10" s="329" t="str">
        <f>'PRIORIZACIÓN DE CAUSA'!B17</f>
        <v xml:space="preserve">Dificultad en la unificación de criterios para la realización de los procesos contractuales </v>
      </c>
      <c r="C10" s="329" t="s">
        <v>121</v>
      </c>
      <c r="D10" s="329" t="s">
        <v>122</v>
      </c>
      <c r="E10" s="325" t="s">
        <v>123</v>
      </c>
      <c r="F10" s="325" t="s">
        <v>124</v>
      </c>
      <c r="G10" s="325" t="s">
        <v>124</v>
      </c>
      <c r="H10" s="325" t="s">
        <v>125</v>
      </c>
      <c r="I10" s="325" t="s">
        <v>124</v>
      </c>
      <c r="J10" s="339" t="str">
        <f>IF(F10="NA","GESTION",IF(G10="NA","GESTION",IF(H10="NA","GESTION",IF(I10="NA","GESTION",IF(F10&lt;&gt;"X"," ",IF(G10&lt;&gt;"X"," ",IF(H10&lt;&gt;"X"," ",IF(I10&lt;&gt;"X"," ","CORRUPCION"))))))))</f>
        <v>GESTION</v>
      </c>
      <c r="K10" s="67"/>
      <c r="L10" s="67"/>
      <c r="M10" s="67"/>
      <c r="N10" s="67"/>
      <c r="O10" s="67"/>
      <c r="P10" s="67"/>
      <c r="Q10" s="67"/>
      <c r="R10" s="67"/>
      <c r="S10" s="67"/>
      <c r="T10" s="67"/>
      <c r="U10" s="67"/>
      <c r="V10" s="67"/>
      <c r="W10" s="67"/>
      <c r="X10" s="67"/>
      <c r="Y10" s="67"/>
      <c r="Z10" s="67"/>
    </row>
    <row r="11" spans="1:26" ht="12" customHeight="1" x14ac:dyDescent="0.2">
      <c r="A11" s="298"/>
      <c r="B11" s="271"/>
      <c r="C11" s="272"/>
      <c r="D11" s="271"/>
      <c r="E11" s="272"/>
      <c r="F11" s="272"/>
      <c r="G11" s="272"/>
      <c r="H11" s="272"/>
      <c r="I11" s="272"/>
      <c r="J11" s="280"/>
      <c r="K11" s="67"/>
      <c r="L11" s="67"/>
      <c r="M11" s="67"/>
      <c r="N11" s="67"/>
      <c r="O11" s="67"/>
      <c r="P11" s="67"/>
      <c r="Q11" s="67"/>
      <c r="R11" s="67"/>
      <c r="S11" s="67"/>
      <c r="T11" s="67"/>
      <c r="U11" s="67"/>
      <c r="V11" s="67"/>
      <c r="W11" s="67"/>
      <c r="X11" s="67"/>
      <c r="Y11" s="67"/>
      <c r="Z11" s="67"/>
    </row>
    <row r="12" spans="1:26" x14ac:dyDescent="0.2">
      <c r="A12" s="298"/>
      <c r="B12" s="330" t="str">
        <f>'PRIORIZACIÓN DE CAUSA'!B24</f>
        <v>Demoras en la recepción de la información contractual por parte de las secretarias ejecutoras.</v>
      </c>
      <c r="C12" s="272"/>
      <c r="D12" s="330" t="s">
        <v>126</v>
      </c>
      <c r="E12" s="272"/>
      <c r="F12" s="272"/>
      <c r="G12" s="272"/>
      <c r="H12" s="272"/>
      <c r="I12" s="272"/>
      <c r="J12" s="280"/>
      <c r="K12" s="67"/>
      <c r="L12" s="67"/>
      <c r="M12" s="67"/>
      <c r="N12" s="67"/>
      <c r="O12" s="67"/>
      <c r="P12" s="67"/>
      <c r="Q12" s="67"/>
      <c r="R12" s="67"/>
      <c r="S12" s="67"/>
      <c r="T12" s="67"/>
      <c r="U12" s="67"/>
      <c r="V12" s="67"/>
      <c r="W12" s="67"/>
      <c r="X12" s="67"/>
      <c r="Y12" s="67"/>
      <c r="Z12" s="67"/>
    </row>
    <row r="13" spans="1:26" ht="36" customHeight="1" x14ac:dyDescent="0.2">
      <c r="A13" s="298"/>
      <c r="B13" s="271"/>
      <c r="C13" s="272"/>
      <c r="D13" s="271"/>
      <c r="E13" s="272"/>
      <c r="F13" s="272"/>
      <c r="G13" s="272"/>
      <c r="H13" s="272"/>
      <c r="I13" s="272"/>
      <c r="J13" s="280"/>
      <c r="K13" s="67"/>
      <c r="L13" s="67"/>
      <c r="M13" s="67"/>
      <c r="N13" s="67"/>
      <c r="O13" s="67"/>
      <c r="P13" s="67"/>
      <c r="Q13" s="67"/>
      <c r="R13" s="67"/>
      <c r="S13" s="67"/>
      <c r="T13" s="67"/>
      <c r="U13" s="67"/>
      <c r="V13" s="67"/>
      <c r="W13" s="67"/>
      <c r="X13" s="67"/>
      <c r="Y13" s="67"/>
      <c r="Z13" s="67"/>
    </row>
    <row r="14" spans="1:26" ht="15" customHeight="1" x14ac:dyDescent="0.2">
      <c r="A14" s="298"/>
      <c r="B14" s="330" t="str">
        <f>'PRIORIZACIÓN DE CAUSA'!B11</f>
        <v xml:space="preserve">Constantes cambios normativos </v>
      </c>
      <c r="C14" s="272"/>
      <c r="D14" s="330" t="s">
        <v>127</v>
      </c>
      <c r="E14" s="272"/>
      <c r="F14" s="272"/>
      <c r="G14" s="272"/>
      <c r="H14" s="272"/>
      <c r="I14" s="272"/>
      <c r="J14" s="280"/>
      <c r="K14" s="67"/>
      <c r="L14" s="67"/>
      <c r="M14" s="67"/>
      <c r="N14" s="67"/>
      <c r="O14" s="67"/>
      <c r="P14" s="67"/>
      <c r="Q14" s="67"/>
      <c r="R14" s="67"/>
      <c r="S14" s="67"/>
      <c r="T14" s="67"/>
      <c r="U14" s="67"/>
      <c r="V14" s="67"/>
      <c r="W14" s="67"/>
      <c r="X14" s="67"/>
      <c r="Y14" s="67"/>
      <c r="Z14" s="67"/>
    </row>
    <row r="15" spans="1:26" ht="36" customHeight="1" x14ac:dyDescent="0.2">
      <c r="A15" s="299"/>
      <c r="B15" s="327"/>
      <c r="C15" s="327"/>
      <c r="D15" s="327"/>
      <c r="E15" s="327"/>
      <c r="F15" s="327"/>
      <c r="G15" s="327"/>
      <c r="H15" s="327"/>
      <c r="I15" s="327"/>
      <c r="J15" s="281"/>
      <c r="K15" s="67"/>
      <c r="L15" s="67"/>
      <c r="M15" s="67"/>
      <c r="N15" s="67"/>
      <c r="O15" s="67"/>
      <c r="P15" s="67"/>
      <c r="Q15" s="67"/>
      <c r="R15" s="67"/>
      <c r="S15" s="67"/>
      <c r="T15" s="67"/>
      <c r="U15" s="67"/>
      <c r="V15" s="67"/>
      <c r="W15" s="67"/>
      <c r="X15" s="67"/>
      <c r="Y15" s="67"/>
      <c r="Z15" s="67"/>
    </row>
    <row r="16" spans="1:26" ht="90" customHeight="1" x14ac:dyDescent="0.2">
      <c r="A16" s="338" t="s">
        <v>128</v>
      </c>
      <c r="B16" s="73" t="str">
        <f>'PRIORIZACIÓN DE CAUSA'!B18</f>
        <v>Falta de articulación entre las Secretarías ejecutoras, Secretaría de Planeación  y oficina de Contratación</v>
      </c>
      <c r="C16" s="329" t="s">
        <v>129</v>
      </c>
      <c r="D16" s="73" t="s">
        <v>130</v>
      </c>
      <c r="E16" s="331" t="s">
        <v>131</v>
      </c>
      <c r="F16" s="325" t="s">
        <v>124</v>
      </c>
      <c r="G16" s="325" t="s">
        <v>124</v>
      </c>
      <c r="H16" s="325" t="s">
        <v>125</v>
      </c>
      <c r="I16" s="325" t="s">
        <v>125</v>
      </c>
      <c r="J16" s="339" t="str">
        <f>IF(F16="NA","GESTION",IF(G16="NA","GESTION",IF(H16="NA","GESTION",IF(I16="NA","GESTION",IF(F16&lt;&gt;"X"," ",IF(G16&lt;&gt;"X"," ",IF(H16&lt;&gt;"X"," ",IF(I16&lt;&gt;"X"," ","CORRUPCION"))))))))</f>
        <v>GESTION</v>
      </c>
      <c r="K16" s="67"/>
      <c r="L16" s="67"/>
      <c r="M16" s="67"/>
      <c r="N16" s="67"/>
      <c r="O16" s="67"/>
      <c r="P16" s="67"/>
      <c r="Q16" s="67"/>
      <c r="R16" s="67"/>
      <c r="S16" s="67"/>
      <c r="T16" s="67"/>
      <c r="U16" s="67"/>
      <c r="V16" s="67"/>
      <c r="W16" s="67"/>
      <c r="X16" s="67"/>
      <c r="Y16" s="67"/>
      <c r="Z16" s="67"/>
    </row>
    <row r="17" spans="1:26" ht="54" customHeight="1" x14ac:dyDescent="0.2">
      <c r="A17" s="341"/>
      <c r="B17" s="74" t="str">
        <f>'PRIORIZACIÓN DE CAUSA'!B22</f>
        <v xml:space="preserve">Dificultad en la comunicación con los  lideres de los demás procesos </v>
      </c>
      <c r="C17" s="327"/>
      <c r="D17" s="75" t="s">
        <v>132</v>
      </c>
      <c r="E17" s="271"/>
      <c r="F17" s="271"/>
      <c r="G17" s="271"/>
      <c r="H17" s="271"/>
      <c r="I17" s="271"/>
      <c r="J17" s="343"/>
      <c r="K17" s="67"/>
      <c r="L17" s="67"/>
      <c r="M17" s="67"/>
      <c r="N17" s="67"/>
      <c r="O17" s="67"/>
      <c r="P17" s="67"/>
      <c r="Q17" s="67"/>
      <c r="R17" s="67"/>
      <c r="S17" s="67"/>
      <c r="T17" s="67"/>
      <c r="U17" s="67"/>
      <c r="V17" s="67"/>
      <c r="W17" s="67"/>
      <c r="X17" s="67"/>
      <c r="Y17" s="67"/>
      <c r="Z17" s="67"/>
    </row>
    <row r="18" spans="1:26" ht="69.75" customHeight="1" x14ac:dyDescent="0.2">
      <c r="A18" s="338" t="s">
        <v>133</v>
      </c>
      <c r="B18" s="329" t="str">
        <f>'PRIORIZACIÓN DE CAUSA'!B16</f>
        <v xml:space="preserve">Falta de Etica y valores  y de aplicación del código de integridad y buen gobierno. </v>
      </c>
      <c r="C18" s="329" t="s">
        <v>134</v>
      </c>
      <c r="D18" s="73" t="s">
        <v>135</v>
      </c>
      <c r="E18" s="325" t="s">
        <v>136</v>
      </c>
      <c r="F18" s="325" t="s">
        <v>124</v>
      </c>
      <c r="G18" s="325" t="s">
        <v>124</v>
      </c>
      <c r="H18" s="325" t="s">
        <v>124</v>
      </c>
      <c r="I18" s="325" t="s">
        <v>124</v>
      </c>
      <c r="J18" s="339" t="str">
        <f>IF(F18="NA","GESTION",IF(G18="NA","GESTION",IF(H18="NA","GESTION",IF(I18="NA","GESTION",IF(F18&lt;&gt;"X"," ",IF(G18&lt;&gt;"X"," ",IF(H18&lt;&gt;"X"," ",IF(I18&lt;&gt;"X"," ","CORRUPCION"))))))))</f>
        <v>CORRUPCION</v>
      </c>
      <c r="K18" s="67"/>
      <c r="L18" s="67"/>
      <c r="M18" s="67"/>
      <c r="N18" s="67"/>
      <c r="O18" s="67"/>
      <c r="P18" s="67"/>
      <c r="Q18" s="67"/>
      <c r="R18" s="67"/>
      <c r="S18" s="67"/>
      <c r="T18" s="67"/>
      <c r="U18" s="67"/>
      <c r="V18" s="67"/>
      <c r="W18" s="67"/>
      <c r="X18" s="67"/>
      <c r="Y18" s="67"/>
      <c r="Z18" s="67"/>
    </row>
    <row r="19" spans="1:26" ht="45.75" customHeight="1" x14ac:dyDescent="0.2">
      <c r="A19" s="298"/>
      <c r="B19" s="272"/>
      <c r="C19" s="272"/>
      <c r="D19" s="77" t="s">
        <v>137</v>
      </c>
      <c r="E19" s="272"/>
      <c r="F19" s="272"/>
      <c r="G19" s="272"/>
      <c r="H19" s="272"/>
      <c r="I19" s="272"/>
      <c r="J19" s="280"/>
      <c r="K19" s="67"/>
      <c r="L19" s="67"/>
      <c r="M19" s="67"/>
      <c r="N19" s="67"/>
      <c r="O19" s="67"/>
      <c r="P19" s="67"/>
      <c r="Q19" s="67"/>
      <c r="R19" s="67"/>
      <c r="S19" s="67"/>
      <c r="T19" s="67"/>
      <c r="U19" s="67"/>
      <c r="V19" s="67"/>
      <c r="W19" s="67"/>
      <c r="X19" s="67"/>
      <c r="Y19" s="67"/>
      <c r="Z19" s="67"/>
    </row>
    <row r="20" spans="1:26" ht="52.5" customHeight="1" x14ac:dyDescent="0.2">
      <c r="A20" s="298"/>
      <c r="B20" s="342" t="str">
        <f>'PRIORIZACIÓN DE CAUSA'!B17</f>
        <v xml:space="preserve">Dificultad en la unificación de criterios para la realización de los procesos contractuales </v>
      </c>
      <c r="C20" s="272"/>
      <c r="D20" s="326" t="s">
        <v>138</v>
      </c>
      <c r="E20" s="272"/>
      <c r="F20" s="272"/>
      <c r="G20" s="272"/>
      <c r="H20" s="272"/>
      <c r="I20" s="272"/>
      <c r="J20" s="280"/>
      <c r="K20" s="67"/>
      <c r="L20" s="67"/>
      <c r="M20" s="67"/>
      <c r="N20" s="67"/>
      <c r="O20" s="67"/>
      <c r="P20" s="67"/>
      <c r="Q20" s="67"/>
      <c r="R20" s="67"/>
      <c r="S20" s="67"/>
      <c r="T20" s="67"/>
      <c r="U20" s="67"/>
      <c r="V20" s="67"/>
      <c r="W20" s="67"/>
      <c r="X20" s="67"/>
      <c r="Y20" s="67"/>
      <c r="Z20" s="67"/>
    </row>
    <row r="21" spans="1:26" ht="38.25" customHeight="1" x14ac:dyDescent="0.2">
      <c r="A21" s="298"/>
      <c r="B21" s="272"/>
      <c r="C21" s="272"/>
      <c r="D21" s="272"/>
      <c r="E21" s="272"/>
      <c r="F21" s="272"/>
      <c r="G21" s="272"/>
      <c r="H21" s="272"/>
      <c r="I21" s="272"/>
      <c r="J21" s="280"/>
      <c r="K21" s="67"/>
      <c r="L21" s="67"/>
      <c r="M21" s="67"/>
      <c r="N21" s="67"/>
      <c r="O21" s="67"/>
      <c r="P21" s="67"/>
      <c r="Q21" s="67"/>
      <c r="R21" s="67"/>
      <c r="S21" s="67"/>
      <c r="T21" s="67"/>
      <c r="U21" s="67"/>
      <c r="V21" s="67"/>
      <c r="W21" s="67"/>
      <c r="X21" s="67"/>
      <c r="Y21" s="67"/>
      <c r="Z21" s="67"/>
    </row>
    <row r="22" spans="1:26" ht="81" customHeight="1" x14ac:dyDescent="0.2">
      <c r="A22" s="340" t="s">
        <v>139</v>
      </c>
      <c r="B22" s="79" t="str">
        <f>+CONTEXTO!D12</f>
        <v xml:space="preserve">Falta de Etica y valores  y de aplicación del código de integridad y buen gobierno. </v>
      </c>
      <c r="C22" s="330" t="s">
        <v>140</v>
      </c>
      <c r="D22" s="80" t="s">
        <v>141</v>
      </c>
      <c r="E22" s="300" t="s">
        <v>142</v>
      </c>
      <c r="F22" s="328" t="s">
        <v>124</v>
      </c>
      <c r="G22" s="328" t="s">
        <v>124</v>
      </c>
      <c r="H22" s="328" t="s">
        <v>124</v>
      </c>
      <c r="I22" s="328" t="s">
        <v>124</v>
      </c>
      <c r="J22" s="328" t="str">
        <f>IF(F22="NA","GESTION",IF(G22="NA","GESTION",IF(H22="NA","GESTION",IF(I22="NA","GESTION",IF(F22&lt;&gt;"X"," ",IF(G22&lt;&gt;"X"," ",IF(H22&lt;&gt;"X"," ",IF(I22&lt;&gt;"X"," ","CORRUPCION"))))))))</f>
        <v>CORRUPCION</v>
      </c>
      <c r="K22" s="67"/>
      <c r="L22" s="67"/>
      <c r="M22" s="67"/>
      <c r="N22" s="67"/>
      <c r="O22" s="67"/>
      <c r="P22" s="67"/>
      <c r="Q22" s="67"/>
      <c r="R22" s="67"/>
      <c r="S22" s="67"/>
      <c r="T22" s="67"/>
      <c r="U22" s="67"/>
      <c r="V22" s="67"/>
      <c r="W22" s="67"/>
      <c r="X22" s="67"/>
      <c r="Y22" s="67"/>
      <c r="Z22" s="67"/>
    </row>
    <row r="23" spans="1:26" ht="62.25" customHeight="1" x14ac:dyDescent="0.2">
      <c r="A23" s="319"/>
      <c r="B23" s="80" t="str">
        <f>CONTEXTO!D13</f>
        <v xml:space="preserve">Desconocimiento del estatuto contractual y sus decretos reglamentarios </v>
      </c>
      <c r="C23" s="272"/>
      <c r="D23" s="81" t="s">
        <v>143</v>
      </c>
      <c r="E23" s="272"/>
      <c r="F23" s="272"/>
      <c r="G23" s="272"/>
      <c r="H23" s="272"/>
      <c r="I23" s="272"/>
      <c r="J23" s="272"/>
      <c r="K23" s="67"/>
      <c r="L23" s="67"/>
      <c r="M23" s="67"/>
      <c r="N23" s="67"/>
      <c r="O23" s="67"/>
      <c r="P23" s="67"/>
      <c r="Q23" s="67"/>
      <c r="R23" s="67"/>
      <c r="S23" s="67"/>
      <c r="T23" s="67"/>
      <c r="U23" s="67"/>
      <c r="V23" s="67"/>
      <c r="W23" s="67"/>
      <c r="X23" s="67"/>
      <c r="Y23" s="67"/>
      <c r="Z23" s="67"/>
    </row>
    <row r="24" spans="1:26" ht="60" customHeight="1" x14ac:dyDescent="0.2">
      <c r="A24" s="319"/>
      <c r="B24" s="80" t="s">
        <v>144</v>
      </c>
      <c r="C24" s="272"/>
      <c r="D24" s="81" t="s">
        <v>145</v>
      </c>
      <c r="E24" s="272"/>
      <c r="F24" s="272"/>
      <c r="G24" s="272"/>
      <c r="H24" s="272"/>
      <c r="I24" s="272"/>
      <c r="J24" s="272"/>
      <c r="K24" s="67"/>
      <c r="L24" s="67"/>
      <c r="M24" s="67"/>
      <c r="N24" s="67"/>
      <c r="O24" s="67"/>
      <c r="P24" s="67"/>
      <c r="Q24" s="67"/>
      <c r="R24" s="67"/>
      <c r="S24" s="67"/>
      <c r="T24" s="67"/>
      <c r="U24" s="67"/>
      <c r="V24" s="67"/>
      <c r="W24" s="67"/>
      <c r="X24" s="67"/>
      <c r="Y24" s="67"/>
      <c r="Z24" s="67"/>
    </row>
    <row r="25" spans="1:26" ht="67.5" customHeight="1" x14ac:dyDescent="0.2">
      <c r="A25" s="319"/>
      <c r="B25" s="80" t="s">
        <v>146</v>
      </c>
      <c r="C25" s="272"/>
      <c r="D25" s="81" t="s">
        <v>147</v>
      </c>
      <c r="E25" s="272"/>
      <c r="F25" s="272"/>
      <c r="G25" s="272"/>
      <c r="H25" s="272"/>
      <c r="I25" s="272"/>
      <c r="J25" s="272"/>
      <c r="K25" s="67"/>
      <c r="L25" s="67"/>
      <c r="M25" s="67"/>
      <c r="N25" s="67"/>
      <c r="O25" s="67"/>
      <c r="P25" s="67"/>
      <c r="Q25" s="67"/>
      <c r="R25" s="67"/>
      <c r="S25" s="67"/>
      <c r="T25" s="67"/>
      <c r="U25" s="67"/>
      <c r="V25" s="67"/>
      <c r="W25" s="67"/>
      <c r="X25" s="67"/>
      <c r="Y25" s="67"/>
      <c r="Z25" s="67"/>
    </row>
    <row r="26" spans="1:26" ht="122.25" customHeight="1" x14ac:dyDescent="0.2">
      <c r="A26" s="319"/>
      <c r="B26" s="80" t="s">
        <v>148</v>
      </c>
      <c r="C26" s="272"/>
      <c r="D26" s="81" t="s">
        <v>149</v>
      </c>
      <c r="E26" s="272"/>
      <c r="F26" s="272"/>
      <c r="G26" s="272"/>
      <c r="H26" s="272"/>
      <c r="I26" s="272"/>
      <c r="J26" s="272"/>
      <c r="K26" s="67"/>
      <c r="L26" s="67"/>
      <c r="M26" s="67"/>
      <c r="N26" s="67"/>
      <c r="O26" s="67"/>
      <c r="P26" s="67"/>
      <c r="Q26" s="67"/>
      <c r="R26" s="67"/>
      <c r="S26" s="67"/>
      <c r="T26" s="67"/>
      <c r="U26" s="67"/>
      <c r="V26" s="67"/>
      <c r="W26" s="67"/>
      <c r="X26" s="67"/>
      <c r="Y26" s="67"/>
      <c r="Z26" s="67"/>
    </row>
    <row r="27" spans="1:26" ht="88.5" customHeight="1" x14ac:dyDescent="0.2">
      <c r="A27" s="319"/>
      <c r="B27" s="82" t="s">
        <v>150</v>
      </c>
      <c r="C27" s="271"/>
      <c r="D27" s="83"/>
      <c r="E27" s="271"/>
      <c r="F27" s="271"/>
      <c r="G27" s="271"/>
      <c r="H27" s="271"/>
      <c r="I27" s="271"/>
      <c r="J27" s="271"/>
      <c r="K27" s="67"/>
      <c r="L27" s="67"/>
      <c r="M27" s="67"/>
      <c r="N27" s="67"/>
      <c r="O27" s="67"/>
      <c r="P27" s="67"/>
      <c r="Q27" s="67"/>
      <c r="R27" s="67"/>
      <c r="S27" s="67"/>
      <c r="T27" s="67"/>
      <c r="U27" s="67"/>
      <c r="V27" s="67"/>
      <c r="W27" s="67"/>
      <c r="X27" s="67"/>
      <c r="Y27" s="67"/>
      <c r="Z27" s="67"/>
    </row>
    <row r="28" spans="1:26" ht="169.5" customHeight="1" x14ac:dyDescent="0.2">
      <c r="A28" s="80" t="s">
        <v>151</v>
      </c>
      <c r="B28" s="80" t="str">
        <f>+CONTEXTO!F18</f>
        <v xml:space="preserve">Omisión en el envío de actos administrativos de declaratoria de urgencia manifiesta y reporte de los  contratos celebrados, para el control jurisdiccional y  la contraloría municipal </v>
      </c>
      <c r="C28" s="80" t="s">
        <v>140</v>
      </c>
      <c r="D28" s="80" t="s">
        <v>152</v>
      </c>
      <c r="E28" s="85" t="s">
        <v>153</v>
      </c>
      <c r="F28" s="86" t="s">
        <v>124</v>
      </c>
      <c r="G28" s="86" t="s">
        <v>125</v>
      </c>
      <c r="H28" s="86" t="s">
        <v>125</v>
      </c>
      <c r="I28" s="86" t="s">
        <v>125</v>
      </c>
      <c r="J28" s="87" t="s">
        <v>154</v>
      </c>
      <c r="K28" s="88"/>
      <c r="L28" s="88"/>
      <c r="M28" s="88"/>
      <c r="N28" s="88"/>
      <c r="O28" s="88"/>
      <c r="P28" s="88"/>
      <c r="Q28" s="88"/>
      <c r="R28" s="88"/>
      <c r="S28" s="88"/>
      <c r="T28" s="88"/>
      <c r="U28" s="88"/>
      <c r="V28" s="88"/>
      <c r="W28" s="88"/>
      <c r="X28" s="88"/>
      <c r="Y28" s="88"/>
      <c r="Z28" s="88"/>
    </row>
    <row r="29" spans="1:26" ht="105.75" customHeight="1" x14ac:dyDescent="0.2">
      <c r="A29" s="89"/>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ht="15.75" customHeight="1" x14ac:dyDescent="0.2">
      <c r="A30" s="89"/>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ht="15.75" customHeight="1" x14ac:dyDescent="0.2">
      <c r="A31" s="89"/>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26" ht="15.75" customHeight="1" x14ac:dyDescent="0.2">
      <c r="A32" s="89"/>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ht="15.75" customHeight="1" x14ac:dyDescent="0.2">
      <c r="A33" s="89"/>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15.75" customHeight="1" x14ac:dyDescent="0.2">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ht="15.75" customHeight="1" x14ac:dyDescent="0.2">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ht="15.75" customHeight="1" x14ac:dyDescent="0.2">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15.75" customHeight="1" x14ac:dyDescent="0.2">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15.75" customHeight="1" x14ac:dyDescent="0.2">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15.75" customHeigh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ht="15.75" customHeight="1" x14ac:dyDescent="0.2">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ht="15.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ht="15.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t="15.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ht="15.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ht="15.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5.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15.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15.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5.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5.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5.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5.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5.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5.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5.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5.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ht="15.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5.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5.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5.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5.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5.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5.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5.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5.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5.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5.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5.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5.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5.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5.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5.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5.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5.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5.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5.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5.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5.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5.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5.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5.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5.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5.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5.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5.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5.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5.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5.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5.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5.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5.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5.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5.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5.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5.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5.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5.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5.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5.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5.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5.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5.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5.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5.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5.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5.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5.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5.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5.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5.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5.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5.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5.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5.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5.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5.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5.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5.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5.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5.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5.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5.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5.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5.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5.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5.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5.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5.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5.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5.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5.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5.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5.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5.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5.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5.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5.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5.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5.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5.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5.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5.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5.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5.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5.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5.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5.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5.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5.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5.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5.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5.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5.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5.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5.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5.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5.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5.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5.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5.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5.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5.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5.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5.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5.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5.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5.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5.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5.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5.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5.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5.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5.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5.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5.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5.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5.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5.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5.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5.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5.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5.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5.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5.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5.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5.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5.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5.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5.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5.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5.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5.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5.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5.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5.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5.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5.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5.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5.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5.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5.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5.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5.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5.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5.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5.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5.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5.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5.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5.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5.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5.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5.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5.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5.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5.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5.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5.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5.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5.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5.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5.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5.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5.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5.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5.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5.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5.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5.75" customHeight="1" x14ac:dyDescent="0.2"/>
    <row r="230" spans="1:26" ht="15.75" customHeight="1" x14ac:dyDescent="0.2"/>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2">
    <mergeCell ref="H18:H21"/>
    <mergeCell ref="H22:H27"/>
    <mergeCell ref="I22:I27"/>
    <mergeCell ref="J22:J27"/>
    <mergeCell ref="H10:H15"/>
    <mergeCell ref="I10:I15"/>
    <mergeCell ref="H16:H17"/>
    <mergeCell ref="I16:I17"/>
    <mergeCell ref="J16:J17"/>
    <mergeCell ref="I18:I21"/>
    <mergeCell ref="J18:J21"/>
    <mergeCell ref="C16:C17"/>
    <mergeCell ref="B18:B19"/>
    <mergeCell ref="C18:C21"/>
    <mergeCell ref="B20:B21"/>
    <mergeCell ref="C22:C27"/>
    <mergeCell ref="A18:A21"/>
    <mergeCell ref="A22:A27"/>
    <mergeCell ref="B10:B11"/>
    <mergeCell ref="B12:B13"/>
    <mergeCell ref="A16:A17"/>
    <mergeCell ref="A6:J6"/>
    <mergeCell ref="B7:J7"/>
    <mergeCell ref="B8:J8"/>
    <mergeCell ref="A10:A15"/>
    <mergeCell ref="C10:C15"/>
    <mergeCell ref="J10:J15"/>
    <mergeCell ref="B14:B15"/>
    <mergeCell ref="E18:E21"/>
    <mergeCell ref="D20:D21"/>
    <mergeCell ref="E22:E27"/>
    <mergeCell ref="F10:F15"/>
    <mergeCell ref="G10:G15"/>
    <mergeCell ref="F16:F17"/>
    <mergeCell ref="G16:G17"/>
    <mergeCell ref="F18:F21"/>
    <mergeCell ref="G18:G21"/>
    <mergeCell ref="F22:F27"/>
    <mergeCell ref="G22:G27"/>
    <mergeCell ref="D10:D11"/>
    <mergeCell ref="E10:E15"/>
    <mergeCell ref="D12:D13"/>
    <mergeCell ref="D14:D15"/>
    <mergeCell ref="E16:E17"/>
    <mergeCell ref="A1:A4"/>
    <mergeCell ref="B1:E1"/>
    <mergeCell ref="F1:I1"/>
    <mergeCell ref="J1:J4"/>
    <mergeCell ref="B2:E4"/>
    <mergeCell ref="F2:I2"/>
    <mergeCell ref="F3:I3"/>
    <mergeCell ref="F4:I4"/>
  </mergeCells>
  <pageMargins left="0.70866141732283472" right="0.70866141732283472" top="0.74803149606299213" bottom="0.74803149606299213" header="0" footer="0"/>
  <pageSetup paperSize="5" orientation="landscape"/>
  <rowBreaks count="1" manualBreakCount="1">
    <brk id="16"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topLeftCell="D37" workbookViewId="0">
      <selection activeCell="E38" sqref="E38:F38"/>
    </sheetView>
  </sheetViews>
  <sheetFormatPr baseColWidth="10" defaultColWidth="12.625" defaultRowHeight="15" customHeight="1" x14ac:dyDescent="0.2"/>
  <cols>
    <col min="1" max="2" width="5.75" style="259" customWidth="1"/>
    <col min="3" max="3" width="28.625" style="259" customWidth="1"/>
    <col min="4" max="4" width="25.75" style="259" customWidth="1"/>
    <col min="5" max="5" width="33.25" style="259" customWidth="1"/>
    <col min="6" max="6" width="26.5" style="259" customWidth="1"/>
    <col min="7" max="7" width="16" style="259" customWidth="1"/>
    <col min="8" max="8" width="13.625" style="259" customWidth="1"/>
    <col min="9" max="9" width="16.875" style="259" customWidth="1"/>
    <col min="10" max="10" width="12.75" style="259" customWidth="1"/>
    <col min="11" max="16" width="10" style="259" customWidth="1"/>
    <col min="17" max="16384" width="12.625" style="259"/>
  </cols>
  <sheetData>
    <row r="1" spans="1:14" ht="15" customHeight="1" x14ac:dyDescent="0.2">
      <c r="C1" s="346"/>
      <c r="D1" s="348" t="s">
        <v>156</v>
      </c>
      <c r="E1" s="349"/>
      <c r="F1" s="349"/>
      <c r="G1" s="350"/>
      <c r="H1" s="354" t="s">
        <v>157</v>
      </c>
      <c r="I1" s="355"/>
      <c r="J1" s="356"/>
      <c r="K1" s="260"/>
      <c r="N1" s="359"/>
    </row>
    <row r="2" spans="1:14" ht="15" customHeight="1" x14ac:dyDescent="0.2">
      <c r="C2" s="347"/>
      <c r="D2" s="351"/>
      <c r="E2" s="352"/>
      <c r="F2" s="352"/>
      <c r="G2" s="353"/>
      <c r="H2" s="354" t="s">
        <v>6</v>
      </c>
      <c r="I2" s="355"/>
      <c r="J2" s="357"/>
      <c r="K2" s="260"/>
      <c r="N2" s="345"/>
    </row>
    <row r="3" spans="1:14" ht="15" customHeight="1" x14ac:dyDescent="0.2">
      <c r="C3" s="347"/>
      <c r="D3" s="348" t="s">
        <v>9</v>
      </c>
      <c r="E3" s="349"/>
      <c r="F3" s="349"/>
      <c r="G3" s="350"/>
      <c r="H3" s="354" t="s">
        <v>23</v>
      </c>
      <c r="I3" s="355"/>
      <c r="J3" s="357"/>
      <c r="K3" s="260"/>
      <c r="N3" s="345"/>
    </row>
    <row r="4" spans="1:14" ht="15.75" customHeight="1" x14ac:dyDescent="0.2">
      <c r="C4" s="347"/>
      <c r="D4" s="351"/>
      <c r="E4" s="352"/>
      <c r="F4" s="352"/>
      <c r="G4" s="353"/>
      <c r="H4" s="354" t="s">
        <v>13</v>
      </c>
      <c r="I4" s="355"/>
      <c r="J4" s="358"/>
      <c r="K4" s="260"/>
      <c r="N4" s="345"/>
    </row>
    <row r="6" spans="1:14" ht="32.25" customHeight="1" x14ac:dyDescent="0.2">
      <c r="A6" s="381" t="s">
        <v>30</v>
      </c>
      <c r="B6" s="355"/>
      <c r="C6" s="382" t="str">
        <f>+CONTEXTO!B7</f>
        <v>GESTION CONTRACTUAL</v>
      </c>
      <c r="D6" s="363"/>
      <c r="E6" s="363"/>
      <c r="F6" s="363"/>
      <c r="G6" s="363"/>
      <c r="H6" s="363"/>
      <c r="I6" s="363"/>
      <c r="J6" s="355"/>
    </row>
    <row r="7" spans="1:14" ht="23.25" customHeight="1" x14ac:dyDescent="0.2">
      <c r="A7" s="383" t="s">
        <v>158</v>
      </c>
      <c r="B7" s="349"/>
      <c r="C7" s="349"/>
      <c r="D7" s="350"/>
      <c r="E7" s="386" t="s">
        <v>43</v>
      </c>
      <c r="F7" s="387"/>
      <c r="G7" s="387"/>
      <c r="H7" s="387"/>
      <c r="I7" s="387"/>
      <c r="J7" s="388"/>
    </row>
    <row r="8" spans="1:14" ht="23.25" customHeight="1" x14ac:dyDescent="0.2">
      <c r="A8" s="384"/>
      <c r="B8" s="345"/>
      <c r="C8" s="345"/>
      <c r="D8" s="347"/>
      <c r="E8" s="360" t="s">
        <v>159</v>
      </c>
      <c r="F8" s="355"/>
      <c r="G8" s="360" t="s">
        <v>160</v>
      </c>
      <c r="H8" s="363"/>
      <c r="I8" s="363"/>
      <c r="J8" s="355"/>
    </row>
    <row r="9" spans="1:14" ht="17.25" customHeight="1" x14ac:dyDescent="0.3">
      <c r="A9" s="384"/>
      <c r="B9" s="345"/>
      <c r="C9" s="345"/>
      <c r="D9" s="347"/>
      <c r="E9" s="361" t="s">
        <v>161</v>
      </c>
      <c r="F9" s="355"/>
      <c r="G9" s="378" t="s">
        <v>162</v>
      </c>
      <c r="H9" s="363"/>
      <c r="I9" s="363"/>
      <c r="J9" s="355"/>
    </row>
    <row r="10" spans="1:14" ht="60" customHeight="1" x14ac:dyDescent="0.25">
      <c r="A10" s="384"/>
      <c r="B10" s="345"/>
      <c r="C10" s="345"/>
      <c r="D10" s="347"/>
      <c r="E10" s="362" t="str">
        <f>'PRIORIZACIÓN DE CAUSA'!B14</f>
        <v xml:space="preserve">Designación de rubro presupuestal   para el funcionamiento de la oficina de contratación. </v>
      </c>
      <c r="F10" s="355"/>
      <c r="G10" s="362" t="s">
        <v>163</v>
      </c>
      <c r="H10" s="363"/>
      <c r="I10" s="363"/>
      <c r="J10" s="355"/>
      <c r="K10" s="261">
        <v>1</v>
      </c>
    </row>
    <row r="11" spans="1:14" ht="43.5" customHeight="1" x14ac:dyDescent="0.25">
      <c r="A11" s="384"/>
      <c r="B11" s="345"/>
      <c r="C11" s="345"/>
      <c r="D11" s="347"/>
      <c r="E11" s="362" t="str">
        <f>'PRIORIZACIÓN DE CAUSA'!B15</f>
        <v xml:space="preserve">Personal insuficiente para adelantar las labores de proceso administrativo y contractual. </v>
      </c>
      <c r="F11" s="355"/>
      <c r="G11" s="362" t="s">
        <v>449</v>
      </c>
      <c r="H11" s="363"/>
      <c r="I11" s="363"/>
      <c r="J11" s="355"/>
      <c r="K11" s="261">
        <v>2</v>
      </c>
    </row>
    <row r="12" spans="1:14" ht="43.5" customHeight="1" x14ac:dyDescent="0.25">
      <c r="A12" s="384"/>
      <c r="B12" s="345"/>
      <c r="C12" s="345"/>
      <c r="D12" s="347"/>
      <c r="E12" s="362" t="str">
        <f>'PRIORIZACIÓN DE CAUSA'!B16</f>
        <v xml:space="preserve">Falta de Etica y valores  y de aplicación del código de integridad y buen gobierno. </v>
      </c>
      <c r="F12" s="355"/>
      <c r="G12" s="362" t="s">
        <v>450</v>
      </c>
      <c r="H12" s="363"/>
      <c r="I12" s="363"/>
      <c r="J12" s="355"/>
      <c r="K12" s="261">
        <v>3</v>
      </c>
    </row>
    <row r="13" spans="1:14" ht="43.5" customHeight="1" x14ac:dyDescent="0.25">
      <c r="A13" s="384"/>
      <c r="B13" s="345"/>
      <c r="C13" s="345"/>
      <c r="D13" s="347"/>
      <c r="E13" s="362" t="str">
        <f>'PRIORIZACIÓN DE CAUSA'!B17</f>
        <v xml:space="preserve">Dificultad en la unificación de criterios para la realización de los procesos contractuales </v>
      </c>
      <c r="F13" s="355"/>
      <c r="G13" s="362" t="s">
        <v>451</v>
      </c>
      <c r="H13" s="363"/>
      <c r="I13" s="363"/>
      <c r="J13" s="355"/>
      <c r="K13" s="261">
        <v>4</v>
      </c>
    </row>
    <row r="14" spans="1:14" ht="43.5" customHeight="1" x14ac:dyDescent="0.25">
      <c r="A14" s="384"/>
      <c r="B14" s="345"/>
      <c r="C14" s="345"/>
      <c r="D14" s="347"/>
      <c r="E14" s="362" t="str">
        <f>'PRIORIZACIÓN DE CAUSA'!B18</f>
        <v>Falta de articulación entre las Secretarías ejecutoras, Secretaría de Planeación  y oficina de Contratación</v>
      </c>
      <c r="F14" s="355"/>
      <c r="G14" s="362" t="s">
        <v>452</v>
      </c>
      <c r="H14" s="363"/>
      <c r="I14" s="363"/>
      <c r="J14" s="355"/>
      <c r="K14" s="261">
        <v>5</v>
      </c>
    </row>
    <row r="15" spans="1:14" ht="54" customHeight="1" x14ac:dyDescent="0.2">
      <c r="A15" s="384"/>
      <c r="B15" s="345"/>
      <c r="C15" s="345"/>
      <c r="D15" s="347"/>
      <c r="E15" s="362" t="str">
        <f>'PRIORIZACIÓN DE CAUSA'!B20</f>
        <v xml:space="preserve">Dificultad de trabajar en equipo </v>
      </c>
      <c r="F15" s="355"/>
      <c r="G15" s="362" t="s">
        <v>453</v>
      </c>
      <c r="H15" s="363"/>
      <c r="I15" s="363"/>
      <c r="J15" s="355"/>
      <c r="K15" s="262">
        <v>6</v>
      </c>
    </row>
    <row r="16" spans="1:14" ht="45" customHeight="1" x14ac:dyDescent="0.2">
      <c r="A16" s="384"/>
      <c r="B16" s="345"/>
      <c r="C16" s="345"/>
      <c r="D16" s="347"/>
      <c r="E16" s="362" t="str">
        <f>'PRIORIZACIÓN DE CAUSA'!B22</f>
        <v xml:space="preserve">Dificultad en la comunicación con los  lideres de los demás procesos </v>
      </c>
      <c r="F16" s="355"/>
      <c r="G16" s="365" t="s">
        <v>454</v>
      </c>
      <c r="H16" s="363"/>
      <c r="I16" s="363"/>
      <c r="J16" s="355"/>
      <c r="K16" s="262">
        <v>7</v>
      </c>
    </row>
    <row r="17" spans="1:26" ht="57.75" customHeight="1" x14ac:dyDescent="0.2">
      <c r="A17" s="384"/>
      <c r="B17" s="345"/>
      <c r="C17" s="345"/>
      <c r="D17" s="347"/>
      <c r="E17" s="362" t="str">
        <f>'PRIORIZACIÓN DE CAUSA'!B23</f>
        <v xml:space="preserve">Desactualización de la caracterización del proceso. </v>
      </c>
      <c r="F17" s="355"/>
      <c r="G17" s="362" t="s">
        <v>164</v>
      </c>
      <c r="H17" s="363"/>
      <c r="I17" s="363"/>
      <c r="J17" s="355"/>
      <c r="K17" s="262">
        <v>8</v>
      </c>
    </row>
    <row r="18" spans="1:26" ht="71.25" customHeight="1" x14ac:dyDescent="0.2">
      <c r="A18" s="384"/>
      <c r="B18" s="345"/>
      <c r="C18" s="345"/>
      <c r="D18" s="347"/>
      <c r="E18" s="362" t="str">
        <f>'PRIORIZACIÓN DE CAUSA'!B24</f>
        <v>Demoras en la recepción de la información contractual por parte de las secretarias ejecutoras.</v>
      </c>
      <c r="F18" s="355"/>
      <c r="G18" s="366" t="s">
        <v>165</v>
      </c>
      <c r="H18" s="363"/>
      <c r="I18" s="363"/>
      <c r="J18" s="355"/>
      <c r="K18" s="262">
        <v>9</v>
      </c>
    </row>
    <row r="19" spans="1:26" ht="64.5" customHeight="1" x14ac:dyDescent="0.2">
      <c r="A19" s="384"/>
      <c r="B19" s="345"/>
      <c r="C19" s="345"/>
      <c r="D19" s="347"/>
      <c r="E19" s="362" t="str">
        <f>'PRIORIZACIÓN DE CAUSA'!B25</f>
        <v xml:space="preserve">Desconocimiento de la caracterización, manuales, procedimientos, instructivos, guías, formatos y demas documentos propios del proceso por parte del personal nuevo. </v>
      </c>
      <c r="F19" s="355"/>
      <c r="G19" s="362" t="s">
        <v>166</v>
      </c>
      <c r="H19" s="363"/>
      <c r="I19" s="363"/>
      <c r="J19" s="355"/>
      <c r="K19" s="262">
        <v>10</v>
      </c>
      <c r="M19" s="364" t="s">
        <v>167</v>
      </c>
      <c r="N19" s="363"/>
      <c r="O19" s="363"/>
      <c r="P19" s="355"/>
    </row>
    <row r="20" spans="1:26" ht="63.75" customHeight="1" x14ac:dyDescent="0.2">
      <c r="A20" s="384"/>
      <c r="B20" s="345"/>
      <c r="C20" s="345"/>
      <c r="D20" s="347"/>
      <c r="E20" s="362" t="str">
        <f>'PRIORIZACIÓN DE CAUSA'!B26</f>
        <v>Falta de compromiso de los líderes de los procesos en la implementación de mejora, asociadas a los planes de mejoramiento</v>
      </c>
      <c r="F20" s="355"/>
      <c r="G20" s="367" t="s">
        <v>168</v>
      </c>
      <c r="H20" s="363"/>
      <c r="I20" s="363"/>
      <c r="J20" s="355"/>
      <c r="K20" s="262">
        <v>11</v>
      </c>
    </row>
    <row r="21" spans="1:26" ht="63.75" customHeight="1" x14ac:dyDescent="0.2">
      <c r="A21" s="384"/>
      <c r="B21" s="345"/>
      <c r="C21" s="345"/>
      <c r="D21" s="347"/>
      <c r="E21" s="362" t="str">
        <f>CONTEXTO!D13</f>
        <v xml:space="preserve">Desconocimiento del estatuto contractual y sus decretos reglamentarios </v>
      </c>
      <c r="F21" s="355"/>
      <c r="G21" s="362"/>
      <c r="H21" s="363"/>
      <c r="I21" s="363"/>
      <c r="J21" s="355"/>
      <c r="K21" s="262">
        <v>12</v>
      </c>
    </row>
    <row r="22" spans="1:26" ht="63.75" customHeight="1" x14ac:dyDescent="0.2">
      <c r="A22" s="384"/>
      <c r="B22" s="345"/>
      <c r="C22" s="345"/>
      <c r="D22" s="347"/>
      <c r="E22" s="368" t="s">
        <v>97</v>
      </c>
      <c r="F22" s="350"/>
      <c r="G22" s="263"/>
      <c r="H22" s="264"/>
      <c r="I22" s="264"/>
      <c r="J22" s="265"/>
      <c r="K22" s="262">
        <v>13</v>
      </c>
      <c r="L22" s="262"/>
      <c r="M22" s="262"/>
      <c r="N22" s="262"/>
      <c r="O22" s="262"/>
      <c r="P22" s="262"/>
      <c r="Q22" s="262"/>
      <c r="R22" s="262"/>
      <c r="S22" s="262"/>
      <c r="T22" s="262"/>
      <c r="U22" s="262"/>
      <c r="V22" s="262"/>
      <c r="W22" s="262"/>
      <c r="X22" s="262"/>
      <c r="Y22" s="262"/>
      <c r="Z22" s="262"/>
    </row>
    <row r="23" spans="1:26" ht="63.75" customHeight="1" x14ac:dyDescent="0.2">
      <c r="A23" s="384"/>
      <c r="B23" s="345"/>
      <c r="C23" s="345"/>
      <c r="D23" s="347"/>
      <c r="E23" s="369" t="s">
        <v>100</v>
      </c>
      <c r="F23" s="347"/>
      <c r="G23" s="263"/>
      <c r="H23" s="264"/>
      <c r="I23" s="264"/>
      <c r="J23" s="265"/>
      <c r="K23" s="262">
        <v>14</v>
      </c>
      <c r="L23" s="262"/>
      <c r="M23" s="262"/>
      <c r="N23" s="262"/>
      <c r="O23" s="262"/>
      <c r="P23" s="262"/>
      <c r="Q23" s="262"/>
      <c r="R23" s="262"/>
      <c r="S23" s="262"/>
      <c r="T23" s="262"/>
      <c r="U23" s="262"/>
      <c r="V23" s="262"/>
      <c r="W23" s="262"/>
      <c r="X23" s="262"/>
      <c r="Y23" s="262"/>
      <c r="Z23" s="262"/>
    </row>
    <row r="24" spans="1:26" ht="63.75" customHeight="1" x14ac:dyDescent="0.2">
      <c r="A24" s="384"/>
      <c r="B24" s="345"/>
      <c r="C24" s="345"/>
      <c r="D24" s="347"/>
      <c r="E24" s="369" t="s">
        <v>103</v>
      </c>
      <c r="F24" s="347"/>
      <c r="G24" s="263"/>
      <c r="H24" s="264"/>
      <c r="I24" s="264"/>
      <c r="J24" s="265"/>
      <c r="K24" s="262">
        <v>15</v>
      </c>
      <c r="L24" s="262"/>
      <c r="M24" s="262"/>
      <c r="N24" s="262"/>
      <c r="O24" s="262"/>
      <c r="P24" s="262"/>
      <c r="Q24" s="262"/>
      <c r="R24" s="262"/>
      <c r="S24" s="262"/>
      <c r="T24" s="262"/>
      <c r="U24" s="262"/>
      <c r="V24" s="262"/>
      <c r="W24" s="262"/>
      <c r="X24" s="262"/>
      <c r="Y24" s="262"/>
      <c r="Z24" s="262"/>
    </row>
    <row r="25" spans="1:26" ht="63.75" customHeight="1" x14ac:dyDescent="0.2">
      <c r="A25" s="384"/>
      <c r="B25" s="345"/>
      <c r="C25" s="345"/>
      <c r="D25" s="347"/>
      <c r="E25" s="389" t="s">
        <v>106</v>
      </c>
      <c r="F25" s="353"/>
      <c r="G25" s="263"/>
      <c r="H25" s="264"/>
      <c r="I25" s="264"/>
      <c r="J25" s="265"/>
      <c r="K25" s="262">
        <v>16</v>
      </c>
      <c r="L25" s="262"/>
      <c r="M25" s="262"/>
      <c r="N25" s="262"/>
      <c r="O25" s="262"/>
      <c r="P25" s="262"/>
      <c r="Q25" s="262"/>
      <c r="R25" s="262"/>
      <c r="S25" s="262"/>
      <c r="T25" s="262"/>
      <c r="U25" s="262"/>
      <c r="V25" s="262"/>
      <c r="W25" s="262"/>
      <c r="X25" s="262"/>
      <c r="Y25" s="262"/>
      <c r="Z25" s="262"/>
    </row>
    <row r="26" spans="1:26" ht="63.75" customHeight="1" x14ac:dyDescent="0.2">
      <c r="A26" s="385"/>
      <c r="B26" s="352"/>
      <c r="C26" s="352"/>
      <c r="D26" s="353"/>
      <c r="E26" s="362" t="s">
        <v>169</v>
      </c>
      <c r="F26" s="355"/>
      <c r="G26" s="362"/>
      <c r="H26" s="363"/>
      <c r="I26" s="363"/>
      <c r="J26" s="355"/>
      <c r="K26" s="262">
        <v>17</v>
      </c>
    </row>
    <row r="27" spans="1:26" ht="51.75" customHeight="1" x14ac:dyDescent="0.2">
      <c r="A27" s="390" t="s">
        <v>41</v>
      </c>
      <c r="B27" s="390" t="s">
        <v>160</v>
      </c>
      <c r="C27" s="361" t="s">
        <v>170</v>
      </c>
      <c r="D27" s="355"/>
      <c r="E27" s="379" t="s">
        <v>455</v>
      </c>
      <c r="F27" s="355"/>
      <c r="G27" s="379" t="s">
        <v>456</v>
      </c>
      <c r="H27" s="363"/>
      <c r="I27" s="363"/>
      <c r="J27" s="355"/>
    </row>
    <row r="28" spans="1:26" ht="48.75" customHeight="1" x14ac:dyDescent="0.2">
      <c r="A28" s="357"/>
      <c r="B28" s="357"/>
      <c r="C28" s="362" t="s">
        <v>457</v>
      </c>
      <c r="D28" s="355"/>
      <c r="E28" s="365" t="s">
        <v>171</v>
      </c>
      <c r="F28" s="355"/>
      <c r="G28" s="362" t="s">
        <v>172</v>
      </c>
      <c r="H28" s="363"/>
      <c r="I28" s="363"/>
      <c r="J28" s="355"/>
    </row>
    <row r="29" spans="1:26" ht="68.25" customHeight="1" x14ac:dyDescent="0.2">
      <c r="A29" s="357"/>
      <c r="B29" s="357"/>
      <c r="C29" s="362" t="s">
        <v>458</v>
      </c>
      <c r="D29" s="355"/>
      <c r="E29" s="365" t="s">
        <v>173</v>
      </c>
      <c r="F29" s="355"/>
      <c r="G29" s="362" t="s">
        <v>174</v>
      </c>
      <c r="H29" s="363"/>
      <c r="I29" s="363"/>
      <c r="J29" s="355"/>
    </row>
    <row r="30" spans="1:26" ht="74.25" customHeight="1" x14ac:dyDescent="0.2">
      <c r="A30" s="357"/>
      <c r="B30" s="357"/>
      <c r="C30" s="370" t="s">
        <v>175</v>
      </c>
      <c r="D30" s="355"/>
      <c r="E30" s="362" t="s">
        <v>176</v>
      </c>
      <c r="F30" s="355"/>
      <c r="G30" s="365" t="s">
        <v>177</v>
      </c>
      <c r="H30" s="363"/>
      <c r="I30" s="363"/>
      <c r="J30" s="355"/>
    </row>
    <row r="31" spans="1:26" ht="61.5" customHeight="1" x14ac:dyDescent="0.25">
      <c r="A31" s="357"/>
      <c r="B31" s="357"/>
      <c r="C31" s="380" t="s">
        <v>178</v>
      </c>
      <c r="D31" s="355"/>
      <c r="E31" s="362" t="s">
        <v>179</v>
      </c>
      <c r="F31" s="355"/>
      <c r="G31" s="365"/>
      <c r="H31" s="363"/>
      <c r="I31" s="363"/>
      <c r="J31" s="355"/>
    </row>
    <row r="32" spans="1:26" ht="61.5" customHeight="1" x14ac:dyDescent="0.2">
      <c r="A32" s="357"/>
      <c r="B32" s="357"/>
      <c r="C32" s="371" t="s">
        <v>180</v>
      </c>
      <c r="D32" s="355"/>
      <c r="E32" s="365" t="s">
        <v>181</v>
      </c>
      <c r="F32" s="355"/>
      <c r="G32" s="372"/>
      <c r="H32" s="363"/>
      <c r="I32" s="363"/>
      <c r="J32" s="355"/>
    </row>
    <row r="33" spans="1:26" ht="78" customHeight="1" x14ac:dyDescent="0.2">
      <c r="A33" s="357"/>
      <c r="B33" s="357"/>
      <c r="C33" s="362" t="s">
        <v>182</v>
      </c>
      <c r="D33" s="355"/>
      <c r="E33" s="365" t="s">
        <v>183</v>
      </c>
      <c r="F33" s="355"/>
      <c r="G33" s="372"/>
      <c r="H33" s="363"/>
      <c r="I33" s="363"/>
      <c r="J33" s="355"/>
    </row>
    <row r="34" spans="1:26" ht="56.25" customHeight="1" x14ac:dyDescent="0.2">
      <c r="A34" s="357"/>
      <c r="B34" s="357"/>
      <c r="C34" s="362" t="s">
        <v>184</v>
      </c>
      <c r="D34" s="355"/>
      <c r="E34" s="365" t="s">
        <v>185</v>
      </c>
      <c r="F34" s="355"/>
      <c r="G34" s="372"/>
      <c r="H34" s="363"/>
      <c r="I34" s="363"/>
      <c r="J34" s="355"/>
    </row>
    <row r="35" spans="1:26" ht="83.25" customHeight="1" x14ac:dyDescent="0.2">
      <c r="A35" s="357"/>
      <c r="B35" s="357"/>
      <c r="C35" s="371" t="s">
        <v>186</v>
      </c>
      <c r="D35" s="355"/>
      <c r="E35" s="365" t="s">
        <v>187</v>
      </c>
      <c r="F35" s="355"/>
      <c r="G35" s="372"/>
      <c r="H35" s="363"/>
      <c r="I35" s="363"/>
      <c r="J35" s="355"/>
    </row>
    <row r="36" spans="1:26" ht="45.75" customHeight="1" x14ac:dyDescent="0.2">
      <c r="A36" s="357"/>
      <c r="B36" s="357"/>
      <c r="C36" s="362" t="s">
        <v>188</v>
      </c>
      <c r="D36" s="355"/>
      <c r="E36" s="372" t="s">
        <v>189</v>
      </c>
      <c r="F36" s="355"/>
      <c r="G36" s="372"/>
      <c r="H36" s="363"/>
      <c r="I36" s="363"/>
      <c r="J36" s="355"/>
    </row>
    <row r="37" spans="1:26" ht="57" customHeight="1" x14ac:dyDescent="0.2">
      <c r="A37" s="357"/>
      <c r="B37" s="357"/>
      <c r="C37" s="263"/>
      <c r="D37" s="266"/>
      <c r="E37" s="365" t="s">
        <v>190</v>
      </c>
      <c r="F37" s="355"/>
      <c r="G37" s="267"/>
      <c r="H37" s="268"/>
      <c r="I37" s="268"/>
      <c r="J37" s="269"/>
      <c r="K37" s="262"/>
      <c r="L37" s="262"/>
      <c r="M37" s="262"/>
      <c r="N37" s="262"/>
      <c r="O37" s="262"/>
      <c r="P37" s="262"/>
      <c r="Q37" s="262"/>
      <c r="R37" s="262"/>
      <c r="S37" s="262"/>
      <c r="T37" s="262"/>
      <c r="U37" s="262"/>
      <c r="V37" s="262"/>
      <c r="W37" s="262"/>
      <c r="X37" s="262"/>
      <c r="Y37" s="262"/>
      <c r="Z37" s="262"/>
    </row>
    <row r="38" spans="1:26" ht="63" customHeight="1" x14ac:dyDescent="0.2">
      <c r="A38" s="357"/>
      <c r="B38" s="357"/>
      <c r="C38" s="263"/>
      <c r="D38" s="266"/>
      <c r="E38" s="373" t="s">
        <v>461</v>
      </c>
      <c r="F38" s="374"/>
      <c r="G38" s="267"/>
      <c r="H38" s="268"/>
      <c r="I38" s="268"/>
      <c r="J38" s="269"/>
      <c r="K38" s="262"/>
      <c r="L38" s="262"/>
      <c r="M38" s="262"/>
      <c r="N38" s="262"/>
      <c r="O38" s="262"/>
      <c r="P38" s="262"/>
      <c r="Q38" s="262"/>
      <c r="R38" s="262"/>
      <c r="S38" s="262"/>
      <c r="T38" s="262"/>
      <c r="U38" s="262"/>
      <c r="V38" s="262"/>
      <c r="W38" s="262"/>
      <c r="X38" s="262"/>
      <c r="Y38" s="262"/>
      <c r="Z38" s="262"/>
    </row>
    <row r="39" spans="1:26" ht="69" customHeight="1" x14ac:dyDescent="0.2">
      <c r="A39" s="357"/>
      <c r="B39" s="357"/>
      <c r="C39" s="263"/>
      <c r="D39" s="266"/>
      <c r="E39" s="365" t="s">
        <v>192</v>
      </c>
      <c r="F39" s="355"/>
      <c r="G39" s="267"/>
      <c r="H39" s="268"/>
      <c r="I39" s="268"/>
      <c r="J39" s="269"/>
      <c r="K39" s="262"/>
      <c r="L39" s="262"/>
      <c r="M39" s="262"/>
      <c r="N39" s="262"/>
      <c r="O39" s="262"/>
      <c r="P39" s="262"/>
      <c r="Q39" s="262"/>
      <c r="R39" s="262"/>
      <c r="S39" s="262"/>
      <c r="T39" s="262"/>
      <c r="U39" s="262"/>
      <c r="V39" s="262"/>
      <c r="W39" s="262"/>
      <c r="X39" s="262"/>
      <c r="Y39" s="262"/>
      <c r="Z39" s="262"/>
    </row>
    <row r="40" spans="1:26" ht="33" customHeight="1" x14ac:dyDescent="0.2">
      <c r="A40" s="357"/>
      <c r="B40" s="357"/>
      <c r="C40" s="263"/>
      <c r="D40" s="266"/>
      <c r="E40" s="375" t="s">
        <v>193</v>
      </c>
      <c r="F40" s="355"/>
      <c r="G40" s="267"/>
      <c r="H40" s="268"/>
      <c r="I40" s="268"/>
      <c r="J40" s="269"/>
      <c r="K40" s="262"/>
      <c r="L40" s="262"/>
      <c r="M40" s="262"/>
      <c r="N40" s="262"/>
      <c r="O40" s="262"/>
      <c r="P40" s="262"/>
      <c r="Q40" s="262"/>
      <c r="R40" s="262"/>
      <c r="S40" s="262"/>
      <c r="T40" s="262"/>
      <c r="U40" s="262"/>
      <c r="V40" s="262"/>
      <c r="W40" s="262"/>
      <c r="X40" s="262"/>
      <c r="Y40" s="262"/>
      <c r="Z40" s="262"/>
    </row>
    <row r="41" spans="1:26" ht="33" customHeight="1" x14ac:dyDescent="0.2">
      <c r="A41" s="357"/>
      <c r="B41" s="357"/>
      <c r="C41" s="263"/>
      <c r="D41" s="266"/>
      <c r="E41" s="372"/>
      <c r="F41" s="355"/>
      <c r="G41" s="267"/>
      <c r="H41" s="268"/>
      <c r="I41" s="268"/>
      <c r="J41" s="269"/>
      <c r="K41" s="262"/>
      <c r="L41" s="262"/>
      <c r="M41" s="262"/>
      <c r="N41" s="262"/>
      <c r="O41" s="262"/>
      <c r="P41" s="262"/>
      <c r="Q41" s="262"/>
      <c r="R41" s="262"/>
      <c r="S41" s="262"/>
      <c r="T41" s="262"/>
      <c r="U41" s="262"/>
      <c r="V41" s="262"/>
      <c r="W41" s="262"/>
      <c r="X41" s="262"/>
      <c r="Y41" s="262"/>
      <c r="Z41" s="262"/>
    </row>
    <row r="42" spans="1:26" ht="23.25" customHeight="1" x14ac:dyDescent="0.2">
      <c r="A42" s="357"/>
      <c r="B42" s="358"/>
      <c r="C42" s="376"/>
      <c r="D42" s="355"/>
      <c r="E42" s="377"/>
      <c r="F42" s="350"/>
      <c r="G42" s="377"/>
      <c r="H42" s="349"/>
      <c r="I42" s="349"/>
      <c r="J42" s="350"/>
    </row>
    <row r="43" spans="1:26" ht="50.25" customHeight="1" x14ac:dyDescent="0.25">
      <c r="A43" s="357"/>
      <c r="B43" s="390" t="s">
        <v>159</v>
      </c>
      <c r="C43" s="361" t="s">
        <v>195</v>
      </c>
      <c r="D43" s="355"/>
      <c r="E43" s="392" t="s">
        <v>459</v>
      </c>
      <c r="F43" s="355"/>
      <c r="G43" s="391" t="s">
        <v>460</v>
      </c>
      <c r="H43" s="363"/>
      <c r="I43" s="363"/>
      <c r="J43" s="355"/>
    </row>
    <row r="44" spans="1:26" ht="51.75" customHeight="1" x14ac:dyDescent="0.2">
      <c r="A44" s="357"/>
      <c r="B44" s="357"/>
      <c r="C44" s="362" t="str">
        <f>'PRIORIZACIÓN DE CAUSA'!B10</f>
        <v xml:space="preserve">Cambios de Gobierno </v>
      </c>
      <c r="D44" s="355"/>
      <c r="E44" s="365" t="s">
        <v>197</v>
      </c>
      <c r="F44" s="355"/>
      <c r="G44" s="365" t="s">
        <v>198</v>
      </c>
      <c r="H44" s="363"/>
      <c r="I44" s="363"/>
      <c r="J44" s="355"/>
    </row>
    <row r="45" spans="1:26" ht="75" customHeight="1" x14ac:dyDescent="0.2">
      <c r="A45" s="357"/>
      <c r="B45" s="357"/>
      <c r="C45" s="362" t="str">
        <f>'PRIORIZACIÓN DE CAUSA'!B11</f>
        <v xml:space="preserve">Constantes cambios normativos </v>
      </c>
      <c r="D45" s="355"/>
      <c r="E45" s="365" t="s">
        <v>199</v>
      </c>
      <c r="F45" s="355"/>
      <c r="G45" s="365" t="s">
        <v>200</v>
      </c>
      <c r="H45" s="363"/>
      <c r="I45" s="363"/>
      <c r="J45" s="355"/>
    </row>
    <row r="46" spans="1:26" ht="77.25" customHeight="1" x14ac:dyDescent="0.2">
      <c r="A46" s="357"/>
      <c r="B46" s="357"/>
      <c r="C46" s="362" t="str">
        <f>'PRIORIZACIÓN DE CAUSA'!B13</f>
        <v xml:space="preserve">Fallas en aplicativos para cargue o reporte de información a plataformas (SECOP) y/o entes de control. </v>
      </c>
      <c r="D46" s="355"/>
      <c r="E46" s="365" t="s">
        <v>201</v>
      </c>
      <c r="F46" s="355"/>
      <c r="G46" s="365" t="s">
        <v>202</v>
      </c>
      <c r="H46" s="363"/>
      <c r="I46" s="363"/>
      <c r="J46" s="355"/>
    </row>
    <row r="47" spans="1:26" ht="23.25" customHeight="1" x14ac:dyDescent="0.2">
      <c r="A47" s="357"/>
      <c r="B47" s="357"/>
      <c r="C47" s="371"/>
      <c r="D47" s="355"/>
      <c r="E47" s="372"/>
      <c r="F47" s="355"/>
      <c r="G47" s="372"/>
      <c r="H47" s="363"/>
      <c r="I47" s="363"/>
      <c r="J47" s="355"/>
    </row>
    <row r="48" spans="1:26" ht="23.25" customHeight="1" x14ac:dyDescent="0.2">
      <c r="A48" s="357"/>
      <c r="B48" s="357"/>
      <c r="C48" s="371"/>
      <c r="D48" s="355"/>
      <c r="E48" s="372"/>
      <c r="F48" s="355"/>
      <c r="G48" s="372"/>
      <c r="H48" s="363"/>
      <c r="I48" s="363"/>
      <c r="J48" s="355"/>
    </row>
    <row r="49" spans="1:10" ht="23.25" customHeight="1" x14ac:dyDescent="0.2">
      <c r="A49" s="357"/>
      <c r="B49" s="357"/>
      <c r="C49" s="371"/>
      <c r="D49" s="355"/>
      <c r="E49" s="372"/>
      <c r="F49" s="355"/>
      <c r="G49" s="372"/>
      <c r="H49" s="363"/>
      <c r="I49" s="363"/>
      <c r="J49" s="355"/>
    </row>
    <row r="50" spans="1:10" ht="23.25" customHeight="1" x14ac:dyDescent="0.2">
      <c r="A50" s="357"/>
      <c r="B50" s="357"/>
      <c r="C50" s="372"/>
      <c r="D50" s="355"/>
      <c r="E50" s="372"/>
      <c r="F50" s="355"/>
      <c r="G50" s="372"/>
      <c r="H50" s="363"/>
      <c r="I50" s="363"/>
      <c r="J50" s="355"/>
    </row>
    <row r="51" spans="1:10" ht="23.25" customHeight="1" x14ac:dyDescent="0.2">
      <c r="A51" s="358"/>
      <c r="B51" s="358"/>
      <c r="C51" s="393"/>
      <c r="D51" s="355"/>
      <c r="E51" s="393"/>
      <c r="F51" s="355"/>
      <c r="G51" s="393"/>
      <c r="H51" s="363"/>
      <c r="I51" s="363"/>
      <c r="J51" s="355"/>
    </row>
    <row r="52" spans="1:10" ht="15.75" customHeight="1" x14ac:dyDescent="0.25">
      <c r="E52" s="344"/>
      <c r="F52" s="345"/>
      <c r="G52" s="344"/>
      <c r="H52" s="345"/>
      <c r="I52" s="345"/>
      <c r="J52" s="345"/>
    </row>
    <row r="53" spans="1:10" ht="15.75" customHeight="1" x14ac:dyDescent="0.25">
      <c r="E53" s="344"/>
      <c r="F53" s="345"/>
      <c r="G53" s="344"/>
      <c r="H53" s="345"/>
      <c r="I53" s="345"/>
      <c r="J53" s="345"/>
    </row>
    <row r="54" spans="1:10" ht="15.75" customHeight="1" x14ac:dyDescent="0.25">
      <c r="E54" s="344"/>
      <c r="F54" s="345"/>
      <c r="G54" s="344"/>
      <c r="H54" s="345"/>
      <c r="I54" s="345"/>
      <c r="J54" s="345"/>
    </row>
    <row r="55" spans="1:10" ht="15.75" customHeight="1" x14ac:dyDescent="0.25">
      <c r="E55" s="344"/>
      <c r="F55" s="345"/>
      <c r="G55" s="344"/>
      <c r="H55" s="345"/>
      <c r="I55" s="345"/>
      <c r="J55" s="345"/>
    </row>
    <row r="56" spans="1:10" ht="15.75" customHeight="1" x14ac:dyDescent="0.25">
      <c r="E56" s="344"/>
      <c r="F56" s="345"/>
      <c r="G56" s="344"/>
      <c r="H56" s="345"/>
      <c r="I56" s="345"/>
      <c r="J56" s="345"/>
    </row>
    <row r="57" spans="1:10" ht="15.75" customHeight="1" x14ac:dyDescent="0.25">
      <c r="E57" s="344"/>
      <c r="F57" s="345"/>
      <c r="G57" s="344"/>
      <c r="H57" s="345"/>
      <c r="I57" s="345"/>
      <c r="J57" s="345"/>
    </row>
    <row r="58" spans="1:10" ht="15.75" customHeight="1" x14ac:dyDescent="0.25">
      <c r="E58" s="344"/>
      <c r="F58" s="345"/>
      <c r="G58" s="344"/>
      <c r="H58" s="345"/>
      <c r="I58" s="345"/>
      <c r="J58" s="345"/>
    </row>
    <row r="59" spans="1:10" ht="15.75" customHeight="1" x14ac:dyDescent="0.25">
      <c r="E59" s="344"/>
      <c r="F59" s="345"/>
      <c r="G59" s="344"/>
      <c r="H59" s="345"/>
      <c r="I59" s="345"/>
      <c r="J59" s="345"/>
    </row>
    <row r="60" spans="1:10" ht="15.75" customHeight="1" x14ac:dyDescent="0.25">
      <c r="E60" s="344"/>
      <c r="F60" s="345"/>
      <c r="G60" s="344"/>
      <c r="H60" s="345"/>
      <c r="I60" s="345"/>
      <c r="J60" s="345"/>
    </row>
    <row r="61" spans="1:10" ht="15.75" customHeight="1" x14ac:dyDescent="0.25">
      <c r="E61" s="344"/>
      <c r="F61" s="345"/>
      <c r="G61" s="344"/>
      <c r="H61" s="345"/>
      <c r="I61" s="345"/>
      <c r="J61" s="345"/>
    </row>
    <row r="62" spans="1:10" ht="15.75" customHeight="1" x14ac:dyDescent="0.25">
      <c r="E62" s="344"/>
      <c r="F62" s="345"/>
      <c r="G62" s="344"/>
      <c r="H62" s="345"/>
      <c r="I62" s="345"/>
      <c r="J62" s="345"/>
    </row>
    <row r="63" spans="1:10" ht="15.75" customHeight="1" x14ac:dyDescent="0.25">
      <c r="E63" s="344"/>
      <c r="F63" s="345"/>
      <c r="G63" s="344"/>
      <c r="H63" s="345"/>
      <c r="I63" s="345"/>
      <c r="J63" s="345"/>
    </row>
    <row r="64" spans="1:10" ht="15.75" customHeight="1" x14ac:dyDescent="0.25">
      <c r="E64" s="344"/>
      <c r="F64" s="345"/>
      <c r="G64" s="344"/>
      <c r="H64" s="345"/>
      <c r="I64" s="345"/>
      <c r="J64" s="345"/>
    </row>
    <row r="65" spans="5:10" ht="15.75" customHeight="1" x14ac:dyDescent="0.25">
      <c r="E65" s="344"/>
      <c r="F65" s="345"/>
      <c r="G65" s="344"/>
      <c r="H65" s="345"/>
      <c r="I65" s="345"/>
      <c r="J65" s="345"/>
    </row>
    <row r="66" spans="5:10" ht="15.75" customHeight="1" x14ac:dyDescent="0.25">
      <c r="E66" s="344"/>
      <c r="F66" s="345"/>
      <c r="G66" s="344"/>
      <c r="H66" s="345"/>
      <c r="I66" s="345"/>
      <c r="J66" s="345"/>
    </row>
    <row r="67" spans="5:10" ht="15.75" customHeight="1" x14ac:dyDescent="0.25">
      <c r="E67" s="344"/>
      <c r="F67" s="345"/>
      <c r="G67" s="344"/>
      <c r="H67" s="345"/>
      <c r="I67" s="345"/>
      <c r="J67" s="345"/>
    </row>
    <row r="68" spans="5:10" ht="15.75" customHeight="1" x14ac:dyDescent="0.25">
      <c r="E68" s="344"/>
      <c r="F68" s="345"/>
      <c r="G68" s="344"/>
      <c r="H68" s="345"/>
      <c r="I68" s="345"/>
      <c r="J68" s="345"/>
    </row>
    <row r="69" spans="5:10" ht="15.75" customHeight="1" x14ac:dyDescent="0.25">
      <c r="E69" s="344"/>
      <c r="F69" s="345"/>
      <c r="G69" s="344"/>
      <c r="H69" s="345"/>
      <c r="I69" s="345"/>
      <c r="J69" s="345"/>
    </row>
    <row r="70" spans="5:10" ht="15.75" customHeight="1" x14ac:dyDescent="0.25">
      <c r="E70" s="344"/>
      <c r="F70" s="345"/>
      <c r="G70" s="344"/>
      <c r="H70" s="345"/>
      <c r="I70" s="345"/>
      <c r="J70" s="345"/>
    </row>
    <row r="71" spans="5:10" ht="15.75" customHeight="1" x14ac:dyDescent="0.25">
      <c r="E71" s="344"/>
      <c r="F71" s="345"/>
      <c r="G71" s="344"/>
      <c r="H71" s="345"/>
      <c r="I71" s="345"/>
      <c r="J71" s="345"/>
    </row>
    <row r="72" spans="5:10" ht="15.75" customHeight="1" x14ac:dyDescent="0.25">
      <c r="E72" s="344"/>
      <c r="F72" s="345"/>
      <c r="G72" s="344"/>
      <c r="H72" s="345"/>
      <c r="I72" s="345"/>
      <c r="J72" s="345"/>
    </row>
    <row r="73" spans="5:10" ht="15.75" customHeight="1" x14ac:dyDescent="0.25">
      <c r="E73" s="344"/>
      <c r="F73" s="345"/>
      <c r="G73" s="344"/>
      <c r="H73" s="345"/>
      <c r="I73" s="345"/>
      <c r="J73" s="345"/>
    </row>
    <row r="74" spans="5:10" ht="15.75" customHeight="1" x14ac:dyDescent="0.25">
      <c r="E74" s="344"/>
      <c r="F74" s="345"/>
      <c r="G74" s="344"/>
      <c r="H74" s="345"/>
      <c r="I74" s="345"/>
      <c r="J74" s="345"/>
    </row>
    <row r="75" spans="5:10" ht="15.75" customHeight="1" x14ac:dyDescent="0.25">
      <c r="E75" s="344"/>
      <c r="F75" s="345"/>
      <c r="G75" s="344"/>
      <c r="H75" s="345"/>
      <c r="I75" s="345"/>
      <c r="J75" s="345"/>
    </row>
    <row r="76" spans="5:10" ht="15.75" customHeight="1" x14ac:dyDescent="0.25">
      <c r="E76" s="344"/>
      <c r="F76" s="345"/>
      <c r="G76" s="344"/>
      <c r="H76" s="345"/>
      <c r="I76" s="345"/>
      <c r="J76" s="345"/>
    </row>
    <row r="77" spans="5:10" ht="15.75" customHeight="1" x14ac:dyDescent="0.25">
      <c r="E77" s="344"/>
      <c r="F77" s="345"/>
      <c r="G77" s="344"/>
      <c r="H77" s="345"/>
      <c r="I77" s="345"/>
      <c r="J77" s="345"/>
    </row>
    <row r="78" spans="5:10" ht="15.75" customHeight="1" x14ac:dyDescent="0.25">
      <c r="E78" s="344"/>
      <c r="F78" s="345"/>
      <c r="G78" s="344"/>
      <c r="H78" s="345"/>
      <c r="I78" s="345"/>
      <c r="J78" s="345"/>
    </row>
    <row r="79" spans="5:10" ht="15.75" customHeight="1" x14ac:dyDescent="0.25">
      <c r="E79" s="344"/>
      <c r="F79" s="345"/>
      <c r="G79" s="344"/>
      <c r="H79" s="345"/>
      <c r="I79" s="345"/>
      <c r="J79" s="345"/>
    </row>
    <row r="80" spans="5:10" ht="15.75" customHeight="1" x14ac:dyDescent="0.25">
      <c r="E80" s="344"/>
      <c r="F80" s="345"/>
      <c r="G80" s="344"/>
      <c r="H80" s="345"/>
      <c r="I80" s="345"/>
      <c r="J80" s="345"/>
    </row>
    <row r="81" spans="5:10" ht="15.75" customHeight="1" x14ac:dyDescent="0.25">
      <c r="E81" s="344"/>
      <c r="F81" s="345"/>
      <c r="G81" s="344"/>
      <c r="H81" s="345"/>
      <c r="I81" s="345"/>
      <c r="J81" s="345"/>
    </row>
    <row r="82" spans="5:10" ht="15.75" customHeight="1" x14ac:dyDescent="0.25">
      <c r="E82" s="344"/>
      <c r="F82" s="345"/>
      <c r="G82" s="344"/>
      <c r="H82" s="345"/>
      <c r="I82" s="345"/>
      <c r="J82" s="345"/>
    </row>
    <row r="83" spans="5:10" ht="15.75" customHeight="1" x14ac:dyDescent="0.25">
      <c r="E83" s="344"/>
      <c r="F83" s="345"/>
      <c r="G83" s="344"/>
      <c r="H83" s="345"/>
      <c r="I83" s="345"/>
      <c r="J83" s="345"/>
    </row>
    <row r="84" spans="5:10" ht="15.75" customHeight="1" x14ac:dyDescent="0.25">
      <c r="E84" s="344"/>
      <c r="F84" s="345"/>
      <c r="G84" s="344"/>
      <c r="H84" s="345"/>
      <c r="I84" s="345"/>
      <c r="J84" s="345"/>
    </row>
    <row r="85" spans="5:10" ht="15.75" customHeight="1" x14ac:dyDescent="0.25">
      <c r="E85" s="344"/>
      <c r="F85" s="345"/>
      <c r="G85" s="344"/>
      <c r="H85" s="345"/>
      <c r="I85" s="345"/>
      <c r="J85" s="345"/>
    </row>
    <row r="86" spans="5:10" ht="15.75" customHeight="1" x14ac:dyDescent="0.25">
      <c r="E86" s="344"/>
      <c r="F86" s="345"/>
      <c r="G86" s="344"/>
      <c r="H86" s="345"/>
      <c r="I86" s="345"/>
      <c r="J86" s="345"/>
    </row>
    <row r="87" spans="5:10" ht="15.75" customHeight="1" x14ac:dyDescent="0.25">
      <c r="E87" s="344"/>
      <c r="F87" s="345"/>
      <c r="G87" s="344"/>
      <c r="H87" s="345"/>
      <c r="I87" s="345"/>
      <c r="J87" s="345"/>
    </row>
    <row r="88" spans="5:10" ht="15.75" customHeight="1" x14ac:dyDescent="0.25">
      <c r="E88" s="344"/>
      <c r="F88" s="345"/>
      <c r="G88" s="344"/>
      <c r="H88" s="345"/>
      <c r="I88" s="345"/>
      <c r="J88" s="345"/>
    </row>
    <row r="89" spans="5:10" ht="15.75" customHeight="1" x14ac:dyDescent="0.25">
      <c r="E89" s="344"/>
      <c r="F89" s="345"/>
      <c r="G89" s="344"/>
      <c r="H89" s="345"/>
      <c r="I89" s="345"/>
      <c r="J89" s="345"/>
    </row>
    <row r="90" spans="5:10" ht="15.75" customHeight="1" x14ac:dyDescent="0.25">
      <c r="E90" s="344"/>
      <c r="F90" s="345"/>
      <c r="G90" s="344"/>
      <c r="H90" s="345"/>
      <c r="I90" s="345"/>
      <c r="J90" s="345"/>
    </row>
    <row r="91" spans="5:10" ht="15.75" customHeight="1" x14ac:dyDescent="0.25">
      <c r="E91" s="344"/>
      <c r="F91" s="345"/>
      <c r="G91" s="344"/>
      <c r="H91" s="345"/>
      <c r="I91" s="345"/>
      <c r="J91" s="345"/>
    </row>
    <row r="92" spans="5:10" ht="15.75" customHeight="1" x14ac:dyDescent="0.25">
      <c r="E92" s="344"/>
      <c r="F92" s="345"/>
      <c r="G92" s="344"/>
      <c r="H92" s="345"/>
      <c r="I92" s="345"/>
      <c r="J92" s="345"/>
    </row>
    <row r="93" spans="5:10" ht="15.75" customHeight="1" x14ac:dyDescent="0.25">
      <c r="E93" s="344"/>
      <c r="F93" s="345"/>
      <c r="G93" s="344"/>
      <c r="H93" s="345"/>
      <c r="I93" s="345"/>
      <c r="J93" s="345"/>
    </row>
    <row r="94" spans="5:10" ht="15.75" customHeight="1" x14ac:dyDescent="0.25">
      <c r="E94" s="344"/>
      <c r="F94" s="345"/>
      <c r="G94" s="344"/>
      <c r="H94" s="345"/>
      <c r="I94" s="345"/>
      <c r="J94" s="345"/>
    </row>
    <row r="95" spans="5:10" ht="15.75" customHeight="1" x14ac:dyDescent="0.25">
      <c r="E95" s="344"/>
      <c r="F95" s="345"/>
      <c r="G95" s="344"/>
      <c r="H95" s="345"/>
      <c r="I95" s="345"/>
      <c r="J95" s="345"/>
    </row>
    <row r="96" spans="5:10" ht="15.75" customHeight="1" x14ac:dyDescent="0.25">
      <c r="E96" s="344"/>
      <c r="F96" s="345"/>
      <c r="G96" s="344"/>
      <c r="H96" s="345"/>
      <c r="I96" s="345"/>
      <c r="J96" s="345"/>
    </row>
    <row r="97" spans="5:10" ht="15.75" customHeight="1" x14ac:dyDescent="0.25">
      <c r="E97" s="344"/>
      <c r="F97" s="345"/>
      <c r="G97" s="344"/>
      <c r="H97" s="345"/>
      <c r="I97" s="345"/>
      <c r="J97" s="345"/>
    </row>
    <row r="98" spans="5:10" ht="15.75" customHeight="1" x14ac:dyDescent="0.25">
      <c r="E98" s="344"/>
      <c r="F98" s="345"/>
      <c r="G98" s="344"/>
      <c r="H98" s="345"/>
      <c r="I98" s="345"/>
      <c r="J98" s="345"/>
    </row>
    <row r="99" spans="5:10" ht="15.75" customHeight="1" x14ac:dyDescent="0.25">
      <c r="E99" s="344"/>
      <c r="F99" s="345"/>
      <c r="G99" s="344"/>
      <c r="H99" s="345"/>
      <c r="I99" s="345"/>
      <c r="J99" s="345"/>
    </row>
    <row r="100" spans="5:10" ht="15.75" customHeight="1" x14ac:dyDescent="0.25">
      <c r="E100" s="344"/>
      <c r="F100" s="345"/>
      <c r="G100" s="344"/>
      <c r="H100" s="345"/>
      <c r="I100" s="345"/>
      <c r="J100" s="345"/>
    </row>
    <row r="101" spans="5:10" ht="15.75" customHeight="1" x14ac:dyDescent="0.25">
      <c r="E101" s="344"/>
      <c r="F101" s="345"/>
      <c r="G101" s="344"/>
      <c r="H101" s="345"/>
      <c r="I101" s="345"/>
      <c r="J101" s="345"/>
    </row>
    <row r="102" spans="5:10" ht="15.75" customHeight="1" x14ac:dyDescent="0.25">
      <c r="E102" s="344"/>
      <c r="F102" s="345"/>
      <c r="G102" s="344"/>
      <c r="H102" s="345"/>
      <c r="I102" s="345"/>
      <c r="J102" s="345"/>
    </row>
    <row r="103" spans="5:10" ht="15.75" customHeight="1" x14ac:dyDescent="0.25">
      <c r="E103" s="344"/>
      <c r="F103" s="345"/>
      <c r="G103" s="344"/>
      <c r="H103" s="345"/>
      <c r="I103" s="345"/>
      <c r="J103" s="345"/>
    </row>
    <row r="104" spans="5:10" ht="15.75" customHeight="1" x14ac:dyDescent="0.25">
      <c r="E104" s="344"/>
      <c r="F104" s="345"/>
      <c r="G104" s="344"/>
      <c r="H104" s="345"/>
      <c r="I104" s="345"/>
      <c r="J104" s="345"/>
    </row>
    <row r="105" spans="5:10" ht="15.75" customHeight="1" x14ac:dyDescent="0.25">
      <c r="E105" s="344"/>
      <c r="F105" s="345"/>
      <c r="G105" s="344"/>
      <c r="H105" s="345"/>
      <c r="I105" s="345"/>
      <c r="J105" s="345"/>
    </row>
    <row r="106" spans="5:10" ht="15.75" customHeight="1" x14ac:dyDescent="0.25">
      <c r="E106" s="344"/>
      <c r="F106" s="345"/>
      <c r="G106" s="344"/>
      <c r="H106" s="345"/>
      <c r="I106" s="345"/>
      <c r="J106" s="345"/>
    </row>
    <row r="107" spans="5:10" ht="15.75" customHeight="1" x14ac:dyDescent="0.25">
      <c r="E107" s="344"/>
      <c r="F107" s="345"/>
      <c r="G107" s="344"/>
      <c r="H107" s="345"/>
      <c r="I107" s="345"/>
      <c r="J107" s="345"/>
    </row>
    <row r="108" spans="5:10" ht="15.75" customHeight="1" x14ac:dyDescent="0.25">
      <c r="E108" s="344"/>
      <c r="F108" s="345"/>
      <c r="G108" s="344"/>
      <c r="H108" s="345"/>
      <c r="I108" s="345"/>
      <c r="J108" s="345"/>
    </row>
    <row r="109" spans="5:10" ht="15.75" customHeight="1" x14ac:dyDescent="0.25">
      <c r="E109" s="344"/>
      <c r="F109" s="345"/>
      <c r="G109" s="344"/>
      <c r="H109" s="345"/>
      <c r="I109" s="345"/>
      <c r="J109" s="345"/>
    </row>
    <row r="110" spans="5:10" ht="15.75" customHeight="1" x14ac:dyDescent="0.25">
      <c r="E110" s="344"/>
      <c r="F110" s="345"/>
      <c r="G110" s="344"/>
      <c r="H110" s="345"/>
      <c r="I110" s="345"/>
      <c r="J110" s="345"/>
    </row>
    <row r="111" spans="5:10" ht="15.75" customHeight="1" x14ac:dyDescent="0.25">
      <c r="E111" s="344"/>
      <c r="F111" s="345"/>
      <c r="G111" s="344"/>
      <c r="H111" s="345"/>
      <c r="I111" s="345"/>
      <c r="J111" s="345"/>
    </row>
    <row r="112" spans="5:10" ht="15.75" customHeight="1" x14ac:dyDescent="0.25">
      <c r="E112" s="344"/>
      <c r="F112" s="345"/>
      <c r="G112" s="344"/>
      <c r="H112" s="345"/>
      <c r="I112" s="345"/>
      <c r="J112" s="345"/>
    </row>
    <row r="113" spans="5:10" ht="15.75" customHeight="1" x14ac:dyDescent="0.25">
      <c r="E113" s="344"/>
      <c r="F113" s="345"/>
      <c r="G113" s="344"/>
      <c r="H113" s="345"/>
      <c r="I113" s="345"/>
      <c r="J113" s="345"/>
    </row>
    <row r="114" spans="5:10" ht="15.75" customHeight="1" x14ac:dyDescent="0.25">
      <c r="E114" s="344"/>
      <c r="F114" s="345"/>
      <c r="G114" s="344"/>
      <c r="H114" s="345"/>
      <c r="I114" s="345"/>
      <c r="J114" s="345"/>
    </row>
    <row r="115" spans="5:10" ht="15.75" customHeight="1" x14ac:dyDescent="0.25">
      <c r="E115" s="344"/>
      <c r="F115" s="345"/>
      <c r="G115" s="344"/>
      <c r="H115" s="345"/>
      <c r="I115" s="345"/>
      <c r="J115" s="345"/>
    </row>
    <row r="116" spans="5:10" ht="15.75" customHeight="1" x14ac:dyDescent="0.25">
      <c r="E116" s="344"/>
      <c r="F116" s="345"/>
      <c r="G116" s="344"/>
      <c r="H116" s="345"/>
      <c r="I116" s="345"/>
      <c r="J116" s="345"/>
    </row>
    <row r="117" spans="5:10" ht="15.75" customHeight="1" x14ac:dyDescent="0.25">
      <c r="E117" s="344"/>
      <c r="F117" s="345"/>
      <c r="G117" s="344"/>
      <c r="H117" s="345"/>
      <c r="I117" s="345"/>
      <c r="J117" s="345"/>
    </row>
    <row r="118" spans="5:10" ht="15.75" customHeight="1" x14ac:dyDescent="0.25">
      <c r="E118" s="344"/>
      <c r="F118" s="345"/>
      <c r="G118" s="344"/>
      <c r="H118" s="345"/>
      <c r="I118" s="345"/>
      <c r="J118" s="345"/>
    </row>
    <row r="119" spans="5:10" ht="15.75" customHeight="1" x14ac:dyDescent="0.25">
      <c r="E119" s="344"/>
      <c r="F119" s="345"/>
      <c r="G119" s="344"/>
      <c r="H119" s="345"/>
      <c r="I119" s="345"/>
      <c r="J119" s="345"/>
    </row>
    <row r="120" spans="5:10" ht="15.75" customHeight="1" x14ac:dyDescent="0.25">
      <c r="E120" s="344"/>
      <c r="F120" s="345"/>
      <c r="G120" s="344"/>
      <c r="H120" s="345"/>
      <c r="I120" s="345"/>
      <c r="J120" s="345"/>
    </row>
    <row r="121" spans="5:10" ht="15.75" customHeight="1" x14ac:dyDescent="0.25">
      <c r="E121" s="344"/>
      <c r="F121" s="345"/>
      <c r="G121" s="344"/>
      <c r="H121" s="345"/>
      <c r="I121" s="345"/>
      <c r="J121" s="345"/>
    </row>
    <row r="122" spans="5:10" ht="15.75" customHeight="1" x14ac:dyDescent="0.25">
      <c r="E122" s="344"/>
      <c r="F122" s="345"/>
      <c r="G122" s="344"/>
      <c r="H122" s="345"/>
      <c r="I122" s="345"/>
      <c r="J122" s="345"/>
    </row>
    <row r="123" spans="5:10" ht="15.75" customHeight="1" x14ac:dyDescent="0.25">
      <c r="E123" s="344"/>
      <c r="F123" s="345"/>
      <c r="G123" s="344"/>
      <c r="H123" s="345"/>
      <c r="I123" s="345"/>
      <c r="J123" s="345"/>
    </row>
    <row r="124" spans="5:10" ht="15.75" customHeight="1" x14ac:dyDescent="0.25">
      <c r="E124" s="344"/>
      <c r="F124" s="345"/>
      <c r="G124" s="344"/>
      <c r="H124" s="345"/>
      <c r="I124" s="345"/>
      <c r="J124" s="345"/>
    </row>
    <row r="125" spans="5:10" ht="15.75" customHeight="1" x14ac:dyDescent="0.25">
      <c r="E125" s="344"/>
      <c r="F125" s="345"/>
      <c r="G125" s="344"/>
      <c r="H125" s="345"/>
      <c r="I125" s="345"/>
      <c r="J125" s="345"/>
    </row>
    <row r="126" spans="5:10" ht="15.75" customHeight="1" x14ac:dyDescent="0.25">
      <c r="E126" s="344"/>
      <c r="F126" s="345"/>
      <c r="G126" s="344"/>
      <c r="H126" s="345"/>
      <c r="I126" s="345"/>
      <c r="J126" s="345"/>
    </row>
    <row r="127" spans="5:10" ht="15.75" customHeight="1" x14ac:dyDescent="0.25">
      <c r="E127" s="344"/>
      <c r="F127" s="345"/>
      <c r="G127" s="344"/>
      <c r="H127" s="345"/>
      <c r="I127" s="345"/>
      <c r="J127" s="345"/>
    </row>
    <row r="128" spans="5:10" ht="15.75" customHeight="1" x14ac:dyDescent="0.25">
      <c r="E128" s="344"/>
      <c r="F128" s="345"/>
      <c r="G128" s="344"/>
      <c r="H128" s="345"/>
      <c r="I128" s="345"/>
      <c r="J128" s="345"/>
    </row>
    <row r="129" spans="5:10" ht="15.75" customHeight="1" x14ac:dyDescent="0.25">
      <c r="E129" s="344"/>
      <c r="F129" s="345"/>
      <c r="G129" s="344"/>
      <c r="H129" s="345"/>
      <c r="I129" s="345"/>
      <c r="J129" s="345"/>
    </row>
    <row r="130" spans="5:10" ht="15.75" customHeight="1" x14ac:dyDescent="0.2"/>
    <row r="131" spans="5:10" ht="15.75" customHeight="1" x14ac:dyDescent="0.2"/>
    <row r="132" spans="5:10" ht="15.75" customHeight="1" x14ac:dyDescent="0.2"/>
    <row r="133" spans="5:10" ht="15.75" customHeight="1" x14ac:dyDescent="0.2"/>
    <row r="134" spans="5:10" ht="15.75" customHeight="1" x14ac:dyDescent="0.2"/>
    <row r="135" spans="5:10" ht="15.75" customHeight="1" x14ac:dyDescent="0.2"/>
    <row r="136" spans="5:10" ht="15.75" customHeight="1" x14ac:dyDescent="0.2"/>
    <row r="137" spans="5:10" ht="15.75" customHeight="1" x14ac:dyDescent="0.2"/>
    <row r="138" spans="5:10" ht="15.75" customHeight="1" x14ac:dyDescent="0.2"/>
    <row r="139" spans="5:10" ht="15.75" customHeight="1" x14ac:dyDescent="0.2"/>
    <row r="140" spans="5:10" ht="15.75" customHeight="1" x14ac:dyDescent="0.2"/>
    <row r="141" spans="5:10" ht="15.75" customHeight="1" x14ac:dyDescent="0.2"/>
    <row r="142" spans="5:10" ht="15.75" customHeight="1" x14ac:dyDescent="0.2"/>
    <row r="143" spans="5:10" ht="15.75" customHeight="1" x14ac:dyDescent="0.2"/>
    <row r="144" spans="5: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72">
    <mergeCell ref="G84:J84"/>
    <mergeCell ref="G85:J85"/>
    <mergeCell ref="G86:J86"/>
    <mergeCell ref="G87:J87"/>
    <mergeCell ref="G88:J88"/>
    <mergeCell ref="G89:J89"/>
    <mergeCell ref="G90:J90"/>
    <mergeCell ref="G91:J91"/>
    <mergeCell ref="G75:J75"/>
    <mergeCell ref="G76:J76"/>
    <mergeCell ref="G77:J77"/>
    <mergeCell ref="G78:J78"/>
    <mergeCell ref="G79:J79"/>
    <mergeCell ref="G80:J80"/>
    <mergeCell ref="G81:J81"/>
    <mergeCell ref="G82:J82"/>
    <mergeCell ref="G83:J83"/>
    <mergeCell ref="G51:J51"/>
    <mergeCell ref="G52:J52"/>
    <mergeCell ref="G53:J53"/>
    <mergeCell ref="G54:J54"/>
    <mergeCell ref="G55:J55"/>
    <mergeCell ref="G56:J56"/>
    <mergeCell ref="G57:J57"/>
    <mergeCell ref="G58:J58"/>
    <mergeCell ref="G59:J59"/>
    <mergeCell ref="G114:J114"/>
    <mergeCell ref="G115:J115"/>
    <mergeCell ref="G116:J116"/>
    <mergeCell ref="G117:J117"/>
    <mergeCell ref="G118:J118"/>
    <mergeCell ref="G119:J119"/>
    <mergeCell ref="G127:J127"/>
    <mergeCell ref="G128:J128"/>
    <mergeCell ref="G129:J129"/>
    <mergeCell ref="G120:J120"/>
    <mergeCell ref="G121:J121"/>
    <mergeCell ref="G122:J122"/>
    <mergeCell ref="G123:J123"/>
    <mergeCell ref="G124:J124"/>
    <mergeCell ref="G125:J125"/>
    <mergeCell ref="G126:J126"/>
    <mergeCell ref="G105:J105"/>
    <mergeCell ref="G106:J106"/>
    <mergeCell ref="G107:J107"/>
    <mergeCell ref="G108:J108"/>
    <mergeCell ref="G109:J109"/>
    <mergeCell ref="G110:J110"/>
    <mergeCell ref="G111:J111"/>
    <mergeCell ref="G112:J112"/>
    <mergeCell ref="G113:J113"/>
    <mergeCell ref="G96:J96"/>
    <mergeCell ref="G97:J97"/>
    <mergeCell ref="G98:J98"/>
    <mergeCell ref="G99:J99"/>
    <mergeCell ref="G100:J100"/>
    <mergeCell ref="G101:J101"/>
    <mergeCell ref="G102:J102"/>
    <mergeCell ref="G103:J103"/>
    <mergeCell ref="G104:J104"/>
    <mergeCell ref="E52:F52"/>
    <mergeCell ref="E53:F53"/>
    <mergeCell ref="E54:F54"/>
    <mergeCell ref="E55:F55"/>
    <mergeCell ref="E56:F56"/>
    <mergeCell ref="G92:J92"/>
    <mergeCell ref="G93:J93"/>
    <mergeCell ref="G94:J94"/>
    <mergeCell ref="G95:J95"/>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J74"/>
    <mergeCell ref="E43:F43"/>
    <mergeCell ref="E44:F44"/>
    <mergeCell ref="E45:F45"/>
    <mergeCell ref="E46:F46"/>
    <mergeCell ref="E47:F47"/>
    <mergeCell ref="E48:F48"/>
    <mergeCell ref="C49:D49"/>
    <mergeCell ref="C50:D50"/>
    <mergeCell ref="B43:B51"/>
    <mergeCell ref="C43:D43"/>
    <mergeCell ref="C44:D44"/>
    <mergeCell ref="C45:D45"/>
    <mergeCell ref="C46:D46"/>
    <mergeCell ref="C47:D47"/>
    <mergeCell ref="C48:D48"/>
    <mergeCell ref="C51:D51"/>
    <mergeCell ref="E51:F51"/>
    <mergeCell ref="E49:F49"/>
    <mergeCell ref="E50:F50"/>
    <mergeCell ref="H3:I3"/>
    <mergeCell ref="H4:I4"/>
    <mergeCell ref="A6:B6"/>
    <mergeCell ref="C6:J6"/>
    <mergeCell ref="A7:D26"/>
    <mergeCell ref="E7:J7"/>
    <mergeCell ref="G8:J8"/>
    <mergeCell ref="C28:D28"/>
    <mergeCell ref="C29:D29"/>
    <mergeCell ref="E24:F24"/>
    <mergeCell ref="E25:F25"/>
    <mergeCell ref="A27:A51"/>
    <mergeCell ref="B27:B42"/>
    <mergeCell ref="C27:D27"/>
    <mergeCell ref="E27:F27"/>
    <mergeCell ref="E28:F28"/>
    <mergeCell ref="G43:J43"/>
    <mergeCell ref="G44:J44"/>
    <mergeCell ref="G45:J45"/>
    <mergeCell ref="G46:J46"/>
    <mergeCell ref="G47:J47"/>
    <mergeCell ref="G48:J48"/>
    <mergeCell ref="G49:J49"/>
    <mergeCell ref="G50:J50"/>
    <mergeCell ref="C42:D42"/>
    <mergeCell ref="E42:F42"/>
    <mergeCell ref="G9:J9"/>
    <mergeCell ref="E10:F10"/>
    <mergeCell ref="G10:J10"/>
    <mergeCell ref="E26:F26"/>
    <mergeCell ref="G26:J26"/>
    <mergeCell ref="G27:J27"/>
    <mergeCell ref="G28:J28"/>
    <mergeCell ref="G29:J29"/>
    <mergeCell ref="G30:J30"/>
    <mergeCell ref="C31:D31"/>
    <mergeCell ref="E31:F31"/>
    <mergeCell ref="G31:J31"/>
    <mergeCell ref="C32:D32"/>
    <mergeCell ref="E32:F32"/>
    <mergeCell ref="G32:J32"/>
    <mergeCell ref="C33:D33"/>
    <mergeCell ref="E33:F33"/>
    <mergeCell ref="G33:J33"/>
    <mergeCell ref="G34:J34"/>
    <mergeCell ref="G35:J35"/>
    <mergeCell ref="G36:J36"/>
    <mergeCell ref="G42:J42"/>
    <mergeCell ref="C35:D35"/>
    <mergeCell ref="E35:F35"/>
    <mergeCell ref="C36:D36"/>
    <mergeCell ref="E36:F36"/>
    <mergeCell ref="E37:F37"/>
    <mergeCell ref="E38:F38"/>
    <mergeCell ref="E39:F39"/>
    <mergeCell ref="E40:F40"/>
    <mergeCell ref="E41:F41"/>
    <mergeCell ref="E21:F21"/>
    <mergeCell ref="G21:J21"/>
    <mergeCell ref="E22:F22"/>
    <mergeCell ref="E23:F23"/>
    <mergeCell ref="E29:F29"/>
    <mergeCell ref="C30:D30"/>
    <mergeCell ref="E30:F30"/>
    <mergeCell ref="C34:D34"/>
    <mergeCell ref="E34:F34"/>
    <mergeCell ref="E16:F16"/>
    <mergeCell ref="G16:J16"/>
    <mergeCell ref="E17:F17"/>
    <mergeCell ref="G17:J17"/>
    <mergeCell ref="E18:F18"/>
    <mergeCell ref="G18:J18"/>
    <mergeCell ref="E19:F19"/>
    <mergeCell ref="G19:J19"/>
    <mergeCell ref="E20:F20"/>
    <mergeCell ref="G20:J20"/>
    <mergeCell ref="E102:F102"/>
    <mergeCell ref="E103:F103"/>
    <mergeCell ref="E104:F104"/>
    <mergeCell ref="E105:F105"/>
    <mergeCell ref="C1:C4"/>
    <mergeCell ref="D1:G2"/>
    <mergeCell ref="H1:I1"/>
    <mergeCell ref="J1:J4"/>
    <mergeCell ref="N1:N4"/>
    <mergeCell ref="H2:I2"/>
    <mergeCell ref="D3:G4"/>
    <mergeCell ref="E8:F8"/>
    <mergeCell ref="E9:F9"/>
    <mergeCell ref="E11:F11"/>
    <mergeCell ref="G11:J11"/>
    <mergeCell ref="E12:F12"/>
    <mergeCell ref="G12:J12"/>
    <mergeCell ref="E13:F13"/>
    <mergeCell ref="G13:J13"/>
    <mergeCell ref="E14:F14"/>
    <mergeCell ref="G14:J14"/>
    <mergeCell ref="E15:F15"/>
    <mergeCell ref="G15:J15"/>
    <mergeCell ref="M19:P19"/>
    <mergeCell ref="E93:F93"/>
    <mergeCell ref="E94:F94"/>
    <mergeCell ref="E95:F95"/>
    <mergeCell ref="E96:F96"/>
    <mergeCell ref="E97:F97"/>
    <mergeCell ref="E98:F98"/>
    <mergeCell ref="E99:F99"/>
    <mergeCell ref="E100:F100"/>
    <mergeCell ref="E101:F101"/>
    <mergeCell ref="E84:F84"/>
    <mergeCell ref="E85:F85"/>
    <mergeCell ref="E86:F86"/>
    <mergeCell ref="E87:F87"/>
    <mergeCell ref="E88:F88"/>
    <mergeCell ref="E89:F89"/>
    <mergeCell ref="E90:F90"/>
    <mergeCell ref="E91:F91"/>
    <mergeCell ref="E92:F92"/>
    <mergeCell ref="E75:F75"/>
    <mergeCell ref="E76:F76"/>
    <mergeCell ref="E77:F77"/>
    <mergeCell ref="E78:F78"/>
    <mergeCell ref="E79:F79"/>
    <mergeCell ref="E80:F80"/>
    <mergeCell ref="E81:F81"/>
    <mergeCell ref="E82:F82"/>
    <mergeCell ref="E83:F83"/>
    <mergeCell ref="E66:F66"/>
    <mergeCell ref="E67:F67"/>
    <mergeCell ref="E68:F68"/>
    <mergeCell ref="E69:F69"/>
    <mergeCell ref="E70:F70"/>
    <mergeCell ref="E71:F71"/>
    <mergeCell ref="E72:F72"/>
    <mergeCell ref="E73:F73"/>
    <mergeCell ref="E74:F74"/>
    <mergeCell ref="E57:F57"/>
    <mergeCell ref="E58:F58"/>
    <mergeCell ref="E59:F59"/>
    <mergeCell ref="E60:F60"/>
    <mergeCell ref="E61:F61"/>
    <mergeCell ref="E62:F62"/>
    <mergeCell ref="E63:F63"/>
    <mergeCell ref="E64:F64"/>
    <mergeCell ref="E65:F65"/>
    <mergeCell ref="E115:F115"/>
    <mergeCell ref="E116:F116"/>
    <mergeCell ref="E117:F117"/>
    <mergeCell ref="E118:F118"/>
    <mergeCell ref="E119:F119"/>
    <mergeCell ref="E127:F127"/>
    <mergeCell ref="E128:F128"/>
    <mergeCell ref="E129:F129"/>
    <mergeCell ref="E120:F120"/>
    <mergeCell ref="E121:F121"/>
    <mergeCell ref="E122:F122"/>
    <mergeCell ref="E123:F123"/>
    <mergeCell ref="E124:F124"/>
    <mergeCell ref="E125:F125"/>
    <mergeCell ref="E126:F126"/>
    <mergeCell ref="E106:F106"/>
    <mergeCell ref="E107:F107"/>
    <mergeCell ref="E108:F108"/>
    <mergeCell ref="E109:F109"/>
    <mergeCell ref="E110:F110"/>
    <mergeCell ref="E111:F111"/>
    <mergeCell ref="E112:F112"/>
    <mergeCell ref="E113:F113"/>
    <mergeCell ref="E114:F114"/>
  </mergeCells>
  <pageMargins left="0.7" right="0.7" top="0.75" bottom="0.7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pane ySplit="1" topLeftCell="A23" activePane="bottomLeft" state="frozen"/>
      <selection pane="bottomLeft" activeCell="B2" sqref="B2:C4"/>
    </sheetView>
  </sheetViews>
  <sheetFormatPr baseColWidth="10" defaultColWidth="12.625" defaultRowHeight="15" customHeight="1" x14ac:dyDescent="0.2"/>
  <cols>
    <col min="1" max="1" width="27.125" customWidth="1"/>
    <col min="2" max="2" width="41.5" customWidth="1"/>
    <col min="3" max="3" width="23.875" customWidth="1"/>
    <col min="4" max="4" width="34" customWidth="1"/>
    <col min="5" max="5" width="23.375" customWidth="1"/>
    <col min="6" max="25" width="10" customWidth="1"/>
  </cols>
  <sheetData>
    <row r="1" spans="1:25" ht="28.5" customHeight="1" x14ac:dyDescent="0.2">
      <c r="A1" s="394"/>
      <c r="B1" s="395" t="s">
        <v>191</v>
      </c>
      <c r="C1" s="312"/>
      <c r="D1" s="396" t="s">
        <v>2</v>
      </c>
      <c r="E1" s="312"/>
      <c r="F1" s="3"/>
      <c r="G1" s="3"/>
      <c r="H1" s="3"/>
      <c r="I1" s="3"/>
      <c r="J1" s="3"/>
      <c r="K1" s="3"/>
      <c r="L1" s="3"/>
      <c r="M1" s="3"/>
      <c r="N1" s="3"/>
      <c r="O1" s="3"/>
      <c r="P1" s="3"/>
      <c r="Q1" s="3"/>
      <c r="R1" s="3"/>
      <c r="S1" s="3"/>
      <c r="T1" s="3"/>
      <c r="U1" s="3"/>
      <c r="V1" s="3"/>
      <c r="W1" s="3"/>
      <c r="X1" s="3"/>
      <c r="Y1" s="3"/>
    </row>
    <row r="2" spans="1:25" ht="14.25" customHeight="1" x14ac:dyDescent="0.2">
      <c r="A2" s="272"/>
      <c r="B2" s="284" t="s">
        <v>194</v>
      </c>
      <c r="C2" s="286"/>
      <c r="D2" s="396" t="s">
        <v>98</v>
      </c>
      <c r="E2" s="312"/>
      <c r="F2" s="3"/>
      <c r="G2" s="3"/>
      <c r="H2" s="3"/>
      <c r="I2" s="3"/>
      <c r="J2" s="3"/>
      <c r="K2" s="3"/>
      <c r="L2" s="3"/>
      <c r="M2" s="3"/>
      <c r="N2" s="3"/>
      <c r="O2" s="3"/>
      <c r="P2" s="3"/>
      <c r="Q2" s="3"/>
      <c r="R2" s="3"/>
      <c r="S2" s="3"/>
      <c r="T2" s="3"/>
      <c r="U2" s="3"/>
      <c r="V2" s="3"/>
      <c r="W2" s="3"/>
      <c r="X2" s="3"/>
      <c r="Y2" s="3"/>
    </row>
    <row r="3" spans="1:25" ht="15" customHeight="1" x14ac:dyDescent="0.2">
      <c r="A3" s="272"/>
      <c r="B3" s="303"/>
      <c r="C3" s="319"/>
      <c r="D3" s="396" t="s">
        <v>23</v>
      </c>
      <c r="E3" s="312"/>
      <c r="F3" s="3"/>
      <c r="G3" s="3"/>
      <c r="H3" s="3"/>
      <c r="I3" s="3"/>
      <c r="J3" s="3"/>
      <c r="K3" s="3"/>
      <c r="L3" s="3"/>
      <c r="M3" s="3"/>
      <c r="N3" s="3"/>
      <c r="O3" s="3"/>
      <c r="P3" s="3"/>
      <c r="Q3" s="3"/>
      <c r="R3" s="3"/>
      <c r="S3" s="3"/>
      <c r="T3" s="3"/>
      <c r="U3" s="3"/>
      <c r="V3" s="3"/>
      <c r="W3" s="3"/>
      <c r="X3" s="3"/>
      <c r="Y3" s="3"/>
    </row>
    <row r="4" spans="1:25" ht="14.25" customHeight="1" x14ac:dyDescent="0.2">
      <c r="A4" s="271"/>
      <c r="B4" s="276"/>
      <c r="C4" s="278"/>
      <c r="D4" s="397" t="s">
        <v>13</v>
      </c>
      <c r="E4" s="312"/>
      <c r="F4" s="3"/>
      <c r="G4" s="3"/>
      <c r="H4" s="3"/>
      <c r="I4" s="3"/>
      <c r="J4" s="3"/>
      <c r="K4" s="3"/>
      <c r="L4" s="3"/>
      <c r="M4" s="3"/>
      <c r="N4" s="3"/>
      <c r="O4" s="3"/>
      <c r="P4" s="3"/>
      <c r="Q4" s="3"/>
      <c r="R4" s="3"/>
      <c r="S4" s="3"/>
      <c r="T4" s="3"/>
      <c r="U4" s="3"/>
      <c r="V4" s="3"/>
      <c r="W4" s="3"/>
      <c r="X4" s="3"/>
      <c r="Y4" s="3"/>
    </row>
    <row r="5" spans="1:25" ht="14.25" customHeight="1" x14ac:dyDescent="0.2">
      <c r="A5" s="107"/>
      <c r="B5" s="107"/>
      <c r="C5" s="107"/>
      <c r="D5" s="107"/>
      <c r="E5" s="107"/>
      <c r="F5" s="3"/>
      <c r="G5" s="3"/>
      <c r="H5" s="3"/>
      <c r="I5" s="3"/>
      <c r="J5" s="3"/>
      <c r="K5" s="3"/>
      <c r="L5" s="3"/>
      <c r="M5" s="3"/>
      <c r="N5" s="3"/>
      <c r="O5" s="3"/>
      <c r="P5" s="3"/>
      <c r="Q5" s="3"/>
      <c r="R5" s="3"/>
      <c r="S5" s="3"/>
      <c r="T5" s="3"/>
      <c r="U5" s="3"/>
      <c r="V5" s="3"/>
      <c r="W5" s="3"/>
      <c r="X5" s="3"/>
      <c r="Y5" s="3"/>
    </row>
    <row r="6" spans="1:25" ht="14.25" customHeight="1" x14ac:dyDescent="0.2">
      <c r="A6" s="398" t="s">
        <v>196</v>
      </c>
      <c r="B6" s="294"/>
      <c r="C6" s="294"/>
      <c r="D6" s="294"/>
      <c r="E6" s="312"/>
      <c r="F6" s="3"/>
      <c r="G6" s="3"/>
      <c r="H6" s="3"/>
      <c r="I6" s="3"/>
      <c r="J6" s="3"/>
      <c r="K6" s="3"/>
      <c r="L6" s="3"/>
      <c r="M6" s="3"/>
      <c r="N6" s="3"/>
      <c r="O6" s="3"/>
      <c r="P6" s="3"/>
      <c r="Q6" s="3"/>
      <c r="R6" s="3"/>
      <c r="S6" s="3"/>
      <c r="T6" s="3"/>
      <c r="U6" s="3"/>
      <c r="V6" s="3"/>
      <c r="W6" s="3"/>
      <c r="X6" s="3"/>
      <c r="Y6" s="3"/>
    </row>
    <row r="7" spans="1:25" ht="25.5" customHeight="1" x14ac:dyDescent="0.2">
      <c r="A7" s="108" t="s">
        <v>30</v>
      </c>
      <c r="B7" s="399" t="str">
        <f>+CONTEXTO!B7</f>
        <v>GESTION CONTRACTUAL</v>
      </c>
      <c r="C7" s="294"/>
      <c r="D7" s="294"/>
      <c r="E7" s="312"/>
      <c r="F7" s="3"/>
      <c r="G7" s="3"/>
      <c r="H7" s="3"/>
      <c r="I7" s="3"/>
      <c r="J7" s="3"/>
      <c r="K7" s="3"/>
      <c r="L7" s="3"/>
      <c r="M7" s="3"/>
      <c r="N7" s="3"/>
      <c r="O7" s="3"/>
      <c r="P7" s="3"/>
      <c r="Q7" s="3"/>
      <c r="R7" s="3"/>
      <c r="S7" s="3"/>
      <c r="T7" s="3"/>
      <c r="U7" s="3"/>
      <c r="V7" s="3"/>
      <c r="W7" s="3"/>
      <c r="X7" s="3"/>
      <c r="Y7" s="3"/>
    </row>
    <row r="8" spans="1:25" ht="40.5" customHeight="1" x14ac:dyDescent="0.2">
      <c r="A8" s="109" t="s">
        <v>37</v>
      </c>
      <c r="B8" s="400" t="str">
        <f>+CONTEXTO!B8</f>
        <v>CONTRIBUIR ANUALMENTE EN LA GESTION DE ADQUISICION DE BIENES Y SERVICIOS REQUERIDOS EN LA OPERACIÓN DE LOS PROCESOS DE LA ENTIDAD CUMPLIENDO LA NORMATIVIDAD CONTRACTUAL VIGENTE.</v>
      </c>
      <c r="C8" s="333"/>
      <c r="D8" s="333"/>
      <c r="E8" s="401"/>
      <c r="F8" s="3"/>
      <c r="G8" s="3"/>
      <c r="H8" s="3"/>
      <c r="I8" s="3"/>
      <c r="J8" s="3"/>
      <c r="K8" s="3"/>
      <c r="L8" s="3"/>
      <c r="M8" s="3"/>
      <c r="N8" s="3"/>
      <c r="O8" s="3"/>
      <c r="P8" s="3"/>
      <c r="Q8" s="3"/>
      <c r="R8" s="3"/>
      <c r="S8" s="3"/>
      <c r="T8" s="3"/>
      <c r="U8" s="3"/>
      <c r="V8" s="3"/>
      <c r="W8" s="3"/>
      <c r="X8" s="3"/>
      <c r="Y8" s="3"/>
    </row>
    <row r="9" spans="1:25" ht="39.75" customHeight="1" x14ac:dyDescent="0.2">
      <c r="A9" s="110" t="s">
        <v>114</v>
      </c>
      <c r="B9" s="111" t="s">
        <v>203</v>
      </c>
      <c r="C9" s="111" t="s">
        <v>204</v>
      </c>
      <c r="D9" s="111" t="s">
        <v>205</v>
      </c>
      <c r="E9" s="112" t="s">
        <v>206</v>
      </c>
      <c r="F9" s="3"/>
      <c r="G9" s="3"/>
      <c r="H9" s="3"/>
      <c r="I9" s="3"/>
      <c r="J9" s="3"/>
      <c r="K9" s="3"/>
      <c r="L9" s="3"/>
      <c r="M9" s="3"/>
      <c r="N9" s="3"/>
      <c r="O9" s="3"/>
      <c r="P9" s="3"/>
      <c r="Q9" s="3"/>
      <c r="R9" s="3"/>
      <c r="S9" s="3"/>
      <c r="T9" s="3"/>
      <c r="U9" s="3"/>
      <c r="V9" s="3"/>
      <c r="W9" s="3"/>
      <c r="X9" s="3"/>
      <c r="Y9" s="3"/>
    </row>
    <row r="10" spans="1:25" ht="30" customHeight="1" x14ac:dyDescent="0.2">
      <c r="A10" s="406" t="str">
        <f>'IDENTIFICACION(GyC)'!E10:E15</f>
        <v>Posibilidad  en la demora  de los procesos contractuales para la adquisición de los bienes y servicios requeridos por la entidad.</v>
      </c>
      <c r="B10" s="402" t="s">
        <v>207</v>
      </c>
      <c r="C10" s="403" t="str">
        <f>'IDENTIFICACION(GyC)'!J10:J15</f>
        <v>GESTION</v>
      </c>
      <c r="D10" s="404" t="str">
        <f>'IDENTIFICACION(GyC)'!B10:B11</f>
        <v xml:space="preserve">Dificultad en la unificación de criterios para la realización de los procesos contractuales </v>
      </c>
      <c r="E10" s="405" t="str">
        <f>'IDENTIFICACION(GyC)'!D10:D11</f>
        <v>Dificultad en el buen funcionamiento en la entidad por falta de personal</v>
      </c>
      <c r="F10" s="3"/>
      <c r="G10" s="3"/>
      <c r="H10" s="3"/>
      <c r="I10" s="3"/>
      <c r="J10" s="3"/>
      <c r="K10" s="3"/>
      <c r="L10" s="3"/>
      <c r="M10" s="3"/>
      <c r="N10" s="3"/>
      <c r="O10" s="3"/>
      <c r="P10" s="3"/>
      <c r="Q10" s="3"/>
      <c r="R10" s="3"/>
      <c r="S10" s="3"/>
      <c r="T10" s="3"/>
      <c r="U10" s="3"/>
      <c r="V10" s="3"/>
      <c r="W10" s="3"/>
      <c r="X10" s="3"/>
      <c r="Y10" s="3"/>
    </row>
    <row r="11" spans="1:25" ht="14.25" customHeight="1" x14ac:dyDescent="0.2">
      <c r="A11" s="298"/>
      <c r="B11" s="272"/>
      <c r="C11" s="272"/>
      <c r="D11" s="272"/>
      <c r="E11" s="280"/>
      <c r="F11" s="3"/>
      <c r="G11" s="3"/>
      <c r="H11" s="3"/>
      <c r="I11" s="3"/>
      <c r="J11" s="3"/>
      <c r="K11" s="3"/>
      <c r="L11" s="3"/>
      <c r="M11" s="3"/>
      <c r="N11" s="3"/>
      <c r="O11" s="3"/>
      <c r="P11" s="3"/>
      <c r="Q11" s="3"/>
      <c r="R11" s="3"/>
      <c r="S11" s="3"/>
      <c r="T11" s="3"/>
      <c r="U11" s="3"/>
      <c r="V11" s="3"/>
      <c r="W11" s="3"/>
      <c r="X11" s="3"/>
      <c r="Y11" s="3"/>
    </row>
    <row r="12" spans="1:25" ht="14.25" customHeight="1" x14ac:dyDescent="0.2">
      <c r="A12" s="298"/>
      <c r="B12" s="272"/>
      <c r="C12" s="272"/>
      <c r="D12" s="271"/>
      <c r="E12" s="343"/>
      <c r="F12" s="3"/>
      <c r="G12" s="3"/>
      <c r="H12" s="3"/>
      <c r="I12" s="3"/>
      <c r="J12" s="3"/>
      <c r="K12" s="3"/>
      <c r="L12" s="3"/>
      <c r="M12" s="3"/>
      <c r="N12" s="3"/>
      <c r="O12" s="3"/>
      <c r="P12" s="3"/>
      <c r="Q12" s="3"/>
      <c r="R12" s="3"/>
      <c r="S12" s="3"/>
      <c r="T12" s="3"/>
      <c r="U12" s="3"/>
      <c r="V12" s="3"/>
      <c r="W12" s="3"/>
      <c r="X12" s="3"/>
      <c r="Y12" s="3"/>
    </row>
    <row r="13" spans="1:25" ht="57" customHeight="1" x14ac:dyDescent="0.2">
      <c r="A13" s="298"/>
      <c r="B13" s="272"/>
      <c r="C13" s="272"/>
      <c r="D13" s="114" t="str">
        <f>'PRIORIZACIÓN DE CAUSA'!B24</f>
        <v>Demoras en la recepción de la información contractual por parte de las secretarias ejecutoras.</v>
      </c>
      <c r="E13" s="115" t="s">
        <v>126</v>
      </c>
      <c r="F13" s="3"/>
      <c r="G13" s="3"/>
      <c r="H13" s="3"/>
      <c r="I13" s="3"/>
      <c r="J13" s="3"/>
      <c r="K13" s="3"/>
      <c r="L13" s="3"/>
      <c r="M13" s="3"/>
      <c r="N13" s="3"/>
      <c r="O13" s="3"/>
      <c r="P13" s="3"/>
      <c r="Q13" s="3"/>
      <c r="R13" s="3"/>
      <c r="S13" s="3"/>
      <c r="T13" s="3"/>
      <c r="U13" s="3"/>
      <c r="V13" s="3"/>
      <c r="W13" s="3"/>
      <c r="X13" s="3"/>
      <c r="Y13" s="3"/>
    </row>
    <row r="14" spans="1:25" ht="45" customHeight="1" x14ac:dyDescent="0.2">
      <c r="A14" s="299"/>
      <c r="B14" s="327"/>
      <c r="C14" s="327"/>
      <c r="D14" s="116" t="str">
        <f>'IDENTIFICACION(GyC)'!B14:B15</f>
        <v xml:space="preserve">Constantes cambios normativos </v>
      </c>
      <c r="E14" s="117" t="str">
        <f>'IDENTIFICACION(GyC)'!D14:D15</f>
        <v>Reprocesos en las actividades contractuales</v>
      </c>
      <c r="F14" s="3"/>
      <c r="G14" s="3"/>
      <c r="H14" s="3"/>
      <c r="I14" s="3"/>
      <c r="J14" s="3"/>
      <c r="K14" s="3"/>
      <c r="L14" s="3"/>
      <c r="M14" s="3"/>
      <c r="N14" s="3"/>
      <c r="O14" s="3"/>
      <c r="P14" s="3"/>
      <c r="Q14" s="3"/>
      <c r="R14" s="3"/>
      <c r="S14" s="3"/>
      <c r="T14" s="3"/>
      <c r="U14" s="3"/>
      <c r="V14" s="3"/>
      <c r="W14" s="3"/>
      <c r="X14" s="3"/>
      <c r="Y14" s="3"/>
    </row>
    <row r="15" spans="1:25" ht="68.25" customHeight="1" x14ac:dyDescent="0.2">
      <c r="A15" s="411" t="s">
        <v>213</v>
      </c>
      <c r="B15" s="407" t="s">
        <v>216</v>
      </c>
      <c r="C15" s="408" t="s">
        <v>154</v>
      </c>
      <c r="D15" s="123" t="str">
        <f>'IDENTIFICACION(GyC)'!B16</f>
        <v>Falta de articulación entre las Secretarías ejecutoras, Secretaría de Planeación  y oficina de Contratación</v>
      </c>
      <c r="E15" s="126" t="str">
        <f>'IDENTIFICACION(GyC)'!D16</f>
        <v>Incumplimiento de la política de administración del riesgo que bajaría la calificación en el FURAG</v>
      </c>
      <c r="F15" s="3"/>
      <c r="G15" s="3"/>
      <c r="H15" s="3"/>
      <c r="I15" s="3"/>
      <c r="J15" s="3"/>
      <c r="K15" s="3"/>
      <c r="L15" s="3"/>
      <c r="M15" s="3"/>
      <c r="N15" s="3"/>
      <c r="O15" s="3"/>
      <c r="P15" s="3"/>
      <c r="Q15" s="3"/>
      <c r="R15" s="3"/>
      <c r="S15" s="3"/>
      <c r="T15" s="3"/>
      <c r="U15" s="3"/>
      <c r="V15" s="3"/>
      <c r="W15" s="3"/>
      <c r="X15" s="3"/>
      <c r="Y15" s="3"/>
    </row>
    <row r="16" spans="1:25" ht="39" customHeight="1" x14ac:dyDescent="0.2">
      <c r="A16" s="298"/>
      <c r="B16" s="272"/>
      <c r="C16" s="272"/>
      <c r="D16" s="404" t="str">
        <f>'IDENTIFICACION(GyC)'!B17</f>
        <v xml:space="preserve">Dificultad en la comunicación con los  lideres de los demás procesos </v>
      </c>
      <c r="E16" s="405" t="str">
        <f>'IDENTIFICACION(GyC)'!D17</f>
        <v xml:space="preserve">Hallazgos en la diferentes auditorias </v>
      </c>
      <c r="F16" s="3"/>
      <c r="G16" s="3"/>
      <c r="H16" s="3"/>
      <c r="I16" s="3"/>
      <c r="J16" s="3"/>
      <c r="K16" s="3"/>
      <c r="L16" s="3"/>
      <c r="M16" s="3"/>
      <c r="N16" s="3"/>
      <c r="O16" s="3"/>
      <c r="P16" s="3"/>
      <c r="Q16" s="3"/>
      <c r="R16" s="3"/>
      <c r="S16" s="3"/>
      <c r="T16" s="3"/>
      <c r="U16" s="3"/>
      <c r="V16" s="3"/>
      <c r="W16" s="3"/>
      <c r="X16" s="3"/>
      <c r="Y16" s="3"/>
    </row>
    <row r="17" spans="1:26" ht="39" customHeight="1" x14ac:dyDescent="0.2">
      <c r="A17" s="341"/>
      <c r="B17" s="271"/>
      <c r="C17" s="271"/>
      <c r="D17" s="327"/>
      <c r="E17" s="343"/>
      <c r="F17" s="3"/>
      <c r="G17" s="3"/>
      <c r="H17" s="3"/>
      <c r="I17" s="3"/>
      <c r="J17" s="3"/>
      <c r="K17" s="3"/>
      <c r="L17" s="3"/>
      <c r="M17" s="3"/>
      <c r="N17" s="3"/>
      <c r="O17" s="3"/>
      <c r="P17" s="3"/>
      <c r="Q17" s="3"/>
      <c r="R17" s="3"/>
      <c r="S17" s="3"/>
      <c r="T17" s="3"/>
      <c r="U17" s="3"/>
      <c r="V17" s="3"/>
      <c r="W17" s="3"/>
      <c r="X17" s="3"/>
      <c r="Y17" s="3"/>
    </row>
    <row r="18" spans="1:26" ht="28.5" customHeight="1" x14ac:dyDescent="0.2">
      <c r="A18" s="411" t="str">
        <f>'IDENTIFICACION(GyC)'!E18:E21</f>
        <v xml:space="preserve">Posibilidad de recibir o solicitar cualquier dádiva o beneficio a nombre propio o de terceros con el fin de celebrar un contrato. </v>
      </c>
      <c r="B18" s="407" t="s">
        <v>219</v>
      </c>
      <c r="C18" s="408" t="str">
        <f>'IDENTIFICACION(GyC)'!J18:J21</f>
        <v>CORRUPCION</v>
      </c>
      <c r="D18" s="412" t="str">
        <f>'IDENTIFICACION(GyC)'!B18:B19</f>
        <v xml:space="preserve">Falta de Etica y valores  y de aplicación del código de integridad y buen gobierno. </v>
      </c>
      <c r="E18" s="126" t="str">
        <f>'IDENTIFICACION(GyC)'!D18</f>
        <v xml:space="preserve">Investigaciones disciplinarias </v>
      </c>
      <c r="F18" s="3"/>
      <c r="G18" s="3"/>
      <c r="H18" s="3"/>
      <c r="I18" s="3"/>
      <c r="J18" s="3"/>
      <c r="K18" s="3"/>
      <c r="L18" s="3"/>
      <c r="M18" s="3"/>
      <c r="N18" s="3"/>
      <c r="O18" s="3"/>
      <c r="P18" s="3"/>
      <c r="Q18" s="3"/>
      <c r="R18" s="3"/>
      <c r="S18" s="3"/>
      <c r="T18" s="3"/>
      <c r="U18" s="3"/>
      <c r="V18" s="3"/>
      <c r="W18" s="3"/>
      <c r="X18" s="3"/>
      <c r="Y18" s="3"/>
    </row>
    <row r="19" spans="1:26" ht="30" customHeight="1" x14ac:dyDescent="0.2">
      <c r="A19" s="298"/>
      <c r="B19" s="272"/>
      <c r="C19" s="272"/>
      <c r="D19" s="271"/>
      <c r="E19" s="131" t="str">
        <f>'IDENTIFICACION(GyC)'!D19</f>
        <v>Sanciones Disciplinarias y penales</v>
      </c>
      <c r="F19" s="3"/>
      <c r="G19" s="3"/>
      <c r="H19" s="3"/>
      <c r="I19" s="3"/>
      <c r="J19" s="3"/>
      <c r="K19" s="3"/>
      <c r="L19" s="3"/>
      <c r="M19" s="3"/>
      <c r="N19" s="3"/>
      <c r="O19" s="3"/>
      <c r="P19" s="3"/>
      <c r="Q19" s="3"/>
      <c r="R19" s="3"/>
      <c r="S19" s="3"/>
      <c r="T19" s="3"/>
      <c r="U19" s="3"/>
      <c r="V19" s="3"/>
      <c r="W19" s="3"/>
      <c r="X19" s="3"/>
      <c r="Y19" s="3"/>
    </row>
    <row r="20" spans="1:26" ht="90" customHeight="1" x14ac:dyDescent="0.2">
      <c r="A20" s="298"/>
      <c r="B20" s="272"/>
      <c r="C20" s="272"/>
      <c r="D20" s="133" t="str">
        <f>'IDENTIFICACION(GyC)'!B20:B21</f>
        <v xml:space="preserve">Dificultad en la unificación de criterios para la realización de los procesos contractuales </v>
      </c>
      <c r="E20" s="113" t="str">
        <f>'IDENTIFICACION(GyC)'!D20</f>
        <v>Pérdida de imagen y credibilidad</v>
      </c>
      <c r="F20" s="3"/>
      <c r="G20" s="3"/>
      <c r="H20" s="3"/>
      <c r="I20" s="3"/>
      <c r="J20" s="3"/>
      <c r="K20" s="3"/>
      <c r="L20" s="3"/>
      <c r="M20" s="3"/>
      <c r="N20" s="3"/>
      <c r="O20" s="3"/>
      <c r="P20" s="3"/>
      <c r="Q20" s="3"/>
      <c r="R20" s="3"/>
      <c r="S20" s="3"/>
      <c r="T20" s="3"/>
      <c r="U20" s="3"/>
      <c r="V20" s="3"/>
      <c r="W20" s="3"/>
      <c r="X20" s="3"/>
      <c r="Y20" s="3"/>
    </row>
    <row r="21" spans="1:26" ht="60" customHeight="1" x14ac:dyDescent="0.2">
      <c r="A21" s="409" t="str">
        <f>'IDENTIFICACION(GyC)'!E22</f>
        <v>Indebida utilización de la figura de urgencia manifiesta para la atención de la emergencia por la pandemia de coronavirus covid 19 en el marco de la ley 80 de 1993 y sus normas concordantes</v>
      </c>
      <c r="B21" s="410" t="s">
        <v>225</v>
      </c>
      <c r="C21" s="403" t="s">
        <v>226</v>
      </c>
      <c r="D21" s="114" t="str">
        <f>+'IDENTIFICACION(GyC)'!B22</f>
        <v xml:space="preserve">Falta de Etica y valores  y de aplicación del código de integridad y buen gobierno. </v>
      </c>
      <c r="E21" s="70" t="str">
        <f>+'IDENTIFICACION(GyC)'!D22</f>
        <v>Apertura de procesos y sanciones disciplinarios, penales, fiscales o administrativos</v>
      </c>
      <c r="F21" s="3"/>
      <c r="G21" s="3"/>
      <c r="H21" s="3"/>
      <c r="I21" s="3"/>
      <c r="J21" s="3"/>
      <c r="K21" s="3"/>
      <c r="L21" s="3"/>
      <c r="M21" s="3"/>
      <c r="N21" s="3"/>
      <c r="O21" s="3"/>
      <c r="P21" s="3"/>
      <c r="Q21" s="3"/>
      <c r="R21" s="3"/>
      <c r="S21" s="3"/>
      <c r="T21" s="3"/>
      <c r="U21" s="3"/>
      <c r="V21" s="3"/>
      <c r="W21" s="3"/>
      <c r="X21" s="3"/>
      <c r="Y21" s="3"/>
    </row>
    <row r="22" spans="1:26" ht="43.5" customHeight="1" x14ac:dyDescent="0.2">
      <c r="A22" s="272"/>
      <c r="B22" s="272"/>
      <c r="C22" s="272"/>
      <c r="D22" s="37" t="str">
        <f>+'IDENTIFICACION(GyC)'!B23</f>
        <v xml:space="preserve">Desconocimiento del estatuto contractual y sus decretos reglamentarios </v>
      </c>
      <c r="E22" s="70" t="str">
        <f>+'IDENTIFICACION(GyC)'!D23</f>
        <v>Mala Imagen Institucional</v>
      </c>
      <c r="F22" s="3"/>
      <c r="G22" s="3"/>
      <c r="H22" s="3"/>
      <c r="I22" s="3"/>
      <c r="J22" s="3"/>
      <c r="K22" s="3"/>
      <c r="L22" s="3"/>
      <c r="M22" s="3"/>
      <c r="N22" s="3"/>
      <c r="O22" s="3"/>
      <c r="P22" s="3"/>
      <c r="Q22" s="3"/>
      <c r="R22" s="3"/>
      <c r="S22" s="3"/>
      <c r="T22" s="3"/>
      <c r="U22" s="3"/>
      <c r="V22" s="3"/>
      <c r="W22" s="3"/>
      <c r="X22" s="3"/>
      <c r="Y22" s="3"/>
    </row>
    <row r="23" spans="1:26" ht="60" customHeight="1" x14ac:dyDescent="0.2">
      <c r="A23" s="272"/>
      <c r="B23" s="272"/>
      <c r="C23" s="272"/>
      <c r="D23" s="37" t="s">
        <v>97</v>
      </c>
      <c r="E23" s="139" t="str">
        <f>+'IDENTIFICACION(GyC)'!D24</f>
        <v>Pérdida de credibilidad</v>
      </c>
      <c r="F23" s="3"/>
      <c r="G23" s="3"/>
      <c r="H23" s="3"/>
      <c r="I23" s="3"/>
      <c r="J23" s="3"/>
      <c r="K23" s="3"/>
      <c r="L23" s="3"/>
      <c r="M23" s="3"/>
      <c r="N23" s="3"/>
      <c r="O23" s="3"/>
      <c r="P23" s="3"/>
      <c r="Q23" s="3"/>
      <c r="R23" s="3"/>
      <c r="S23" s="3"/>
      <c r="T23" s="3"/>
      <c r="U23" s="3"/>
      <c r="V23" s="3"/>
      <c r="W23" s="3"/>
      <c r="X23" s="3"/>
      <c r="Y23" s="3"/>
      <c r="Z23" s="3"/>
    </row>
    <row r="24" spans="1:26" ht="63" customHeight="1" x14ac:dyDescent="0.2">
      <c r="A24" s="272"/>
      <c r="B24" s="272"/>
      <c r="C24" s="272"/>
      <c r="D24" s="37" t="s">
        <v>100</v>
      </c>
      <c r="E24" s="139" t="str">
        <f>+'IDENTIFICACION(GyC)'!D25</f>
        <v>Comunidad insatisfecha</v>
      </c>
      <c r="F24" s="3"/>
      <c r="G24" s="3"/>
      <c r="H24" s="3"/>
      <c r="I24" s="3"/>
      <c r="J24" s="3"/>
      <c r="K24" s="3"/>
      <c r="L24" s="3"/>
      <c r="M24" s="3"/>
      <c r="N24" s="3"/>
      <c r="O24" s="3"/>
      <c r="P24" s="3"/>
      <c r="Q24" s="3"/>
      <c r="R24" s="3"/>
      <c r="S24" s="3"/>
      <c r="T24" s="3"/>
      <c r="U24" s="3"/>
      <c r="V24" s="3"/>
      <c r="W24" s="3"/>
      <c r="X24" s="3"/>
      <c r="Y24" s="3"/>
      <c r="Z24" s="3"/>
    </row>
    <row r="25" spans="1:26" ht="116.25" customHeight="1" x14ac:dyDescent="0.2">
      <c r="A25" s="272"/>
      <c r="B25" s="272"/>
      <c r="C25" s="272"/>
      <c r="D25" s="37" t="s">
        <v>103</v>
      </c>
      <c r="E25" s="139" t="str">
        <f>+'IDENTIFICACION(GyC)'!D26</f>
        <v>Detrimento del erario</v>
      </c>
      <c r="F25" s="3"/>
      <c r="G25" s="3"/>
      <c r="H25" s="3"/>
      <c r="I25" s="3"/>
      <c r="J25" s="3"/>
      <c r="K25" s="3"/>
      <c r="L25" s="3"/>
      <c r="M25" s="3"/>
      <c r="N25" s="3"/>
      <c r="O25" s="3"/>
      <c r="P25" s="3"/>
      <c r="Q25" s="3"/>
      <c r="R25" s="3"/>
      <c r="S25" s="3"/>
      <c r="T25" s="3"/>
      <c r="U25" s="3"/>
      <c r="V25" s="3"/>
      <c r="W25" s="3"/>
      <c r="X25" s="3"/>
      <c r="Y25" s="3"/>
      <c r="Z25" s="3"/>
    </row>
    <row r="26" spans="1:26" ht="58.5" customHeight="1" x14ac:dyDescent="0.2">
      <c r="A26" s="271"/>
      <c r="B26" s="271"/>
      <c r="C26" s="271"/>
      <c r="D26" s="37" t="s">
        <v>106</v>
      </c>
      <c r="E26" s="70"/>
      <c r="F26" s="3"/>
      <c r="G26" s="3"/>
      <c r="H26" s="3"/>
      <c r="I26" s="3"/>
      <c r="J26" s="3"/>
      <c r="K26" s="3"/>
      <c r="L26" s="3"/>
      <c r="M26" s="3"/>
      <c r="N26" s="3"/>
      <c r="O26" s="3"/>
      <c r="P26" s="3"/>
      <c r="Q26" s="3"/>
      <c r="R26" s="3"/>
      <c r="S26" s="3"/>
      <c r="T26" s="3"/>
      <c r="U26" s="3"/>
      <c r="V26" s="3"/>
      <c r="W26" s="3"/>
      <c r="X26" s="3"/>
      <c r="Y26" s="3"/>
      <c r="Z26" s="3"/>
    </row>
    <row r="27" spans="1:26" ht="99.75" customHeight="1" x14ac:dyDescent="0.2">
      <c r="A27" s="114" t="str">
        <f>+'IDENTIFICACION(GyC)'!E28</f>
        <v>Comisión de falta disciplinaria de funcionario público</v>
      </c>
      <c r="B27" s="37" t="s">
        <v>229</v>
      </c>
      <c r="C27" s="145" t="s">
        <v>154</v>
      </c>
      <c r="D27" s="114" t="str">
        <f>+CONTEXTO!F18</f>
        <v xml:space="preserve">Omisión en el envío de actos administrativos de declaratoria de urgencia manifiesta y reporte de los  contratos celebrados, para el control jurisdiccional y  la contraloría municipal </v>
      </c>
      <c r="E27" s="114" t="str">
        <f>+'IDENTIFICACION(GyC)'!D28</f>
        <v>Apertura de procesos y sanciones disciplinarias</v>
      </c>
      <c r="F27" s="3"/>
      <c r="G27" s="3"/>
      <c r="H27" s="3"/>
      <c r="I27" s="3"/>
      <c r="J27" s="3"/>
      <c r="K27" s="3"/>
      <c r="L27" s="3"/>
      <c r="M27" s="3"/>
      <c r="N27" s="3"/>
      <c r="O27" s="3"/>
      <c r="P27" s="3"/>
      <c r="Q27" s="3"/>
      <c r="R27" s="3"/>
      <c r="S27" s="3"/>
      <c r="T27" s="3"/>
      <c r="U27" s="3"/>
      <c r="V27" s="3"/>
      <c r="W27" s="3"/>
      <c r="X27" s="3"/>
      <c r="Y27" s="3"/>
    </row>
    <row r="28" spans="1:26" ht="14.2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row>
    <row r="29" spans="1:26" ht="14.2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row>
    <row r="30" spans="1:26" ht="14.2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row>
    <row r="31" spans="1:26" ht="14.2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row>
    <row r="32" spans="1:26" ht="14.2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row>
    <row r="33" spans="1:25" ht="14.2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row>
    <row r="34" spans="1:25" ht="14.2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row>
    <row r="35" spans="1:25" ht="14.2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row>
    <row r="36" spans="1:25" ht="14.2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row>
    <row r="37" spans="1:25" ht="14.2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row>
    <row r="38" spans="1:25" ht="14.2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row>
    <row r="39" spans="1:25" ht="14.2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row>
    <row r="40" spans="1:25" ht="14.2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row>
    <row r="41" spans="1:25" ht="14.2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row>
    <row r="42" spans="1:25" ht="14.2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row>
    <row r="43" spans="1:25" ht="14.2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row>
    <row r="44" spans="1:25" ht="14.2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row>
    <row r="45" spans="1:25" ht="14.2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row>
    <row r="46" spans="1:25" ht="14.2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row>
    <row r="47" spans="1:25" ht="14.2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row>
    <row r="48" spans="1:25" ht="14.2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row>
    <row r="49" spans="1:25" ht="14.2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row>
    <row r="50" spans="1:25" ht="14.2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row>
    <row r="51" spans="1:25" ht="14.2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row>
    <row r="52" spans="1:25" ht="14.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row>
    <row r="53" spans="1:25" ht="14.2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row>
    <row r="54" spans="1:25" ht="14.2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row>
    <row r="55" spans="1:25" ht="14.2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row>
    <row r="56" spans="1:25" ht="14.2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row>
    <row r="57" spans="1:25" ht="14.2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row>
    <row r="58" spans="1:25" ht="14.2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row>
    <row r="59" spans="1:25" ht="14.2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row>
    <row r="60" spans="1:25" ht="14.2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row>
    <row r="61" spans="1:25" ht="14.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row>
    <row r="62" spans="1:25" ht="14.2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row>
    <row r="63" spans="1:25" ht="14.2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row>
    <row r="64" spans="1:25" ht="14.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row>
    <row r="65" spans="1:25" ht="14.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row>
    <row r="66" spans="1:25" ht="14.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row>
    <row r="67" spans="1:25" ht="14.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row>
    <row r="68" spans="1:25" ht="14.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row>
    <row r="69" spans="1:25" ht="14.2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row>
    <row r="70" spans="1:25" ht="14.2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row>
    <row r="71" spans="1:25" ht="14.2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row>
    <row r="72" spans="1:25" ht="14.2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row>
    <row r="73" spans="1:25" ht="14.2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row>
    <row r="74" spans="1:25" ht="14.2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row>
    <row r="75" spans="1:25" ht="14.2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row>
    <row r="76" spans="1:25" ht="14.2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row>
    <row r="77" spans="1:25" ht="14.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row>
    <row r="78" spans="1:25" ht="14.2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row>
    <row r="79" spans="1:25" ht="14.2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row>
    <row r="80" spans="1:25" ht="14.2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row>
    <row r="81" spans="1:25" ht="14.2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row>
    <row r="82" spans="1:25" ht="14.2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row>
    <row r="83" spans="1:25" ht="14.2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row>
    <row r="84" spans="1:25" ht="14.2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row>
    <row r="85" spans="1:25" ht="14.2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row>
    <row r="86" spans="1:25" ht="14.2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row>
    <row r="87" spans="1:25" ht="14.2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row>
    <row r="88" spans="1:25" ht="14.2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row>
    <row r="89" spans="1:25" ht="14.2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row>
    <row r="90" spans="1:25" ht="14.2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row>
    <row r="91" spans="1:25" ht="14.2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row>
    <row r="92" spans="1:25" ht="14.2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row>
    <row r="93" spans="1:25" ht="14.2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row>
    <row r="94" spans="1:25" ht="14.2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row>
    <row r="95" spans="1:25" ht="14.2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row>
    <row r="96" spans="1:25" ht="14.2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row>
    <row r="97" spans="1:25" ht="14.2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row>
    <row r="98" spans="1:25" ht="14.2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row>
    <row r="99" spans="1:25" ht="14.2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row>
    <row r="100" spans="1:25" ht="14.2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2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2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2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2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2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2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2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2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2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2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2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2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2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2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2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2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2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2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2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2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2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2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2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2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2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2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2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2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2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2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2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2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2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2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2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2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2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2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2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2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2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2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2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5.75" customHeight="1" x14ac:dyDescent="0.2"/>
    <row r="229" spans="1:25" ht="15.75" customHeight="1" x14ac:dyDescent="0.2"/>
    <row r="230" spans="1:25" ht="15.75" customHeight="1" x14ac:dyDescent="0.2"/>
    <row r="231" spans="1:25" ht="15.75" customHeight="1" x14ac:dyDescent="0.2"/>
    <row r="232" spans="1:25" ht="15.75" customHeight="1" x14ac:dyDescent="0.2"/>
    <row r="233" spans="1:25" ht="15.75" customHeight="1" x14ac:dyDescent="0.2"/>
    <row r="234" spans="1:25" ht="15.75" customHeight="1" x14ac:dyDescent="0.2"/>
    <row r="235" spans="1:25" ht="15.75" customHeight="1" x14ac:dyDescent="0.2"/>
    <row r="236" spans="1:25" ht="15.75" customHeight="1" x14ac:dyDescent="0.2"/>
    <row r="237" spans="1:25" ht="15.75" customHeight="1" x14ac:dyDescent="0.2"/>
    <row r="238" spans="1:25" ht="15.75" customHeight="1" x14ac:dyDescent="0.2"/>
    <row r="239" spans="1:25" ht="15.75" customHeight="1" x14ac:dyDescent="0.2"/>
    <row r="240" spans="1:2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7">
    <mergeCell ref="E16:E17"/>
    <mergeCell ref="B18:B20"/>
    <mergeCell ref="C18:C20"/>
    <mergeCell ref="A21:A26"/>
    <mergeCell ref="B21:B26"/>
    <mergeCell ref="C21:C26"/>
    <mergeCell ref="A18:A20"/>
    <mergeCell ref="D18:D19"/>
    <mergeCell ref="A15:A17"/>
    <mergeCell ref="B15:B17"/>
    <mergeCell ref="C15:C17"/>
    <mergeCell ref="D16:D17"/>
    <mergeCell ref="A6:E6"/>
    <mergeCell ref="B7:E7"/>
    <mergeCell ref="B8:E8"/>
    <mergeCell ref="B10:B14"/>
    <mergeCell ref="C10:C14"/>
    <mergeCell ref="D10:D12"/>
    <mergeCell ref="E10:E12"/>
    <mergeCell ref="A10:A14"/>
    <mergeCell ref="A1:A4"/>
    <mergeCell ref="B1:C1"/>
    <mergeCell ref="D1:E1"/>
    <mergeCell ref="B2:C4"/>
    <mergeCell ref="D2:E2"/>
    <mergeCell ref="D3:E3"/>
    <mergeCell ref="D4:E4"/>
  </mergeCells>
  <pageMargins left="0.70866141732283472" right="0.70866141732283472" top="0.74803149606299213" bottom="0.74803149606299213" header="0" footer="0"/>
  <pageSetup paperSize="5"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000"/>
  <sheetViews>
    <sheetView workbookViewId="0">
      <pane ySplit="1" topLeftCell="A2" activePane="bottomLeft" state="frozen"/>
      <selection pane="bottomLeft" activeCell="B3" sqref="B3:P4"/>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3.375" customWidth="1"/>
    <col min="20" max="20" width="16.5" customWidth="1"/>
  </cols>
  <sheetData>
    <row r="1" spans="1:20" ht="27.75" customHeight="1" x14ac:dyDescent="0.2">
      <c r="A1" s="307"/>
      <c r="B1" s="273" t="s">
        <v>208</v>
      </c>
      <c r="C1" s="274"/>
      <c r="D1" s="274"/>
      <c r="E1" s="274"/>
      <c r="F1" s="274"/>
      <c r="G1" s="274"/>
      <c r="H1" s="274"/>
      <c r="I1" s="274"/>
      <c r="J1" s="274"/>
      <c r="K1" s="274"/>
      <c r="L1" s="274"/>
      <c r="M1" s="274"/>
      <c r="N1" s="274"/>
      <c r="O1" s="274"/>
      <c r="P1" s="275"/>
      <c r="Q1" s="396" t="s">
        <v>209</v>
      </c>
      <c r="R1" s="294"/>
      <c r="S1" s="312"/>
      <c r="T1" s="308"/>
    </row>
    <row r="2" spans="1:20" ht="20.25" customHeight="1" x14ac:dyDescent="0.2">
      <c r="A2" s="298"/>
      <c r="B2" s="276"/>
      <c r="C2" s="277"/>
      <c r="D2" s="277"/>
      <c r="E2" s="277"/>
      <c r="F2" s="277"/>
      <c r="G2" s="277"/>
      <c r="H2" s="277"/>
      <c r="I2" s="277"/>
      <c r="J2" s="277"/>
      <c r="K2" s="277"/>
      <c r="L2" s="277"/>
      <c r="M2" s="277"/>
      <c r="N2" s="277"/>
      <c r="O2" s="277"/>
      <c r="P2" s="278"/>
      <c r="Q2" s="396" t="s">
        <v>98</v>
      </c>
      <c r="R2" s="294"/>
      <c r="S2" s="312"/>
      <c r="T2" s="280"/>
    </row>
    <row r="3" spans="1:20" ht="18.75" customHeight="1" x14ac:dyDescent="0.2">
      <c r="A3" s="298"/>
      <c r="B3" s="284" t="s">
        <v>210</v>
      </c>
      <c r="C3" s="285"/>
      <c r="D3" s="285"/>
      <c r="E3" s="285"/>
      <c r="F3" s="285"/>
      <c r="G3" s="285"/>
      <c r="H3" s="285"/>
      <c r="I3" s="285"/>
      <c r="J3" s="285"/>
      <c r="K3" s="285"/>
      <c r="L3" s="285"/>
      <c r="M3" s="285"/>
      <c r="N3" s="285"/>
      <c r="O3" s="285"/>
      <c r="P3" s="286"/>
      <c r="Q3" s="396" t="s">
        <v>23</v>
      </c>
      <c r="R3" s="294"/>
      <c r="S3" s="312"/>
      <c r="T3" s="280"/>
    </row>
    <row r="4" spans="1:20" ht="19.5" customHeight="1" x14ac:dyDescent="0.2">
      <c r="A4" s="299"/>
      <c r="B4" s="287"/>
      <c r="C4" s="288"/>
      <c r="D4" s="288"/>
      <c r="E4" s="288"/>
      <c r="F4" s="288"/>
      <c r="G4" s="288"/>
      <c r="H4" s="288"/>
      <c r="I4" s="288"/>
      <c r="J4" s="288"/>
      <c r="K4" s="288"/>
      <c r="L4" s="288"/>
      <c r="M4" s="288"/>
      <c r="N4" s="288"/>
      <c r="O4" s="288"/>
      <c r="P4" s="289"/>
      <c r="Q4" s="397" t="s">
        <v>13</v>
      </c>
      <c r="R4" s="294"/>
      <c r="S4" s="312"/>
      <c r="T4" s="281"/>
    </row>
    <row r="6" spans="1:20" ht="15.75" x14ac:dyDescent="0.2">
      <c r="A6" s="416" t="s">
        <v>212</v>
      </c>
      <c r="B6" s="291"/>
      <c r="C6" s="291"/>
      <c r="D6" s="291"/>
      <c r="E6" s="291"/>
      <c r="F6" s="291"/>
      <c r="G6" s="291"/>
      <c r="H6" s="291"/>
      <c r="I6" s="291"/>
      <c r="J6" s="291"/>
      <c r="K6" s="291"/>
      <c r="L6" s="291"/>
      <c r="M6" s="291"/>
      <c r="N6" s="291"/>
      <c r="O6" s="291"/>
      <c r="P6" s="291"/>
      <c r="Q6" s="291"/>
      <c r="R6" s="291"/>
      <c r="S6" s="291"/>
      <c r="T6" s="292"/>
    </row>
    <row r="7" spans="1:20" ht="33" customHeight="1" x14ac:dyDescent="0.2">
      <c r="A7" s="120" t="s">
        <v>30</v>
      </c>
      <c r="B7" s="417" t="s">
        <v>110</v>
      </c>
      <c r="C7" s="294"/>
      <c r="D7" s="294"/>
      <c r="E7" s="294"/>
      <c r="F7" s="294"/>
      <c r="G7" s="294"/>
      <c r="H7" s="294"/>
      <c r="I7" s="294"/>
      <c r="J7" s="294"/>
      <c r="K7" s="294"/>
      <c r="L7" s="294"/>
      <c r="M7" s="294"/>
      <c r="N7" s="294"/>
      <c r="O7" s="294"/>
      <c r="P7" s="294"/>
      <c r="Q7" s="294"/>
      <c r="R7" s="294"/>
      <c r="S7" s="294"/>
      <c r="T7" s="312"/>
    </row>
    <row r="8" spans="1:20" ht="40.5" customHeight="1" x14ac:dyDescent="0.2">
      <c r="A8" s="124" t="s">
        <v>37</v>
      </c>
      <c r="B8" s="296" t="s">
        <v>40</v>
      </c>
      <c r="C8" s="294"/>
      <c r="D8" s="294"/>
      <c r="E8" s="294"/>
      <c r="F8" s="294"/>
      <c r="G8" s="294"/>
      <c r="H8" s="294"/>
      <c r="I8" s="294"/>
      <c r="J8" s="294"/>
      <c r="K8" s="294"/>
      <c r="L8" s="294"/>
      <c r="M8" s="294"/>
      <c r="N8" s="294"/>
      <c r="O8" s="294"/>
      <c r="P8" s="294"/>
      <c r="Q8" s="294"/>
      <c r="R8" s="294"/>
      <c r="S8" s="294"/>
      <c r="T8" s="295"/>
    </row>
    <row r="9" spans="1:20" ht="37.5" customHeight="1" x14ac:dyDescent="0.2">
      <c r="A9" s="418" t="s">
        <v>114</v>
      </c>
      <c r="B9" s="419"/>
      <c r="C9" s="422" t="s">
        <v>218</v>
      </c>
      <c r="D9" s="294"/>
      <c r="E9" s="294"/>
      <c r="F9" s="294"/>
      <c r="G9" s="294"/>
      <c r="H9" s="294"/>
      <c r="I9" s="294"/>
      <c r="J9" s="294"/>
      <c r="K9" s="294"/>
      <c r="L9" s="294"/>
      <c r="M9" s="294"/>
      <c r="N9" s="294"/>
      <c r="O9" s="294"/>
      <c r="P9" s="294"/>
      <c r="Q9" s="294"/>
      <c r="R9" s="294"/>
      <c r="S9" s="294"/>
      <c r="T9" s="312"/>
    </row>
    <row r="10" spans="1:20" ht="25.5" customHeight="1" x14ac:dyDescent="0.2">
      <c r="A10" s="420"/>
      <c r="B10" s="421"/>
      <c r="C10" s="127" t="s">
        <v>72</v>
      </c>
      <c r="D10" s="127" t="s">
        <v>73</v>
      </c>
      <c r="E10" s="127" t="s">
        <v>74</v>
      </c>
      <c r="F10" s="127" t="s">
        <v>75</v>
      </c>
      <c r="G10" s="127" t="s">
        <v>76</v>
      </c>
      <c r="H10" s="127" t="s">
        <v>77</v>
      </c>
      <c r="I10" s="127" t="s">
        <v>78</v>
      </c>
      <c r="J10" s="127" t="s">
        <v>79</v>
      </c>
      <c r="K10" s="127" t="s">
        <v>80</v>
      </c>
      <c r="L10" s="127" t="s">
        <v>81</v>
      </c>
      <c r="M10" s="127" t="s">
        <v>82</v>
      </c>
      <c r="N10" s="127" t="s">
        <v>83</v>
      </c>
      <c r="O10" s="127" t="s">
        <v>84</v>
      </c>
      <c r="P10" s="127" t="s">
        <v>85</v>
      </c>
      <c r="Q10" s="127" t="s">
        <v>86</v>
      </c>
      <c r="R10" s="127" t="s">
        <v>87</v>
      </c>
      <c r="S10" s="129" t="s">
        <v>88</v>
      </c>
      <c r="T10" s="130" t="s">
        <v>222</v>
      </c>
    </row>
    <row r="11" spans="1:20" ht="51" customHeight="1" x14ac:dyDescent="0.2">
      <c r="A11" s="413" t="str">
        <f>DESCRIPCION!A10</f>
        <v>Posibilidad  en la demora  de los procesos contractuales para la adquisición de los bienes y servicios requeridos por la entidad.</v>
      </c>
      <c r="B11" s="286"/>
      <c r="C11" s="134">
        <v>2</v>
      </c>
      <c r="D11" s="134">
        <v>4</v>
      </c>
      <c r="E11" s="134">
        <v>4</v>
      </c>
      <c r="F11" s="134">
        <v>5</v>
      </c>
      <c r="G11" s="134">
        <v>3</v>
      </c>
      <c r="H11" s="134">
        <v>4</v>
      </c>
      <c r="I11" s="134">
        <v>3</v>
      </c>
      <c r="J11" s="134">
        <v>5</v>
      </c>
      <c r="K11" s="134">
        <v>2</v>
      </c>
      <c r="L11" s="134">
        <v>4</v>
      </c>
      <c r="M11" s="134">
        <v>4</v>
      </c>
      <c r="N11" s="134"/>
      <c r="O11" s="134"/>
      <c r="P11" s="134"/>
      <c r="Q11" s="134"/>
      <c r="R11" s="135">
        <f t="shared" ref="R11:R15" si="0">SUM(C11:Q11)</f>
        <v>40</v>
      </c>
      <c r="S11" s="136">
        <f t="shared" ref="S11:S15" si="1">IF(ISERROR(AVERAGE(C11:Q11)),0,AVERAGE(C11:Q11))</f>
        <v>3.6363636363636362</v>
      </c>
      <c r="T11" s="137" t="str">
        <f t="shared" ref="T11:T15" si="2">IF(AND(S11&gt;=1,S11&lt;2),"Rara Vez",IF(AND(S11&gt;=2,S11&lt;3),"Improbable",IF(AND(S11&gt;=3,S11&lt;4),"Posible",IF(AND(S11&gt;=4,S11&lt;5),"Probable",IF(AND(S11=5),"Casi Seguro"," ")))))</f>
        <v>Posible</v>
      </c>
    </row>
    <row r="12" spans="1:20" ht="52.5" customHeight="1" x14ac:dyDescent="0.2">
      <c r="A12" s="413" t="str">
        <f>DESCRIPCION!A15</f>
        <v xml:space="preserve">Posibilidad de incumplimiento al sigimiento a las actividades de control del mapa de riesgo de los procesos contractuales. </v>
      </c>
      <c r="B12" s="286"/>
      <c r="C12" s="134">
        <v>3</v>
      </c>
      <c r="D12" s="134">
        <v>2</v>
      </c>
      <c r="E12" s="134">
        <v>3</v>
      </c>
      <c r="F12" s="134">
        <v>2</v>
      </c>
      <c r="G12" s="134">
        <v>4</v>
      </c>
      <c r="H12" s="134">
        <v>3</v>
      </c>
      <c r="I12" s="134">
        <v>3</v>
      </c>
      <c r="J12" s="134">
        <v>2</v>
      </c>
      <c r="K12" s="134">
        <v>4</v>
      </c>
      <c r="L12" s="134">
        <v>1</v>
      </c>
      <c r="M12" s="134">
        <v>3</v>
      </c>
      <c r="N12" s="134"/>
      <c r="O12" s="134"/>
      <c r="P12" s="134"/>
      <c r="Q12" s="134"/>
      <c r="R12" s="135">
        <f t="shared" si="0"/>
        <v>30</v>
      </c>
      <c r="S12" s="136">
        <f t="shared" si="1"/>
        <v>2.7272727272727271</v>
      </c>
      <c r="T12" s="137" t="str">
        <f t="shared" si="2"/>
        <v>Improbable</v>
      </c>
    </row>
    <row r="13" spans="1:20" ht="50.25" customHeight="1" x14ac:dyDescent="0.2">
      <c r="A13" s="413" t="str">
        <f>DESCRIPCION!A18</f>
        <v xml:space="preserve">Posibilidad de recibir o solicitar cualquier dádiva o beneficio a nombre propio o de terceros con el fin de celebrar un contrato. </v>
      </c>
      <c r="B13" s="286"/>
      <c r="C13" s="134">
        <v>3</v>
      </c>
      <c r="D13" s="134">
        <v>5</v>
      </c>
      <c r="E13" s="134">
        <v>3</v>
      </c>
      <c r="F13" s="134">
        <v>4</v>
      </c>
      <c r="G13" s="134">
        <v>4</v>
      </c>
      <c r="H13" s="134">
        <v>3</v>
      </c>
      <c r="I13" s="134">
        <v>5</v>
      </c>
      <c r="J13" s="134">
        <v>3</v>
      </c>
      <c r="K13" s="134">
        <v>4</v>
      </c>
      <c r="L13" s="134">
        <v>4</v>
      </c>
      <c r="M13" s="134">
        <v>3</v>
      </c>
      <c r="N13" s="134"/>
      <c r="O13" s="134"/>
      <c r="P13" s="134"/>
      <c r="Q13" s="134"/>
      <c r="R13" s="135">
        <f t="shared" si="0"/>
        <v>41</v>
      </c>
      <c r="S13" s="136">
        <f t="shared" si="1"/>
        <v>3.7272727272727271</v>
      </c>
      <c r="T13" s="137" t="str">
        <f t="shared" si="2"/>
        <v>Posible</v>
      </c>
    </row>
    <row r="14" spans="1:20" ht="112.5" customHeight="1" x14ac:dyDescent="0.25">
      <c r="A14" s="414" t="str">
        <f>'IDENTIFICACION(GyC)'!E22</f>
        <v>Indebida utilización de la figura de urgencia manifiesta para la atención de la emergencia por la pandemia de coronavirus covid 19 en el marco de la ley 80 de 1993 y sus normas concordantes</v>
      </c>
      <c r="B14" s="286"/>
      <c r="C14" s="140">
        <v>4</v>
      </c>
      <c r="D14" s="140">
        <v>4</v>
      </c>
      <c r="E14" s="140">
        <v>3</v>
      </c>
      <c r="F14" s="140">
        <v>4</v>
      </c>
      <c r="G14" s="141"/>
      <c r="H14" s="141"/>
      <c r="I14" s="141"/>
      <c r="J14" s="141"/>
      <c r="K14" s="141"/>
      <c r="L14" s="141"/>
      <c r="M14" s="141"/>
      <c r="N14" s="91"/>
      <c r="O14" s="91"/>
      <c r="P14" s="91"/>
      <c r="Q14" s="91"/>
      <c r="R14" s="142">
        <f t="shared" si="0"/>
        <v>15</v>
      </c>
      <c r="S14" s="143">
        <f t="shared" si="1"/>
        <v>3.75</v>
      </c>
      <c r="T14" s="144" t="str">
        <f t="shared" si="2"/>
        <v>Posible</v>
      </c>
    </row>
    <row r="15" spans="1:20" ht="26.25" customHeight="1" x14ac:dyDescent="0.2">
      <c r="A15" s="415" t="s">
        <v>153</v>
      </c>
      <c r="B15" s="312"/>
      <c r="C15" s="107">
        <v>1</v>
      </c>
      <c r="D15" s="107">
        <v>1</v>
      </c>
      <c r="E15" s="107">
        <v>1</v>
      </c>
      <c r="F15" s="107">
        <v>1</v>
      </c>
      <c r="G15" s="107"/>
      <c r="H15" s="107"/>
      <c r="I15" s="107"/>
      <c r="J15" s="107"/>
      <c r="K15" s="107"/>
      <c r="L15" s="107"/>
      <c r="M15" s="107"/>
      <c r="N15" s="107"/>
      <c r="O15" s="107"/>
      <c r="P15" s="107"/>
      <c r="Q15" s="107"/>
      <c r="R15" s="107">
        <f t="shared" si="0"/>
        <v>4</v>
      </c>
      <c r="S15" s="107">
        <f t="shared" si="1"/>
        <v>1</v>
      </c>
      <c r="T15" s="146" t="str">
        <f t="shared" si="2"/>
        <v>Rara Vez</v>
      </c>
    </row>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Q1:S1"/>
    <mergeCell ref="A12:B12"/>
    <mergeCell ref="A13:B13"/>
    <mergeCell ref="A14:B14"/>
    <mergeCell ref="A15:B15"/>
    <mergeCell ref="B3:P4"/>
    <mergeCell ref="A6:T6"/>
    <mergeCell ref="B7:T7"/>
    <mergeCell ref="B8:T8"/>
    <mergeCell ref="A9:B10"/>
    <mergeCell ref="C9:T9"/>
    <mergeCell ref="A11:B11"/>
    <mergeCell ref="A1:A4"/>
    <mergeCell ref="B1:P2"/>
    <mergeCell ref="T1:T4"/>
    <mergeCell ref="Q4:S4"/>
    <mergeCell ref="Q3:S3"/>
    <mergeCell ref="Q2:S2"/>
  </mergeCells>
  <dataValidations count="1">
    <dataValidation type="decimal" allowBlank="1" showErrorMessage="1" sqref="C11:Q13">
      <formula1>1</formula1>
      <formula2>5</formula2>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000"/>
  <sheetViews>
    <sheetView workbookViewId="0">
      <pane ySplit="1" topLeftCell="A5" activePane="bottomLeft" state="frozen"/>
      <selection pane="bottomLeft" activeCell="B3" sqref="B3"/>
    </sheetView>
  </sheetViews>
  <sheetFormatPr baseColWidth="10" defaultColWidth="12.625" defaultRowHeight="15" customHeight="1" x14ac:dyDescent="0.2"/>
  <cols>
    <col min="1" max="2" width="29.75" customWidth="1"/>
    <col min="3" max="3" width="19.625" customWidth="1"/>
    <col min="4" max="4" width="21.125" customWidth="1"/>
    <col min="5" max="5" width="28.625" customWidth="1"/>
    <col min="6" max="6" width="34.5" customWidth="1"/>
    <col min="7" max="7" width="15.625" customWidth="1"/>
  </cols>
  <sheetData>
    <row r="1" spans="1:7" ht="22.5" customHeight="1" x14ac:dyDescent="0.25">
      <c r="A1" s="426"/>
      <c r="B1" s="44"/>
      <c r="C1" s="428" t="s">
        <v>211</v>
      </c>
      <c r="D1" s="274"/>
      <c r="E1" s="275"/>
      <c r="F1" s="118" t="s">
        <v>214</v>
      </c>
      <c r="G1" s="308"/>
    </row>
    <row r="2" spans="1:7" ht="15.75" customHeight="1" x14ac:dyDescent="0.25">
      <c r="A2" s="427"/>
      <c r="B2" s="44"/>
      <c r="C2" s="429"/>
      <c r="D2" s="283"/>
      <c r="E2" s="319"/>
      <c r="F2" s="119" t="s">
        <v>6</v>
      </c>
      <c r="G2" s="280"/>
    </row>
    <row r="3" spans="1:7" ht="15" customHeight="1" x14ac:dyDescent="0.25">
      <c r="A3" s="427"/>
      <c r="B3" s="44"/>
      <c r="C3" s="430" t="s">
        <v>9</v>
      </c>
      <c r="D3" s="283"/>
      <c r="E3" s="319"/>
      <c r="F3" s="119" t="s">
        <v>215</v>
      </c>
      <c r="G3" s="280"/>
    </row>
    <row r="4" spans="1:7" ht="15.75" customHeight="1" x14ac:dyDescent="0.25">
      <c r="A4" s="427"/>
      <c r="B4" s="44"/>
      <c r="C4" s="431"/>
      <c r="D4" s="288"/>
      <c r="E4" s="289"/>
      <c r="F4" s="121" t="s">
        <v>13</v>
      </c>
      <c r="G4" s="281"/>
    </row>
    <row r="6" spans="1:7" ht="33" customHeight="1" x14ac:dyDescent="0.2">
      <c r="A6" s="122" t="s">
        <v>30</v>
      </c>
      <c r="B6" s="433" t="s">
        <v>110</v>
      </c>
      <c r="C6" s="294"/>
      <c r="D6" s="294"/>
      <c r="E6" s="294"/>
      <c r="F6" s="294"/>
      <c r="G6" s="434"/>
    </row>
    <row r="7" spans="1:7" ht="47.25" customHeight="1" x14ac:dyDescent="0.2">
      <c r="A7" s="125" t="s">
        <v>37</v>
      </c>
      <c r="B7" s="296" t="s">
        <v>40</v>
      </c>
      <c r="C7" s="294"/>
      <c r="D7" s="294"/>
      <c r="E7" s="294"/>
      <c r="F7" s="294"/>
      <c r="G7" s="295"/>
    </row>
    <row r="9" spans="1:7" ht="51" customHeight="1" x14ac:dyDescent="0.2">
      <c r="A9" s="432" t="s">
        <v>217</v>
      </c>
      <c r="B9" s="128"/>
      <c r="C9" s="423" t="s">
        <v>220</v>
      </c>
      <c r="D9" s="424" t="s">
        <v>221</v>
      </c>
      <c r="E9" s="291"/>
      <c r="F9" s="291"/>
      <c r="G9" s="292"/>
    </row>
    <row r="10" spans="1:7" x14ac:dyDescent="0.2">
      <c r="A10" s="341"/>
      <c r="B10" s="132"/>
      <c r="C10" s="271"/>
      <c r="D10" s="398" t="s">
        <v>223</v>
      </c>
      <c r="E10" s="312"/>
      <c r="F10" s="425" t="s">
        <v>224</v>
      </c>
      <c r="G10" s="295"/>
    </row>
    <row r="11" spans="1:7" ht="174" customHeight="1" x14ac:dyDescent="0.2">
      <c r="A11" s="413" t="str">
        <f>DESCRIPCION!A10</f>
        <v>Posibilidad  en la demora  de los procesos contractuales para la adquisición de los bienes y servicios requeridos por la entidad.</v>
      </c>
      <c r="B11" s="286"/>
      <c r="C11" s="135" t="s">
        <v>227</v>
      </c>
      <c r="D11" s="435" t="str">
        <f>IF(C11="5. CATASTROFICO",+Hoja3!$C$28,IF(C11="4. MAYOR",+Hoja3!$C$29,IF(C11="3. MODERADO",+Hoja3!$C$30,IF(C11="2. MENOR",+Hoja3!$C$31,IF(C11="1.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E11" s="312"/>
      <c r="F11" s="436" t="str">
        <f>IF(C11="5. CATASTROFICO",+Hoja3!$B$28,IF(C11="4. MAYOR",+Hoja3!$B$29,IF(C11="3. MODERADO",+Hoja3!$B$30,IF(C11="2. MENOR",+Hoja3!$B$31,IF(C11="1.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G11" s="295"/>
    </row>
    <row r="12" spans="1:7" ht="174" customHeight="1" x14ac:dyDescent="0.2">
      <c r="A12" s="413" t="str">
        <f>DESCRIPCION!A15</f>
        <v xml:space="preserve">Posibilidad de incumplimiento al sigimiento a las actividades de control del mapa de riesgo de los procesos contractuales. </v>
      </c>
      <c r="B12" s="286"/>
      <c r="C12" s="135" t="s">
        <v>227</v>
      </c>
      <c r="D12" s="435" t="str">
        <f>IF(C12="5. CATASTROFICO",+Hoja3!$C$28,IF(C12="4. MAYOR",+Hoja3!$C$29,IF(C12="3. MODERADO",+Hoja3!$C$30,IF(C12="2. MENOR",+Hoja3!$C$31,IF(C12="1.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E12" s="312"/>
      <c r="F12" s="436" t="str">
        <f>IF(C12="5. CATASTROFICO",+Hoja3!$B$28,IF(C12="4. MAYOR",+Hoja3!$B$29,IF(C12="3. MODERADO",+Hoja3!$B$30,IF(C12="2. MENOR",+Hoja3!$B$31,IF(C12="1.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G12" s="295"/>
    </row>
    <row r="13" spans="1:7" ht="174" customHeight="1" x14ac:dyDescent="0.2">
      <c r="A13" s="437" t="str">
        <f>+'IDENTIFICACION(GyC)'!E28</f>
        <v>Comisión de falta disciplinaria de funcionario público</v>
      </c>
      <c r="B13" s="312"/>
      <c r="C13" s="138" t="s">
        <v>228</v>
      </c>
      <c r="D13" s="435" t="str">
        <f>IF(C13="5. CATASTROFICO",+Hoja3!$C$28,IF(C13="4. MAYOR",+Hoja3!$C$29,IF(C13="3. MODERADO",+Hoja3!$C$30,IF(C13="2. MENOR",+Hoja3!$C$31,IF(C13="1. INSIGNIFICANTE",Hoja3!$C$32," ")))))</f>
        <v>*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v>
      </c>
      <c r="E13" s="312"/>
      <c r="F13" s="436" t="str">
        <f>IF(C13="5. CATASTROFICO",+Hoja3!$B$28,IF(C13="4. MAYOR",+Hoja3!$B$29,IF(C13="3. MODERADO",+Hoja3!$B$30,IF(C13="2. MENOR",+Hoja3!$B$31,IF(C13="1. INSIGNIFICANTE",Hoja3!$B$32," ")))))</f>
        <v>* No hay interrupción de las operaciones de la entidad.
* No se generan sanciones económicas o administrativas.
* No se afecta la imagen institucional de forma significativa</v>
      </c>
      <c r="G13" s="295"/>
    </row>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
    <mergeCell ref="D13:E13"/>
    <mergeCell ref="F13:G13"/>
    <mergeCell ref="A11:B11"/>
    <mergeCell ref="D11:E11"/>
    <mergeCell ref="F11:G11"/>
    <mergeCell ref="A12:B12"/>
    <mergeCell ref="D12:E12"/>
    <mergeCell ref="F12:G12"/>
    <mergeCell ref="A13:B13"/>
    <mergeCell ref="C9:C10"/>
    <mergeCell ref="D9:G9"/>
    <mergeCell ref="D10:E10"/>
    <mergeCell ref="F10:G10"/>
    <mergeCell ref="A1:A4"/>
    <mergeCell ref="C1:E2"/>
    <mergeCell ref="G1:G4"/>
    <mergeCell ref="C3:E4"/>
    <mergeCell ref="A9:A10"/>
    <mergeCell ref="B6:G6"/>
    <mergeCell ref="B7:G7"/>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000"/>
  <sheetViews>
    <sheetView topLeftCell="A28" workbookViewId="0">
      <selection sqref="A1:A4"/>
    </sheetView>
  </sheetViews>
  <sheetFormatPr baseColWidth="10" defaultColWidth="12.625" defaultRowHeight="15" customHeight="1" x14ac:dyDescent="0.2"/>
  <cols>
    <col min="1" max="1" width="29.75" customWidth="1"/>
    <col min="2" max="2" width="79.625" customWidth="1"/>
    <col min="3" max="3" width="14.5" customWidth="1"/>
    <col min="4" max="4" width="9" customWidth="1"/>
    <col min="5" max="5" width="7.25" customWidth="1"/>
    <col min="6" max="6" width="15.5" customWidth="1"/>
  </cols>
  <sheetData>
    <row r="1" spans="1:6" ht="22.5" customHeight="1" x14ac:dyDescent="0.2">
      <c r="A1" s="443"/>
      <c r="B1" s="444" t="s">
        <v>230</v>
      </c>
      <c r="C1" s="445" t="s">
        <v>231</v>
      </c>
      <c r="D1" s="291"/>
      <c r="E1" s="305"/>
      <c r="F1" s="453"/>
    </row>
    <row r="2" spans="1:6" ht="15.75" customHeight="1" x14ac:dyDescent="0.2">
      <c r="A2" s="298"/>
      <c r="B2" s="271"/>
      <c r="C2" s="438" t="s">
        <v>6</v>
      </c>
      <c r="D2" s="294"/>
      <c r="E2" s="312"/>
      <c r="F2" s="280"/>
    </row>
    <row r="3" spans="1:6" ht="15" customHeight="1" x14ac:dyDescent="0.2">
      <c r="A3" s="298"/>
      <c r="B3" s="394" t="s">
        <v>49</v>
      </c>
      <c r="C3" s="438" t="s">
        <v>215</v>
      </c>
      <c r="D3" s="294"/>
      <c r="E3" s="312"/>
      <c r="F3" s="280"/>
    </row>
    <row r="4" spans="1:6" ht="15.75" customHeight="1" x14ac:dyDescent="0.2">
      <c r="A4" s="299"/>
      <c r="B4" s="327"/>
      <c r="C4" s="439" t="s">
        <v>13</v>
      </c>
      <c r="D4" s="440"/>
      <c r="E4" s="441"/>
      <c r="F4" s="281"/>
    </row>
    <row r="6" spans="1:6" ht="33" customHeight="1" x14ac:dyDescent="0.2">
      <c r="A6" s="122" t="s">
        <v>30</v>
      </c>
      <c r="B6" s="446" t="str">
        <f>CONTEXTO!B7</f>
        <v>GESTION CONTRACTUAL</v>
      </c>
      <c r="C6" s="294"/>
      <c r="D6" s="294"/>
      <c r="E6" s="294"/>
      <c r="F6" s="434"/>
    </row>
    <row r="7" spans="1:6" ht="33" customHeight="1" x14ac:dyDescent="0.2">
      <c r="A7" s="125" t="s">
        <v>37</v>
      </c>
      <c r="B7" s="446" t="str">
        <f>CONTEXTO!B8</f>
        <v>CONTRIBUIR ANUALMENTE EN LA GESTION DE ADQUISICION DE BIENES Y SERVICIOS REQUERIDOS EN LA OPERACIÓN DE LOS PROCESOS DE LA ENTIDAD CUMPLIENDO LA NORMATIVIDAD CONTRACTUAL VIGENTE.</v>
      </c>
      <c r="C7" s="294"/>
      <c r="D7" s="294"/>
      <c r="E7" s="294"/>
      <c r="F7" s="434"/>
    </row>
    <row r="8" spans="1:6" x14ac:dyDescent="0.25">
      <c r="A8" s="447"/>
      <c r="B8" s="285"/>
      <c r="C8" s="285"/>
      <c r="D8" s="285"/>
      <c r="E8" s="285"/>
      <c r="F8" s="285"/>
    </row>
    <row r="9" spans="1:6" ht="34.5" customHeight="1" x14ac:dyDescent="0.25">
      <c r="A9" s="451" t="s">
        <v>234</v>
      </c>
      <c r="B9" s="448" t="s">
        <v>235</v>
      </c>
      <c r="C9" s="286"/>
      <c r="D9" s="449" t="s">
        <v>237</v>
      </c>
      <c r="E9" s="312"/>
      <c r="F9" s="450" t="s">
        <v>238</v>
      </c>
    </row>
    <row r="10" spans="1:6" ht="21" customHeight="1" x14ac:dyDescent="0.25">
      <c r="A10" s="271"/>
      <c r="B10" s="276"/>
      <c r="C10" s="278"/>
      <c r="D10" s="147" t="s">
        <v>239</v>
      </c>
      <c r="E10" s="147" t="s">
        <v>240</v>
      </c>
      <c r="F10" s="271"/>
    </row>
    <row r="11" spans="1:6" ht="26.25" customHeight="1" x14ac:dyDescent="0.2">
      <c r="A11" s="452" t="str">
        <f>DESCRIPCION!A18</f>
        <v xml:space="preserve">Posibilidad de recibir o solicitar cualquier dádiva o beneficio a nombre propio o de terceros con el fin de celebrar un contrato. </v>
      </c>
      <c r="B11" s="442" t="s">
        <v>241</v>
      </c>
      <c r="C11" s="312"/>
      <c r="D11" s="42" t="s">
        <v>124</v>
      </c>
      <c r="E11" s="42"/>
      <c r="F11" s="457" t="str">
        <f>IF(D26="X","CATASTROFICO",IF(AND(D30&gt;0,D30&lt;=5),"MODERADO",IF(AND(D30&gt;=6,D30&lt;=11),"MAYOR",IF(AND(D30&gt;=12,D30&lt;=19),"CATASTROFICO"," "))))</f>
        <v>CATASTROFICO</v>
      </c>
    </row>
    <row r="12" spans="1:6" ht="27" customHeight="1" x14ac:dyDescent="0.2">
      <c r="A12" s="272"/>
      <c r="B12" s="442" t="s">
        <v>244</v>
      </c>
      <c r="C12" s="312"/>
      <c r="D12" s="42" t="s">
        <v>124</v>
      </c>
      <c r="E12" s="42"/>
      <c r="F12" s="272"/>
    </row>
    <row r="13" spans="1:6" ht="27" customHeight="1" x14ac:dyDescent="0.25">
      <c r="A13" s="272"/>
      <c r="B13" s="442" t="s">
        <v>245</v>
      </c>
      <c r="C13" s="312"/>
      <c r="D13" s="104" t="s">
        <v>124</v>
      </c>
      <c r="E13" s="42"/>
      <c r="F13" s="272"/>
    </row>
    <row r="14" spans="1:6" ht="26.25" customHeight="1" x14ac:dyDescent="0.2">
      <c r="A14" s="272"/>
      <c r="B14" s="442" t="s">
        <v>246</v>
      </c>
      <c r="C14" s="312"/>
      <c r="D14" s="42"/>
      <c r="E14" s="42" t="s">
        <v>124</v>
      </c>
      <c r="F14" s="272"/>
    </row>
    <row r="15" spans="1:6" ht="26.25" customHeight="1" x14ac:dyDescent="0.2">
      <c r="A15" s="272"/>
      <c r="B15" s="442" t="s">
        <v>247</v>
      </c>
      <c r="C15" s="312"/>
      <c r="D15" s="42" t="s">
        <v>124</v>
      </c>
      <c r="E15" s="42"/>
      <c r="F15" s="272"/>
    </row>
    <row r="16" spans="1:6" ht="26.25" customHeight="1" x14ac:dyDescent="0.2">
      <c r="A16" s="272"/>
      <c r="B16" s="442" t="s">
        <v>248</v>
      </c>
      <c r="C16" s="312"/>
      <c r="D16" s="42" t="s">
        <v>124</v>
      </c>
      <c r="E16" s="42"/>
      <c r="F16" s="272"/>
    </row>
    <row r="17" spans="1:6" ht="26.25" customHeight="1" x14ac:dyDescent="0.2">
      <c r="A17" s="272"/>
      <c r="B17" s="442" t="s">
        <v>249</v>
      </c>
      <c r="C17" s="312"/>
      <c r="D17" s="42" t="s">
        <v>124</v>
      </c>
      <c r="E17" s="42"/>
      <c r="F17" s="272"/>
    </row>
    <row r="18" spans="1:6" ht="33" customHeight="1" x14ac:dyDescent="0.2">
      <c r="A18" s="272"/>
      <c r="B18" s="442" t="s">
        <v>250</v>
      </c>
      <c r="C18" s="312"/>
      <c r="D18" s="42" t="s">
        <v>124</v>
      </c>
      <c r="E18" s="42"/>
      <c r="F18" s="272"/>
    </row>
    <row r="19" spans="1:6" ht="26.25" customHeight="1" x14ac:dyDescent="0.2">
      <c r="A19" s="272"/>
      <c r="B19" s="442" t="s">
        <v>251</v>
      </c>
      <c r="C19" s="312"/>
      <c r="D19" s="42"/>
      <c r="E19" s="42" t="s">
        <v>124</v>
      </c>
      <c r="F19" s="272"/>
    </row>
    <row r="20" spans="1:6" ht="26.25" customHeight="1" x14ac:dyDescent="0.2">
      <c r="A20" s="272"/>
      <c r="B20" s="442" t="s">
        <v>252</v>
      </c>
      <c r="C20" s="312"/>
      <c r="D20" s="42" t="s">
        <v>124</v>
      </c>
      <c r="E20" s="42"/>
      <c r="F20" s="272"/>
    </row>
    <row r="21" spans="1:6" ht="26.25" customHeight="1" x14ac:dyDescent="0.2">
      <c r="A21" s="272"/>
      <c r="B21" s="442" t="s">
        <v>253</v>
      </c>
      <c r="C21" s="312"/>
      <c r="D21" s="42" t="s">
        <v>124</v>
      </c>
      <c r="E21" s="42"/>
      <c r="F21" s="272"/>
    </row>
    <row r="22" spans="1:6" ht="26.25" customHeight="1" x14ac:dyDescent="0.2">
      <c r="A22" s="272"/>
      <c r="B22" s="442" t="s">
        <v>254</v>
      </c>
      <c r="C22" s="312"/>
      <c r="D22" s="42" t="s">
        <v>124</v>
      </c>
      <c r="E22" s="42"/>
      <c r="F22" s="272"/>
    </row>
    <row r="23" spans="1:6" ht="26.25" customHeight="1" x14ac:dyDescent="0.2">
      <c r="A23" s="272"/>
      <c r="B23" s="442" t="s">
        <v>255</v>
      </c>
      <c r="C23" s="312"/>
      <c r="D23" s="42" t="s">
        <v>124</v>
      </c>
      <c r="E23" s="42"/>
      <c r="F23" s="272"/>
    </row>
    <row r="24" spans="1:6" ht="26.25" customHeight="1" x14ac:dyDescent="0.2">
      <c r="A24" s="272"/>
      <c r="B24" s="442" t="s">
        <v>256</v>
      </c>
      <c r="C24" s="312"/>
      <c r="D24" s="42" t="s">
        <v>124</v>
      </c>
      <c r="E24" s="42"/>
      <c r="F24" s="272"/>
    </row>
    <row r="25" spans="1:6" ht="26.25" customHeight="1" x14ac:dyDescent="0.2">
      <c r="A25" s="272"/>
      <c r="B25" s="442" t="s">
        <v>257</v>
      </c>
      <c r="C25" s="312"/>
      <c r="D25" s="42" t="s">
        <v>124</v>
      </c>
      <c r="E25" s="42"/>
      <c r="F25" s="272"/>
    </row>
    <row r="26" spans="1:6" ht="26.25" customHeight="1" x14ac:dyDescent="0.2">
      <c r="A26" s="272"/>
      <c r="B26" s="442" t="s">
        <v>258</v>
      </c>
      <c r="C26" s="312"/>
      <c r="D26" s="42" t="s">
        <v>124</v>
      </c>
      <c r="E26" s="42"/>
      <c r="F26" s="272"/>
    </row>
    <row r="27" spans="1:6" ht="26.25" customHeight="1" x14ac:dyDescent="0.2">
      <c r="A27" s="272"/>
      <c r="B27" s="442" t="s">
        <v>259</v>
      </c>
      <c r="C27" s="312"/>
      <c r="D27" s="42" t="s">
        <v>124</v>
      </c>
      <c r="E27" s="42"/>
      <c r="F27" s="272"/>
    </row>
    <row r="28" spans="1:6" ht="26.25" customHeight="1" x14ac:dyDescent="0.2">
      <c r="A28" s="272"/>
      <c r="B28" s="442" t="s">
        <v>260</v>
      </c>
      <c r="C28" s="312"/>
      <c r="D28" s="42" t="s">
        <v>124</v>
      </c>
      <c r="E28" s="42"/>
      <c r="F28" s="272"/>
    </row>
    <row r="29" spans="1:6" ht="26.25" customHeight="1" x14ac:dyDescent="0.2">
      <c r="A29" s="272"/>
      <c r="B29" s="442" t="s">
        <v>261</v>
      </c>
      <c r="C29" s="312"/>
      <c r="D29" s="42" t="s">
        <v>124</v>
      </c>
      <c r="E29" s="42"/>
      <c r="F29" s="272"/>
    </row>
    <row r="30" spans="1:6" ht="15.75" customHeight="1" x14ac:dyDescent="0.25">
      <c r="A30" s="271"/>
      <c r="B30" s="454" t="s">
        <v>87</v>
      </c>
      <c r="C30" s="312"/>
      <c r="D30" s="155">
        <f>+Hoja3!B54</f>
        <v>16</v>
      </c>
      <c r="E30" s="156"/>
      <c r="F30" s="271"/>
    </row>
    <row r="31" spans="1:6" ht="15.75" customHeight="1" x14ac:dyDescent="0.25">
      <c r="A31" s="455"/>
      <c r="B31" s="294"/>
      <c r="C31" s="294"/>
      <c r="D31" s="294"/>
      <c r="E31" s="294"/>
      <c r="F31" s="312"/>
    </row>
    <row r="32" spans="1:6" ht="15.75" customHeight="1" x14ac:dyDescent="0.25">
      <c r="A32" s="451" t="s">
        <v>234</v>
      </c>
      <c r="B32" s="448" t="s">
        <v>235</v>
      </c>
      <c r="C32" s="286"/>
      <c r="D32" s="449" t="s">
        <v>237</v>
      </c>
      <c r="E32" s="312"/>
      <c r="F32" s="450" t="s">
        <v>238</v>
      </c>
    </row>
    <row r="33" spans="1:6" ht="15.75" customHeight="1" x14ac:dyDescent="0.25">
      <c r="A33" s="271"/>
      <c r="B33" s="276"/>
      <c r="C33" s="278"/>
      <c r="D33" s="147" t="s">
        <v>239</v>
      </c>
      <c r="E33" s="147" t="s">
        <v>240</v>
      </c>
      <c r="F33" s="271"/>
    </row>
    <row r="34" spans="1:6" ht="15.75" customHeight="1" x14ac:dyDescent="0.2">
      <c r="A34" s="452" t="str">
        <f>'IDENTIFICACION(GyC)'!E22</f>
        <v>Indebida utilización de la figura de urgencia manifiesta para la atención de la emergencia por la pandemia de coronavirus covid 19 en el marco de la ley 80 de 1993 y sus normas concordantes</v>
      </c>
      <c r="B34" s="442" t="s">
        <v>241</v>
      </c>
      <c r="C34" s="312"/>
      <c r="D34" s="42" t="s">
        <v>124</v>
      </c>
      <c r="E34" s="42"/>
      <c r="F34" s="456" t="s">
        <v>262</v>
      </c>
    </row>
    <row r="35" spans="1:6" ht="15.75" customHeight="1" x14ac:dyDescent="0.2">
      <c r="A35" s="272"/>
      <c r="B35" s="442" t="s">
        <v>244</v>
      </c>
      <c r="C35" s="312"/>
      <c r="D35" s="42" t="s">
        <v>124</v>
      </c>
      <c r="E35" s="42"/>
      <c r="F35" s="283"/>
    </row>
    <row r="36" spans="1:6" ht="15.75" customHeight="1" x14ac:dyDescent="0.25">
      <c r="A36" s="272"/>
      <c r="B36" s="442" t="s">
        <v>245</v>
      </c>
      <c r="C36" s="312"/>
      <c r="D36" s="44" t="s">
        <v>124</v>
      </c>
      <c r="E36" s="42"/>
      <c r="F36" s="283"/>
    </row>
    <row r="37" spans="1:6" ht="15.75" customHeight="1" x14ac:dyDescent="0.2">
      <c r="A37" s="272"/>
      <c r="B37" s="442" t="s">
        <v>246</v>
      </c>
      <c r="C37" s="312"/>
      <c r="D37" s="39" t="s">
        <v>124</v>
      </c>
      <c r="E37" s="42"/>
      <c r="F37" s="283"/>
    </row>
    <row r="38" spans="1:6" ht="15.75" customHeight="1" x14ac:dyDescent="0.2">
      <c r="A38" s="272"/>
      <c r="B38" s="442" t="s">
        <v>247</v>
      </c>
      <c r="C38" s="312"/>
      <c r="D38" s="42" t="s">
        <v>124</v>
      </c>
      <c r="E38" s="42"/>
      <c r="F38" s="283"/>
    </row>
    <row r="39" spans="1:6" ht="15.75" customHeight="1" x14ac:dyDescent="0.2">
      <c r="A39" s="272"/>
      <c r="B39" s="442" t="s">
        <v>248</v>
      </c>
      <c r="C39" s="312"/>
      <c r="D39" s="42" t="s">
        <v>124</v>
      </c>
      <c r="E39" s="42"/>
      <c r="F39" s="283"/>
    </row>
    <row r="40" spans="1:6" ht="15.75" customHeight="1" x14ac:dyDescent="0.2">
      <c r="A40" s="272"/>
      <c r="B40" s="442" t="s">
        <v>249</v>
      </c>
      <c r="C40" s="312"/>
      <c r="D40" s="42" t="s">
        <v>124</v>
      </c>
      <c r="E40" s="42"/>
      <c r="F40" s="283"/>
    </row>
    <row r="41" spans="1:6" ht="15.75" customHeight="1" x14ac:dyDescent="0.2">
      <c r="A41" s="272"/>
      <c r="B41" s="442" t="s">
        <v>250</v>
      </c>
      <c r="C41" s="312"/>
      <c r="D41" s="42" t="s">
        <v>124</v>
      </c>
      <c r="E41" s="42"/>
      <c r="F41" s="283"/>
    </row>
    <row r="42" spans="1:6" ht="15.75" customHeight="1" x14ac:dyDescent="0.2">
      <c r="A42" s="272"/>
      <c r="B42" s="442" t="s">
        <v>251</v>
      </c>
      <c r="C42" s="312"/>
      <c r="D42" s="42"/>
      <c r="E42" s="42" t="s">
        <v>124</v>
      </c>
      <c r="F42" s="283"/>
    </row>
    <row r="43" spans="1:6" ht="15.75" customHeight="1" x14ac:dyDescent="0.2">
      <c r="A43" s="272"/>
      <c r="B43" s="442" t="s">
        <v>252</v>
      </c>
      <c r="C43" s="312"/>
      <c r="D43" s="42" t="s">
        <v>124</v>
      </c>
      <c r="E43" s="42"/>
      <c r="F43" s="283"/>
    </row>
    <row r="44" spans="1:6" ht="15.75" customHeight="1" x14ac:dyDescent="0.2">
      <c r="A44" s="272"/>
      <c r="B44" s="442" t="s">
        <v>253</v>
      </c>
      <c r="C44" s="312"/>
      <c r="D44" s="42" t="s">
        <v>124</v>
      </c>
      <c r="E44" s="42"/>
      <c r="F44" s="283"/>
    </row>
    <row r="45" spans="1:6" ht="15.75" customHeight="1" x14ac:dyDescent="0.2">
      <c r="A45" s="272"/>
      <c r="B45" s="442" t="s">
        <v>254</v>
      </c>
      <c r="C45" s="312"/>
      <c r="D45" s="42" t="s">
        <v>124</v>
      </c>
      <c r="E45" s="42"/>
      <c r="F45" s="283"/>
    </row>
    <row r="46" spans="1:6" ht="15.75" customHeight="1" x14ac:dyDescent="0.2">
      <c r="A46" s="272"/>
      <c r="B46" s="442" t="s">
        <v>255</v>
      </c>
      <c r="C46" s="312"/>
      <c r="D46" s="42" t="s">
        <v>124</v>
      </c>
      <c r="E46" s="42"/>
      <c r="F46" s="283"/>
    </row>
    <row r="47" spans="1:6" ht="15.75" customHeight="1" x14ac:dyDescent="0.2">
      <c r="A47" s="272"/>
      <c r="B47" s="442" t="s">
        <v>256</v>
      </c>
      <c r="C47" s="312"/>
      <c r="D47" s="42" t="s">
        <v>124</v>
      </c>
      <c r="E47" s="42"/>
      <c r="F47" s="283"/>
    </row>
    <row r="48" spans="1:6" ht="15.75" customHeight="1" x14ac:dyDescent="0.2">
      <c r="A48" s="272"/>
      <c r="B48" s="442" t="s">
        <v>257</v>
      </c>
      <c r="C48" s="312"/>
      <c r="D48" s="42" t="s">
        <v>124</v>
      </c>
      <c r="E48" s="42"/>
      <c r="F48" s="283"/>
    </row>
    <row r="49" spans="1:6" ht="15.75" customHeight="1" x14ac:dyDescent="0.2">
      <c r="A49" s="272"/>
      <c r="B49" s="442" t="s">
        <v>258</v>
      </c>
      <c r="C49" s="312"/>
      <c r="D49" s="42" t="s">
        <v>124</v>
      </c>
      <c r="E49" s="42"/>
      <c r="F49" s="283"/>
    </row>
    <row r="50" spans="1:6" ht="15.75" customHeight="1" x14ac:dyDescent="0.2">
      <c r="A50" s="272"/>
      <c r="B50" s="442" t="s">
        <v>259</v>
      </c>
      <c r="C50" s="312"/>
      <c r="D50" s="42" t="s">
        <v>124</v>
      </c>
      <c r="E50" s="42"/>
      <c r="F50" s="283"/>
    </row>
    <row r="51" spans="1:6" ht="15.75" customHeight="1" x14ac:dyDescent="0.2">
      <c r="A51" s="272"/>
      <c r="B51" s="442" t="s">
        <v>260</v>
      </c>
      <c r="C51" s="312"/>
      <c r="D51" s="42" t="s">
        <v>124</v>
      </c>
      <c r="E51" s="42"/>
      <c r="F51" s="283"/>
    </row>
    <row r="52" spans="1:6" ht="15.75" customHeight="1" x14ac:dyDescent="0.2">
      <c r="A52" s="272"/>
      <c r="B52" s="442" t="s">
        <v>261</v>
      </c>
      <c r="C52" s="312"/>
      <c r="D52" s="42"/>
      <c r="E52" s="42" t="s">
        <v>263</v>
      </c>
      <c r="F52" s="283"/>
    </row>
    <row r="53" spans="1:6" ht="15.75" customHeight="1" x14ac:dyDescent="0.25">
      <c r="A53" s="271"/>
      <c r="B53" s="454" t="s">
        <v>87</v>
      </c>
      <c r="C53" s="312"/>
      <c r="D53" s="450">
        <v>17</v>
      </c>
      <c r="E53" s="156"/>
      <c r="F53" s="283"/>
    </row>
    <row r="54" spans="1:6" ht="15.75" customHeight="1" x14ac:dyDescent="0.2">
      <c r="D54" s="271"/>
    </row>
    <row r="55" spans="1:6" ht="15.75" customHeight="1" x14ac:dyDescent="0.2"/>
    <row r="56" spans="1:6" ht="15.75" customHeight="1" x14ac:dyDescent="0.2"/>
    <row r="57" spans="1:6" ht="15.75" customHeight="1" x14ac:dyDescent="0.2"/>
    <row r="58" spans="1:6" ht="15.75" customHeight="1" x14ac:dyDescent="0.2"/>
    <row r="59" spans="1:6" ht="15.75" customHeight="1" x14ac:dyDescent="0.2"/>
    <row r="60" spans="1:6" ht="15.75" customHeight="1" x14ac:dyDescent="0.2"/>
    <row r="61" spans="1:6" ht="15.75" customHeight="1" x14ac:dyDescent="0.2"/>
    <row r="62" spans="1:6" ht="15.75" customHeight="1" x14ac:dyDescent="0.2"/>
    <row r="63" spans="1:6" ht="15.75" customHeight="1" x14ac:dyDescent="0.2"/>
    <row r="64" spans="1: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
    <mergeCell ref="B19:C19"/>
    <mergeCell ref="B53:C53"/>
    <mergeCell ref="F11:F30"/>
    <mergeCell ref="B12:C12"/>
    <mergeCell ref="B13:C13"/>
    <mergeCell ref="B14:C14"/>
    <mergeCell ref="B15:C15"/>
    <mergeCell ref="B26:C26"/>
    <mergeCell ref="B27:C27"/>
    <mergeCell ref="B21:C21"/>
    <mergeCell ref="B22:C22"/>
    <mergeCell ref="B23:C23"/>
    <mergeCell ref="B24:C24"/>
    <mergeCell ref="B25:C25"/>
    <mergeCell ref="B16:C16"/>
    <mergeCell ref="B17:C17"/>
    <mergeCell ref="B18:C18"/>
    <mergeCell ref="A34:A53"/>
    <mergeCell ref="B34:C34"/>
    <mergeCell ref="F34:F53"/>
    <mergeCell ref="B35:C35"/>
    <mergeCell ref="B36:C36"/>
    <mergeCell ref="B37:C37"/>
    <mergeCell ref="B38:C38"/>
    <mergeCell ref="B39:C39"/>
    <mergeCell ref="B40:C40"/>
    <mergeCell ref="B41:C41"/>
    <mergeCell ref="B42:C42"/>
    <mergeCell ref="B43:C43"/>
    <mergeCell ref="B44:C44"/>
    <mergeCell ref="B45:C45"/>
    <mergeCell ref="B46:C46"/>
    <mergeCell ref="B52:C52"/>
    <mergeCell ref="C2:E2"/>
    <mergeCell ref="B3:B4"/>
    <mergeCell ref="D53:D54"/>
    <mergeCell ref="B28:C28"/>
    <mergeCell ref="B29:C29"/>
    <mergeCell ref="B47:C47"/>
    <mergeCell ref="B48:C48"/>
    <mergeCell ref="B49:C49"/>
    <mergeCell ref="B50:C50"/>
    <mergeCell ref="B51:C51"/>
    <mergeCell ref="B30:C30"/>
    <mergeCell ref="A31:F31"/>
    <mergeCell ref="A32:A33"/>
    <mergeCell ref="B32:C33"/>
    <mergeCell ref="D32:E32"/>
    <mergeCell ref="F32:F33"/>
    <mergeCell ref="C3:E3"/>
    <mergeCell ref="C4:E4"/>
    <mergeCell ref="B20:C20"/>
    <mergeCell ref="A1:A4"/>
    <mergeCell ref="B1:B2"/>
    <mergeCell ref="C1:E1"/>
    <mergeCell ref="B6:F6"/>
    <mergeCell ref="B7:F7"/>
    <mergeCell ref="A8:F8"/>
    <mergeCell ref="B9:C10"/>
    <mergeCell ref="D9:E9"/>
    <mergeCell ref="F9:F10"/>
    <mergeCell ref="B11:C11"/>
    <mergeCell ref="A9:A10"/>
    <mergeCell ref="A11:A30"/>
    <mergeCell ref="F1:F4"/>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00"/>
  <sheetViews>
    <sheetView workbookViewId="0">
      <selection sqref="A1:B4"/>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2.625" customWidth="1"/>
  </cols>
  <sheetData>
    <row r="1" spans="1:11" ht="15" customHeight="1" x14ac:dyDescent="0.2">
      <c r="A1" s="301"/>
      <c r="B1" s="286"/>
      <c r="C1" s="284" t="s">
        <v>232</v>
      </c>
      <c r="D1" s="285"/>
      <c r="E1" s="285"/>
      <c r="F1" s="286"/>
      <c r="G1" s="396" t="s">
        <v>2</v>
      </c>
      <c r="H1" s="294"/>
      <c r="I1" s="312"/>
      <c r="J1" s="475"/>
      <c r="K1" s="286"/>
    </row>
    <row r="2" spans="1:11" ht="15" customHeight="1" x14ac:dyDescent="0.2">
      <c r="A2" s="303"/>
      <c r="B2" s="319"/>
      <c r="C2" s="276"/>
      <c r="D2" s="277"/>
      <c r="E2" s="277"/>
      <c r="F2" s="278"/>
      <c r="G2" s="396" t="s">
        <v>6</v>
      </c>
      <c r="H2" s="294"/>
      <c r="I2" s="312"/>
      <c r="J2" s="303"/>
      <c r="K2" s="319"/>
    </row>
    <row r="3" spans="1:11" ht="34.5" customHeight="1" x14ac:dyDescent="0.2">
      <c r="A3" s="303"/>
      <c r="B3" s="319"/>
      <c r="C3" s="284" t="s">
        <v>233</v>
      </c>
      <c r="D3" s="285"/>
      <c r="E3" s="285"/>
      <c r="F3" s="286"/>
      <c r="G3" s="396" t="s">
        <v>23</v>
      </c>
      <c r="H3" s="294"/>
      <c r="I3" s="312"/>
      <c r="J3" s="303"/>
      <c r="K3" s="319"/>
    </row>
    <row r="4" spans="1:11" ht="15.75" customHeight="1" x14ac:dyDescent="0.2">
      <c r="A4" s="276"/>
      <c r="B4" s="278"/>
      <c r="C4" s="276"/>
      <c r="D4" s="277"/>
      <c r="E4" s="277"/>
      <c r="F4" s="278"/>
      <c r="G4" s="397" t="s">
        <v>13</v>
      </c>
      <c r="H4" s="294"/>
      <c r="I4" s="312"/>
      <c r="J4" s="276"/>
      <c r="K4" s="278"/>
    </row>
    <row r="6" spans="1:11" ht="26.25" customHeight="1" x14ac:dyDescent="0.25">
      <c r="A6" s="469" t="s">
        <v>236</v>
      </c>
      <c r="B6" s="291"/>
      <c r="C6" s="291"/>
      <c r="D6" s="291"/>
      <c r="E6" s="291"/>
      <c r="F6" s="291"/>
      <c r="G6" s="291"/>
      <c r="H6" s="291"/>
      <c r="I6" s="291"/>
      <c r="J6" s="291"/>
      <c r="K6" s="292"/>
    </row>
    <row r="7" spans="1:11" ht="24" customHeight="1" x14ac:dyDescent="0.2">
      <c r="A7" s="22" t="s">
        <v>30</v>
      </c>
      <c r="B7" s="470" t="str">
        <f>CONTEXTO!B7</f>
        <v>GESTION CONTRACTUAL</v>
      </c>
      <c r="C7" s="294"/>
      <c r="D7" s="294"/>
      <c r="E7" s="294"/>
      <c r="F7" s="294"/>
      <c r="G7" s="294"/>
      <c r="H7" s="294"/>
      <c r="I7" s="294"/>
      <c r="J7" s="294"/>
      <c r="K7" s="295"/>
    </row>
    <row r="8" spans="1:11" ht="35.25" customHeight="1" x14ac:dyDescent="0.2">
      <c r="A8" s="28" t="s">
        <v>37</v>
      </c>
      <c r="B8" s="471" t="str">
        <f>CONTEXTO!B8</f>
        <v>CONTRIBUIR ANUALMENTE EN LA GESTION DE ADQUISICION DE BIENES Y SERVICIOS REQUERIDOS EN LA OPERACIÓN DE LOS PROCESOS DE LA ENTIDAD CUMPLIENDO LA NORMATIVIDAD CONTRACTUAL VIGENTE.</v>
      </c>
      <c r="C8" s="294"/>
      <c r="D8" s="294"/>
      <c r="E8" s="294"/>
      <c r="F8" s="294"/>
      <c r="G8" s="294"/>
      <c r="H8" s="294"/>
      <c r="I8" s="294"/>
      <c r="J8" s="294"/>
      <c r="K8" s="295"/>
    </row>
    <row r="9" spans="1:11" ht="29.25" customHeight="1" x14ac:dyDescent="0.2">
      <c r="A9" s="148" t="s">
        <v>242</v>
      </c>
      <c r="B9" s="472" t="str">
        <f>DESCRIPCION!A10</f>
        <v>Posibilidad  en la demora  de los procesos contractuales para la adquisición de los bienes y servicios requeridos por la entidad.</v>
      </c>
      <c r="C9" s="440"/>
      <c r="D9" s="440"/>
      <c r="E9" s="440"/>
      <c r="F9" s="440"/>
      <c r="G9" s="440"/>
      <c r="H9" s="440"/>
      <c r="I9" s="440"/>
      <c r="J9" s="440"/>
      <c r="K9" s="473"/>
    </row>
    <row r="10" spans="1:11" x14ac:dyDescent="0.25">
      <c r="A10" s="149"/>
      <c r="B10" s="150"/>
      <c r="C10" s="150"/>
      <c r="D10" s="150"/>
      <c r="E10" s="150"/>
      <c r="F10" s="150"/>
      <c r="G10" s="150"/>
      <c r="H10" s="150"/>
      <c r="I10" s="150"/>
      <c r="J10" s="150"/>
      <c r="K10" s="151"/>
    </row>
    <row r="11" spans="1:11" x14ac:dyDescent="0.25">
      <c r="A11" s="152"/>
      <c r="B11" s="33"/>
      <c r="C11" s="33"/>
      <c r="D11" s="33"/>
      <c r="E11" s="33"/>
      <c r="F11" s="33"/>
      <c r="G11" s="33"/>
      <c r="H11" s="33"/>
      <c r="I11" s="33"/>
      <c r="J11" s="474" t="s">
        <v>243</v>
      </c>
      <c r="K11" s="316"/>
    </row>
    <row r="12" spans="1:11" x14ac:dyDescent="0.25">
      <c r="A12" s="152"/>
      <c r="B12" s="153"/>
      <c r="C12" s="33"/>
      <c r="D12" s="33"/>
      <c r="E12" s="33"/>
      <c r="F12" s="33"/>
      <c r="G12" s="33"/>
      <c r="H12" s="33"/>
      <c r="I12" s="33"/>
      <c r="J12" s="154"/>
      <c r="K12" s="157"/>
    </row>
    <row r="13" spans="1:11" ht="30" customHeight="1" x14ac:dyDescent="0.25">
      <c r="A13" s="464" t="s">
        <v>264</v>
      </c>
      <c r="B13" s="158">
        <v>5</v>
      </c>
      <c r="C13" s="460"/>
      <c r="D13" s="462"/>
      <c r="E13" s="463"/>
      <c r="F13" s="463"/>
      <c r="G13" s="463"/>
      <c r="H13" s="33"/>
      <c r="I13" s="33"/>
      <c r="J13" s="159"/>
      <c r="K13" s="160" t="s">
        <v>267</v>
      </c>
    </row>
    <row r="14" spans="1:11" ht="30" customHeight="1" x14ac:dyDescent="0.25">
      <c r="A14" s="429"/>
      <c r="B14" s="161" t="s">
        <v>268</v>
      </c>
      <c r="C14" s="461"/>
      <c r="D14" s="459"/>
      <c r="E14" s="459"/>
      <c r="F14" s="459"/>
      <c r="G14" s="459"/>
      <c r="H14" s="33"/>
      <c r="I14" s="33"/>
      <c r="J14" s="154"/>
      <c r="K14" s="160"/>
    </row>
    <row r="15" spans="1:11" ht="30" customHeight="1" x14ac:dyDescent="0.25">
      <c r="A15" s="429"/>
      <c r="B15" s="158">
        <v>4</v>
      </c>
      <c r="C15" s="482"/>
      <c r="D15" s="462"/>
      <c r="E15" s="483"/>
      <c r="F15" s="458"/>
      <c r="G15" s="463"/>
      <c r="H15" s="33"/>
      <c r="I15" s="33"/>
      <c r="J15" s="162"/>
      <c r="K15" s="160" t="s">
        <v>269</v>
      </c>
    </row>
    <row r="16" spans="1:11" ht="30" customHeight="1" x14ac:dyDescent="0.25">
      <c r="A16" s="429"/>
      <c r="B16" s="161" t="s">
        <v>270</v>
      </c>
      <c r="C16" s="461"/>
      <c r="D16" s="459"/>
      <c r="E16" s="459"/>
      <c r="F16" s="459"/>
      <c r="G16" s="459"/>
      <c r="H16" s="33"/>
      <c r="I16" s="33"/>
      <c r="J16" s="163"/>
      <c r="K16" s="160"/>
    </row>
    <row r="17" spans="1:11" ht="30" customHeight="1" x14ac:dyDescent="0.25">
      <c r="A17" s="429"/>
      <c r="B17" s="158">
        <v>3</v>
      </c>
      <c r="C17" s="466"/>
      <c r="D17" s="484"/>
      <c r="E17" s="487" t="s">
        <v>124</v>
      </c>
      <c r="F17" s="458"/>
      <c r="G17" s="463"/>
      <c r="H17" s="33"/>
      <c r="I17" s="33"/>
      <c r="J17" s="164"/>
      <c r="K17" s="160" t="s">
        <v>271</v>
      </c>
    </row>
    <row r="18" spans="1:11" ht="30" customHeight="1" x14ac:dyDescent="0.25">
      <c r="A18" s="429"/>
      <c r="B18" s="161" t="s">
        <v>272</v>
      </c>
      <c r="C18" s="461"/>
      <c r="D18" s="459"/>
      <c r="E18" s="459"/>
      <c r="F18" s="459"/>
      <c r="G18" s="459"/>
      <c r="H18" s="33"/>
      <c r="I18" s="33"/>
      <c r="J18" s="163"/>
      <c r="K18" s="160"/>
    </row>
    <row r="19" spans="1:11" ht="30" customHeight="1" x14ac:dyDescent="0.25">
      <c r="A19" s="429"/>
      <c r="B19" s="158">
        <v>2</v>
      </c>
      <c r="C19" s="466"/>
      <c r="D19" s="468"/>
      <c r="E19" s="485"/>
      <c r="F19" s="486"/>
      <c r="G19" s="463"/>
      <c r="H19" s="33"/>
      <c r="I19" s="33"/>
      <c r="J19" s="165"/>
      <c r="K19" s="160" t="s">
        <v>273</v>
      </c>
    </row>
    <row r="20" spans="1:11" ht="30" customHeight="1" x14ac:dyDescent="0.25">
      <c r="A20" s="429"/>
      <c r="B20" s="161" t="s">
        <v>274</v>
      </c>
      <c r="C20" s="461"/>
      <c r="D20" s="459"/>
      <c r="E20" s="459"/>
      <c r="F20" s="459"/>
      <c r="G20" s="459"/>
      <c r="H20" s="33"/>
      <c r="I20" s="33"/>
      <c r="J20" s="33"/>
      <c r="K20" s="153"/>
    </row>
    <row r="21" spans="1:11" ht="30" customHeight="1" x14ac:dyDescent="0.25">
      <c r="A21" s="429"/>
      <c r="B21" s="158">
        <v>1</v>
      </c>
      <c r="C21" s="466"/>
      <c r="D21" s="468"/>
      <c r="E21" s="484"/>
      <c r="F21" s="462"/>
      <c r="G21" s="462"/>
      <c r="H21" s="33"/>
      <c r="I21" s="33"/>
      <c r="J21" s="33"/>
      <c r="K21" s="153"/>
    </row>
    <row r="22" spans="1:11" ht="30" customHeight="1" x14ac:dyDescent="0.25">
      <c r="A22" s="429"/>
      <c r="B22" s="161" t="s">
        <v>275</v>
      </c>
      <c r="C22" s="467"/>
      <c r="D22" s="465"/>
      <c r="E22" s="465"/>
      <c r="F22" s="465"/>
      <c r="G22" s="465"/>
      <c r="H22" s="166"/>
      <c r="I22" s="33"/>
      <c r="J22" s="33"/>
      <c r="K22" s="153"/>
    </row>
    <row r="23" spans="1:11" ht="15.75" customHeight="1" x14ac:dyDescent="0.25">
      <c r="A23" s="152"/>
      <c r="B23" s="33"/>
      <c r="C23" s="167">
        <v>1</v>
      </c>
      <c r="D23" s="167">
        <v>2</v>
      </c>
      <c r="E23" s="167">
        <v>3</v>
      </c>
      <c r="F23" s="167">
        <v>4</v>
      </c>
      <c r="G23" s="167">
        <v>5</v>
      </c>
      <c r="H23" s="33"/>
      <c r="I23" s="33"/>
      <c r="J23" s="33"/>
      <c r="K23" s="153"/>
    </row>
    <row r="24" spans="1:11" ht="15.75" customHeight="1" x14ac:dyDescent="0.25">
      <c r="A24" s="152"/>
      <c r="B24" s="33"/>
      <c r="C24" s="167" t="s">
        <v>276</v>
      </c>
      <c r="D24" s="167" t="s">
        <v>277</v>
      </c>
      <c r="E24" s="167" t="s">
        <v>278</v>
      </c>
      <c r="F24" s="167" t="s">
        <v>279</v>
      </c>
      <c r="G24" s="167" t="s">
        <v>280</v>
      </c>
      <c r="H24" s="33"/>
      <c r="I24" s="33"/>
      <c r="J24" s="33"/>
      <c r="K24" s="153"/>
    </row>
    <row r="25" spans="1:11" ht="15.75" customHeight="1" x14ac:dyDescent="0.25">
      <c r="A25" s="152"/>
      <c r="B25" s="33"/>
      <c r="C25" s="476" t="s">
        <v>281</v>
      </c>
      <c r="D25" s="477"/>
      <c r="E25" s="477"/>
      <c r="F25" s="477"/>
      <c r="G25" s="478"/>
      <c r="H25" s="33"/>
      <c r="I25" s="33"/>
      <c r="J25" s="33"/>
      <c r="K25" s="153"/>
    </row>
    <row r="26" spans="1:11" ht="15.75" customHeight="1" x14ac:dyDescent="0.25">
      <c r="A26" s="152"/>
      <c r="B26" s="33"/>
      <c r="C26" s="479"/>
      <c r="D26" s="480"/>
      <c r="E26" s="480"/>
      <c r="F26" s="480"/>
      <c r="G26" s="481"/>
      <c r="H26" s="33"/>
      <c r="I26" s="33"/>
      <c r="J26" s="33"/>
      <c r="K26" s="153"/>
    </row>
    <row r="27" spans="1:11" ht="15.75" customHeight="1" x14ac:dyDescent="0.25">
      <c r="A27" s="168"/>
      <c r="B27" s="169"/>
      <c r="C27" s="169"/>
      <c r="D27" s="169"/>
      <c r="E27" s="169"/>
      <c r="F27" s="169"/>
      <c r="G27" s="169"/>
      <c r="H27" s="169"/>
      <c r="I27" s="169"/>
      <c r="J27" s="169"/>
      <c r="K27" s="170"/>
    </row>
    <row r="28" spans="1:11" ht="15.75" customHeight="1" x14ac:dyDescent="0.2"/>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
    <mergeCell ref="C25:G26"/>
    <mergeCell ref="C15:C16"/>
    <mergeCell ref="D15:D16"/>
    <mergeCell ref="E15:E16"/>
    <mergeCell ref="F15:F16"/>
    <mergeCell ref="G15:G16"/>
    <mergeCell ref="E21:E22"/>
    <mergeCell ref="F21:F22"/>
    <mergeCell ref="C19:C20"/>
    <mergeCell ref="D19:D20"/>
    <mergeCell ref="E19:E20"/>
    <mergeCell ref="F19:F20"/>
    <mergeCell ref="G19:G20"/>
    <mergeCell ref="C17:C18"/>
    <mergeCell ref="D17:D18"/>
    <mergeCell ref="E17:E18"/>
    <mergeCell ref="A13:A22"/>
    <mergeCell ref="G21:G22"/>
    <mergeCell ref="A1:B4"/>
    <mergeCell ref="C1:F2"/>
    <mergeCell ref="C21:C22"/>
    <mergeCell ref="D21:D22"/>
    <mergeCell ref="A6:K6"/>
    <mergeCell ref="B7:K7"/>
    <mergeCell ref="B8:K8"/>
    <mergeCell ref="B9:K9"/>
    <mergeCell ref="J11:K11"/>
    <mergeCell ref="G1:I1"/>
    <mergeCell ref="J1:K4"/>
    <mergeCell ref="G2:I2"/>
    <mergeCell ref="C3:F4"/>
    <mergeCell ref="G17:G18"/>
    <mergeCell ref="F17:F18"/>
    <mergeCell ref="G3:I3"/>
    <mergeCell ref="C13:C14"/>
    <mergeCell ref="D13:D14"/>
    <mergeCell ref="E13:E14"/>
    <mergeCell ref="F13:F14"/>
    <mergeCell ref="G13:G14"/>
    <mergeCell ref="G4:I4"/>
  </mergeCells>
  <pageMargins left="0.7" right="0.7" top="0.75" bottom="0.75"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00"/>
  <sheetViews>
    <sheetView workbookViewId="0">
      <selection sqref="A1:B4"/>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2.625" customWidth="1"/>
  </cols>
  <sheetData>
    <row r="1" spans="1:11" ht="15" customHeight="1" x14ac:dyDescent="0.2">
      <c r="A1" s="301"/>
      <c r="B1" s="286"/>
      <c r="C1" s="284" t="s">
        <v>265</v>
      </c>
      <c r="D1" s="285"/>
      <c r="E1" s="285"/>
      <c r="F1" s="286"/>
      <c r="G1" s="396" t="s">
        <v>2</v>
      </c>
      <c r="H1" s="294"/>
      <c r="I1" s="312"/>
      <c r="J1" s="475"/>
      <c r="K1" s="286"/>
    </row>
    <row r="2" spans="1:11" ht="15" customHeight="1" x14ac:dyDescent="0.2">
      <c r="A2" s="303"/>
      <c r="B2" s="319"/>
      <c r="C2" s="276"/>
      <c r="D2" s="277"/>
      <c r="E2" s="277"/>
      <c r="F2" s="278"/>
      <c r="G2" s="396" t="s">
        <v>6</v>
      </c>
      <c r="H2" s="294"/>
      <c r="I2" s="312"/>
      <c r="J2" s="303"/>
      <c r="K2" s="319"/>
    </row>
    <row r="3" spans="1:11" ht="34.5" customHeight="1" x14ac:dyDescent="0.2">
      <c r="A3" s="303"/>
      <c r="B3" s="319"/>
      <c r="C3" s="284" t="s">
        <v>266</v>
      </c>
      <c r="D3" s="285"/>
      <c r="E3" s="285"/>
      <c r="F3" s="286"/>
      <c r="G3" s="396" t="s">
        <v>23</v>
      </c>
      <c r="H3" s="294"/>
      <c r="I3" s="312"/>
      <c r="J3" s="303"/>
      <c r="K3" s="319"/>
    </row>
    <row r="4" spans="1:11" ht="15.75" customHeight="1" x14ac:dyDescent="0.2">
      <c r="A4" s="276"/>
      <c r="B4" s="278"/>
      <c r="C4" s="276"/>
      <c r="D4" s="277"/>
      <c r="E4" s="277"/>
      <c r="F4" s="278"/>
      <c r="G4" s="397" t="s">
        <v>13</v>
      </c>
      <c r="H4" s="294"/>
      <c r="I4" s="312"/>
      <c r="J4" s="276"/>
      <c r="K4" s="278"/>
    </row>
    <row r="6" spans="1:11" ht="26.25" customHeight="1" x14ac:dyDescent="0.25">
      <c r="A6" s="469" t="s">
        <v>236</v>
      </c>
      <c r="B6" s="291"/>
      <c r="C6" s="291"/>
      <c r="D6" s="291"/>
      <c r="E6" s="291"/>
      <c r="F6" s="291"/>
      <c r="G6" s="291"/>
      <c r="H6" s="291"/>
      <c r="I6" s="291"/>
      <c r="J6" s="291"/>
      <c r="K6" s="292"/>
    </row>
    <row r="7" spans="1:11" ht="24" customHeight="1" x14ac:dyDescent="0.2">
      <c r="A7" s="22" t="s">
        <v>30</v>
      </c>
      <c r="B7" s="470" t="str">
        <f>CONTEXTO!B7</f>
        <v>GESTION CONTRACTUAL</v>
      </c>
      <c r="C7" s="294"/>
      <c r="D7" s="294"/>
      <c r="E7" s="294"/>
      <c r="F7" s="294"/>
      <c r="G7" s="294"/>
      <c r="H7" s="294"/>
      <c r="I7" s="294"/>
      <c r="J7" s="294"/>
      <c r="K7" s="295"/>
    </row>
    <row r="8" spans="1:11" ht="35.25" customHeight="1" x14ac:dyDescent="0.2">
      <c r="A8" s="28" t="s">
        <v>37</v>
      </c>
      <c r="B8" s="471" t="str">
        <f>CONTEXTO!B8</f>
        <v>CONTRIBUIR ANUALMENTE EN LA GESTION DE ADQUISICION DE BIENES Y SERVICIOS REQUERIDOS EN LA OPERACIÓN DE LOS PROCESOS DE LA ENTIDAD CUMPLIENDO LA NORMATIVIDAD CONTRACTUAL VIGENTE.</v>
      </c>
      <c r="C8" s="294"/>
      <c r="D8" s="294"/>
      <c r="E8" s="294"/>
      <c r="F8" s="294"/>
      <c r="G8" s="294"/>
      <c r="H8" s="294"/>
      <c r="I8" s="294"/>
      <c r="J8" s="294"/>
      <c r="K8" s="295"/>
    </row>
    <row r="9" spans="1:11" ht="29.25" customHeight="1" x14ac:dyDescent="0.2">
      <c r="A9" s="148" t="s">
        <v>242</v>
      </c>
      <c r="B9" s="472" t="str">
        <f>DESCRIPCION!A15</f>
        <v xml:space="preserve">Posibilidad de incumplimiento al sigimiento a las actividades de control del mapa de riesgo de los procesos contractuales. </v>
      </c>
      <c r="C9" s="440"/>
      <c r="D9" s="440"/>
      <c r="E9" s="440"/>
      <c r="F9" s="440"/>
      <c r="G9" s="440"/>
      <c r="H9" s="440"/>
      <c r="I9" s="440"/>
      <c r="J9" s="440"/>
      <c r="K9" s="473"/>
    </row>
    <row r="10" spans="1:11" x14ac:dyDescent="0.25">
      <c r="A10" s="149"/>
      <c r="B10" s="150"/>
      <c r="C10" s="150"/>
      <c r="D10" s="150"/>
      <c r="E10" s="150"/>
      <c r="F10" s="150"/>
      <c r="G10" s="150"/>
      <c r="H10" s="150"/>
      <c r="I10" s="150"/>
      <c r="J10" s="150"/>
      <c r="K10" s="151"/>
    </row>
    <row r="11" spans="1:11" x14ac:dyDescent="0.25">
      <c r="A11" s="152"/>
      <c r="B11" s="33"/>
      <c r="C11" s="33"/>
      <c r="D11" s="33"/>
      <c r="E11" s="33"/>
      <c r="F11" s="33"/>
      <c r="G11" s="33"/>
      <c r="H11" s="33"/>
      <c r="I11" s="33"/>
      <c r="J11" s="474" t="s">
        <v>243</v>
      </c>
      <c r="K11" s="316"/>
    </row>
    <row r="12" spans="1:11" x14ac:dyDescent="0.25">
      <c r="A12" s="152"/>
      <c r="B12" s="153"/>
      <c r="C12" s="33"/>
      <c r="D12" s="33"/>
      <c r="E12" s="33"/>
      <c r="F12" s="33"/>
      <c r="G12" s="33"/>
      <c r="H12" s="33"/>
      <c r="I12" s="33"/>
      <c r="J12" s="154"/>
      <c r="K12" s="157"/>
    </row>
    <row r="13" spans="1:11" ht="30" customHeight="1" x14ac:dyDescent="0.25">
      <c r="A13" s="464" t="s">
        <v>264</v>
      </c>
      <c r="B13" s="158">
        <v>5</v>
      </c>
      <c r="C13" s="460"/>
      <c r="D13" s="462"/>
      <c r="E13" s="463"/>
      <c r="F13" s="463"/>
      <c r="G13" s="463"/>
      <c r="H13" s="33"/>
      <c r="I13" s="33"/>
      <c r="J13" s="159"/>
      <c r="K13" s="160" t="s">
        <v>267</v>
      </c>
    </row>
    <row r="14" spans="1:11" ht="30" customHeight="1" x14ac:dyDescent="0.25">
      <c r="A14" s="429"/>
      <c r="B14" s="161" t="s">
        <v>268</v>
      </c>
      <c r="C14" s="461"/>
      <c r="D14" s="459"/>
      <c r="E14" s="459"/>
      <c r="F14" s="459"/>
      <c r="G14" s="459"/>
      <c r="H14" s="33"/>
      <c r="I14" s="33"/>
      <c r="J14" s="154"/>
      <c r="K14" s="160"/>
    </row>
    <row r="15" spans="1:11" ht="30" customHeight="1" x14ac:dyDescent="0.25">
      <c r="A15" s="429"/>
      <c r="B15" s="158">
        <v>4</v>
      </c>
      <c r="C15" s="482"/>
      <c r="D15" s="462"/>
      <c r="E15" s="462"/>
      <c r="F15" s="458"/>
      <c r="G15" s="463"/>
      <c r="H15" s="33"/>
      <c r="I15" s="33"/>
      <c r="J15" s="162"/>
      <c r="K15" s="160" t="s">
        <v>269</v>
      </c>
    </row>
    <row r="16" spans="1:11" ht="30" customHeight="1" x14ac:dyDescent="0.25">
      <c r="A16" s="429"/>
      <c r="B16" s="161" t="s">
        <v>270</v>
      </c>
      <c r="C16" s="461"/>
      <c r="D16" s="459"/>
      <c r="E16" s="459"/>
      <c r="F16" s="459"/>
      <c r="G16" s="459"/>
      <c r="H16" s="33"/>
      <c r="I16" s="33"/>
      <c r="J16" s="163"/>
      <c r="K16" s="160"/>
    </row>
    <row r="17" spans="1:11" ht="30" customHeight="1" x14ac:dyDescent="0.25">
      <c r="A17" s="429"/>
      <c r="B17" s="158">
        <v>3</v>
      </c>
      <c r="C17" s="466"/>
      <c r="D17" s="484"/>
      <c r="E17" s="486"/>
      <c r="F17" s="458"/>
      <c r="G17" s="463"/>
      <c r="H17" s="33"/>
      <c r="I17" s="33"/>
      <c r="J17" s="164"/>
      <c r="K17" s="160" t="s">
        <v>271</v>
      </c>
    </row>
    <row r="18" spans="1:11" ht="30" customHeight="1" x14ac:dyDescent="0.25">
      <c r="A18" s="429"/>
      <c r="B18" s="161" t="s">
        <v>272</v>
      </c>
      <c r="C18" s="461"/>
      <c r="D18" s="459"/>
      <c r="E18" s="459"/>
      <c r="F18" s="459"/>
      <c r="G18" s="459"/>
      <c r="H18" s="33"/>
      <c r="I18" s="33"/>
      <c r="J18" s="163"/>
      <c r="K18" s="160"/>
    </row>
    <row r="19" spans="1:11" ht="30" customHeight="1" x14ac:dyDescent="0.25">
      <c r="A19" s="429"/>
      <c r="B19" s="158">
        <v>2</v>
      </c>
      <c r="C19" s="466"/>
      <c r="D19" s="468"/>
      <c r="E19" s="488" t="s">
        <v>124</v>
      </c>
      <c r="F19" s="486"/>
      <c r="G19" s="463"/>
      <c r="H19" s="33"/>
      <c r="I19" s="33"/>
      <c r="J19" s="165"/>
      <c r="K19" s="160" t="s">
        <v>273</v>
      </c>
    </row>
    <row r="20" spans="1:11" ht="30" customHeight="1" x14ac:dyDescent="0.25">
      <c r="A20" s="429"/>
      <c r="B20" s="161" t="s">
        <v>274</v>
      </c>
      <c r="C20" s="461"/>
      <c r="D20" s="459"/>
      <c r="E20" s="459"/>
      <c r="F20" s="459"/>
      <c r="G20" s="459"/>
      <c r="H20" s="33"/>
      <c r="I20" s="33"/>
      <c r="J20" s="33"/>
      <c r="K20" s="153"/>
    </row>
    <row r="21" spans="1:11" ht="30" customHeight="1" x14ac:dyDescent="0.25">
      <c r="A21" s="429"/>
      <c r="B21" s="158">
        <v>1</v>
      </c>
      <c r="C21" s="466"/>
      <c r="D21" s="468"/>
      <c r="E21" s="484"/>
      <c r="F21" s="462"/>
      <c r="G21" s="462"/>
      <c r="H21" s="33"/>
      <c r="I21" s="33"/>
      <c r="J21" s="33"/>
      <c r="K21" s="153"/>
    </row>
    <row r="22" spans="1:11" ht="30" customHeight="1" x14ac:dyDescent="0.25">
      <c r="A22" s="429"/>
      <c r="B22" s="161" t="s">
        <v>275</v>
      </c>
      <c r="C22" s="467"/>
      <c r="D22" s="465"/>
      <c r="E22" s="465"/>
      <c r="F22" s="465"/>
      <c r="G22" s="465"/>
      <c r="H22" s="166"/>
      <c r="I22" s="33"/>
      <c r="J22" s="33"/>
      <c r="K22" s="153"/>
    </row>
    <row r="23" spans="1:11" ht="15.75" customHeight="1" x14ac:dyDescent="0.25">
      <c r="A23" s="152"/>
      <c r="B23" s="33"/>
      <c r="C23" s="167">
        <v>1</v>
      </c>
      <c r="D23" s="167">
        <v>2</v>
      </c>
      <c r="E23" s="167">
        <v>3</v>
      </c>
      <c r="F23" s="167">
        <v>4</v>
      </c>
      <c r="G23" s="167">
        <v>5</v>
      </c>
      <c r="H23" s="33"/>
      <c r="I23" s="33"/>
      <c r="J23" s="33"/>
      <c r="K23" s="153"/>
    </row>
    <row r="24" spans="1:11" ht="15.75" customHeight="1" x14ac:dyDescent="0.25">
      <c r="A24" s="152"/>
      <c r="B24" s="33"/>
      <c r="C24" s="167" t="s">
        <v>276</v>
      </c>
      <c r="D24" s="167" t="s">
        <v>277</v>
      </c>
      <c r="E24" s="167" t="s">
        <v>278</v>
      </c>
      <c r="F24" s="167" t="s">
        <v>279</v>
      </c>
      <c r="G24" s="167" t="s">
        <v>280</v>
      </c>
      <c r="H24" s="33"/>
      <c r="I24" s="33"/>
      <c r="J24" s="33"/>
      <c r="K24" s="153"/>
    </row>
    <row r="25" spans="1:11" ht="15.75" customHeight="1" x14ac:dyDescent="0.25">
      <c r="A25" s="152"/>
      <c r="B25" s="33"/>
      <c r="C25" s="476" t="s">
        <v>281</v>
      </c>
      <c r="D25" s="477"/>
      <c r="E25" s="477"/>
      <c r="F25" s="477"/>
      <c r="G25" s="478"/>
      <c r="H25" s="33"/>
      <c r="I25" s="33"/>
      <c r="J25" s="33"/>
      <c r="K25" s="153"/>
    </row>
    <row r="26" spans="1:11" ht="15.75" customHeight="1" x14ac:dyDescent="0.25">
      <c r="A26" s="152"/>
      <c r="B26" s="33"/>
      <c r="C26" s="479"/>
      <c r="D26" s="480"/>
      <c r="E26" s="480"/>
      <c r="F26" s="480"/>
      <c r="G26" s="481"/>
      <c r="H26" s="33"/>
      <c r="I26" s="33"/>
      <c r="J26" s="33"/>
      <c r="K26" s="153"/>
    </row>
    <row r="27" spans="1:11" ht="15.75" customHeight="1" x14ac:dyDescent="0.25">
      <c r="A27" s="168"/>
      <c r="B27" s="169"/>
      <c r="C27" s="169"/>
      <c r="D27" s="169"/>
      <c r="E27" s="169"/>
      <c r="F27" s="169"/>
      <c r="G27" s="169"/>
      <c r="H27" s="169"/>
      <c r="I27" s="169"/>
      <c r="J27" s="169"/>
      <c r="K27" s="170"/>
    </row>
    <row r="28" spans="1:11" ht="15.75" customHeight="1" x14ac:dyDescent="0.2"/>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
    <mergeCell ref="C25:G26"/>
    <mergeCell ref="C15:C16"/>
    <mergeCell ref="D15:D16"/>
    <mergeCell ref="E15:E16"/>
    <mergeCell ref="F15:F16"/>
    <mergeCell ref="G15:G16"/>
    <mergeCell ref="E21:E22"/>
    <mergeCell ref="F21:F22"/>
    <mergeCell ref="C19:C20"/>
    <mergeCell ref="D19:D20"/>
    <mergeCell ref="E19:E20"/>
    <mergeCell ref="F19:F20"/>
    <mergeCell ref="G19:G20"/>
    <mergeCell ref="C17:C18"/>
    <mergeCell ref="D17:D18"/>
    <mergeCell ref="E17:E18"/>
    <mergeCell ref="A13:A22"/>
    <mergeCell ref="G21:G22"/>
    <mergeCell ref="A1:B4"/>
    <mergeCell ref="C1:F2"/>
    <mergeCell ref="C21:C22"/>
    <mergeCell ref="D21:D22"/>
    <mergeCell ref="A6:K6"/>
    <mergeCell ref="B7:K7"/>
    <mergeCell ref="B8:K8"/>
    <mergeCell ref="B9:K9"/>
    <mergeCell ref="J11:K11"/>
    <mergeCell ref="G1:I1"/>
    <mergeCell ref="J1:K4"/>
    <mergeCell ref="G2:I2"/>
    <mergeCell ref="C3:F4"/>
    <mergeCell ref="G17:G18"/>
    <mergeCell ref="F17:F18"/>
    <mergeCell ref="G3:I3"/>
    <mergeCell ref="C13:C14"/>
    <mergeCell ref="D13:D14"/>
    <mergeCell ref="E13:E14"/>
    <mergeCell ref="F13:F14"/>
    <mergeCell ref="G13:G14"/>
    <mergeCell ref="G4:I4"/>
  </mergeCells>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00"/>
  <sheetViews>
    <sheetView workbookViewId="0">
      <selection sqref="A1:B4"/>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2.625" customWidth="1"/>
  </cols>
  <sheetData>
    <row r="1" spans="1:11" ht="15" customHeight="1" x14ac:dyDescent="0.2">
      <c r="A1" s="301"/>
      <c r="B1" s="286"/>
      <c r="C1" s="284" t="s">
        <v>282</v>
      </c>
      <c r="D1" s="285"/>
      <c r="E1" s="285"/>
      <c r="F1" s="286"/>
      <c r="G1" s="396" t="s">
        <v>2</v>
      </c>
      <c r="H1" s="294"/>
      <c r="I1" s="312"/>
      <c r="J1" s="475"/>
      <c r="K1" s="286"/>
    </row>
    <row r="2" spans="1:11" ht="15" customHeight="1" x14ac:dyDescent="0.2">
      <c r="A2" s="303"/>
      <c r="B2" s="319"/>
      <c r="C2" s="276"/>
      <c r="D2" s="277"/>
      <c r="E2" s="277"/>
      <c r="F2" s="278"/>
      <c r="G2" s="396" t="s">
        <v>6</v>
      </c>
      <c r="H2" s="294"/>
      <c r="I2" s="312"/>
      <c r="J2" s="303"/>
      <c r="K2" s="319"/>
    </row>
    <row r="3" spans="1:11" ht="34.5" customHeight="1" x14ac:dyDescent="0.2">
      <c r="A3" s="303"/>
      <c r="B3" s="319"/>
      <c r="C3" s="284" t="s">
        <v>283</v>
      </c>
      <c r="D3" s="285"/>
      <c r="E3" s="285"/>
      <c r="F3" s="286"/>
      <c r="G3" s="396" t="s">
        <v>23</v>
      </c>
      <c r="H3" s="294"/>
      <c r="I3" s="312"/>
      <c r="J3" s="303"/>
      <c r="K3" s="319"/>
    </row>
    <row r="4" spans="1:11" ht="15.75" customHeight="1" x14ac:dyDescent="0.2">
      <c r="A4" s="276"/>
      <c r="B4" s="278"/>
      <c r="C4" s="276"/>
      <c r="D4" s="277"/>
      <c r="E4" s="277"/>
      <c r="F4" s="278"/>
      <c r="G4" s="397" t="s">
        <v>13</v>
      </c>
      <c r="H4" s="294"/>
      <c r="I4" s="312"/>
      <c r="J4" s="276"/>
      <c r="K4" s="278"/>
    </row>
    <row r="6" spans="1:11" ht="26.25" customHeight="1" x14ac:dyDescent="0.25">
      <c r="A6" s="469" t="s">
        <v>236</v>
      </c>
      <c r="B6" s="291"/>
      <c r="C6" s="291"/>
      <c r="D6" s="291"/>
      <c r="E6" s="291"/>
      <c r="F6" s="291"/>
      <c r="G6" s="291"/>
      <c r="H6" s="291"/>
      <c r="I6" s="291"/>
      <c r="J6" s="291"/>
      <c r="K6" s="292"/>
    </row>
    <row r="7" spans="1:11" ht="24" customHeight="1" x14ac:dyDescent="0.2">
      <c r="A7" s="22" t="s">
        <v>30</v>
      </c>
      <c r="B7" s="470" t="str">
        <f>CONTEXTO!B7</f>
        <v>GESTION CONTRACTUAL</v>
      </c>
      <c r="C7" s="294"/>
      <c r="D7" s="294"/>
      <c r="E7" s="294"/>
      <c r="F7" s="294"/>
      <c r="G7" s="294"/>
      <c r="H7" s="294"/>
      <c r="I7" s="294"/>
      <c r="J7" s="294"/>
      <c r="K7" s="295"/>
    </row>
    <row r="8" spans="1:11" ht="35.25" customHeight="1" x14ac:dyDescent="0.2">
      <c r="A8" s="28" t="s">
        <v>37</v>
      </c>
      <c r="B8" s="471" t="str">
        <f>CONTEXTO!B8</f>
        <v>CONTRIBUIR ANUALMENTE EN LA GESTION DE ADQUISICION DE BIENES Y SERVICIOS REQUERIDOS EN LA OPERACIÓN DE LOS PROCESOS DE LA ENTIDAD CUMPLIENDO LA NORMATIVIDAD CONTRACTUAL VIGENTE.</v>
      </c>
      <c r="C8" s="294"/>
      <c r="D8" s="294"/>
      <c r="E8" s="294"/>
      <c r="F8" s="294"/>
      <c r="G8" s="294"/>
      <c r="H8" s="294"/>
      <c r="I8" s="294"/>
      <c r="J8" s="294"/>
      <c r="K8" s="295"/>
    </row>
    <row r="9" spans="1:11" ht="29.25" customHeight="1" x14ac:dyDescent="0.2">
      <c r="A9" s="148" t="s">
        <v>242</v>
      </c>
      <c r="B9" s="472" t="str">
        <f>DESCRIPCION!A18</f>
        <v xml:space="preserve">Posibilidad de recibir o solicitar cualquier dádiva o beneficio a nombre propio o de terceros con el fin de celebrar un contrato. </v>
      </c>
      <c r="C9" s="440"/>
      <c r="D9" s="440"/>
      <c r="E9" s="440"/>
      <c r="F9" s="440"/>
      <c r="G9" s="440"/>
      <c r="H9" s="440"/>
      <c r="I9" s="440"/>
      <c r="J9" s="440"/>
      <c r="K9" s="473"/>
    </row>
    <row r="10" spans="1:11" x14ac:dyDescent="0.25">
      <c r="A10" s="149"/>
      <c r="B10" s="150"/>
      <c r="C10" s="150"/>
      <c r="D10" s="150"/>
      <c r="E10" s="150"/>
      <c r="F10" s="150"/>
      <c r="G10" s="150"/>
      <c r="H10" s="150"/>
      <c r="I10" s="150"/>
      <c r="J10" s="150"/>
      <c r="K10" s="151"/>
    </row>
    <row r="11" spans="1:11" x14ac:dyDescent="0.25">
      <c r="A11" s="152"/>
      <c r="B11" s="33"/>
      <c r="C11" s="33"/>
      <c r="D11" s="33"/>
      <c r="E11" s="33"/>
      <c r="F11" s="33"/>
      <c r="G11" s="33"/>
      <c r="H11" s="33"/>
      <c r="I11" s="33"/>
      <c r="J11" s="474" t="s">
        <v>243</v>
      </c>
      <c r="K11" s="316"/>
    </row>
    <row r="12" spans="1:11" x14ac:dyDescent="0.25">
      <c r="A12" s="152"/>
      <c r="B12" s="153"/>
      <c r="C12" s="33"/>
      <c r="D12" s="33"/>
      <c r="E12" s="33"/>
      <c r="F12" s="33"/>
      <c r="G12" s="33"/>
      <c r="H12" s="33"/>
      <c r="I12" s="33"/>
      <c r="J12" s="154"/>
      <c r="K12" s="157"/>
    </row>
    <row r="13" spans="1:11" ht="30" customHeight="1" x14ac:dyDescent="0.25">
      <c r="A13" s="464" t="s">
        <v>264</v>
      </c>
      <c r="B13" s="158">
        <v>5</v>
      </c>
      <c r="C13" s="460"/>
      <c r="D13" s="462"/>
      <c r="E13" s="463"/>
      <c r="F13" s="463"/>
      <c r="G13" s="463"/>
      <c r="H13" s="33"/>
      <c r="I13" s="33"/>
      <c r="J13" s="159"/>
      <c r="K13" s="160" t="s">
        <v>267</v>
      </c>
    </row>
    <row r="14" spans="1:11" ht="30" customHeight="1" x14ac:dyDescent="0.25">
      <c r="A14" s="429"/>
      <c r="B14" s="161" t="s">
        <v>268</v>
      </c>
      <c r="C14" s="461"/>
      <c r="D14" s="459"/>
      <c r="E14" s="459"/>
      <c r="F14" s="459"/>
      <c r="G14" s="459"/>
      <c r="H14" s="33"/>
      <c r="I14" s="33"/>
      <c r="J14" s="154"/>
      <c r="K14" s="160"/>
    </row>
    <row r="15" spans="1:11" ht="30" customHeight="1" x14ac:dyDescent="0.25">
      <c r="A15" s="429"/>
      <c r="B15" s="158">
        <v>4</v>
      </c>
      <c r="C15" s="482"/>
      <c r="D15" s="462"/>
      <c r="E15" s="462"/>
      <c r="F15" s="458"/>
      <c r="G15" s="490"/>
      <c r="H15" s="33"/>
      <c r="I15" s="33"/>
      <c r="J15" s="162"/>
      <c r="K15" s="160" t="s">
        <v>269</v>
      </c>
    </row>
    <row r="16" spans="1:11" ht="30" customHeight="1" x14ac:dyDescent="0.25">
      <c r="A16" s="429"/>
      <c r="B16" s="161" t="s">
        <v>270</v>
      </c>
      <c r="C16" s="461"/>
      <c r="D16" s="459"/>
      <c r="E16" s="459"/>
      <c r="F16" s="459"/>
      <c r="G16" s="459"/>
      <c r="H16" s="33"/>
      <c r="I16" s="33"/>
      <c r="J16" s="163"/>
      <c r="K16" s="160"/>
    </row>
    <row r="17" spans="1:11" ht="30" customHeight="1" x14ac:dyDescent="0.25">
      <c r="A17" s="429"/>
      <c r="B17" s="158">
        <v>3</v>
      </c>
      <c r="C17" s="466"/>
      <c r="D17" s="485"/>
      <c r="E17" s="486"/>
      <c r="F17" s="458"/>
      <c r="G17" s="489" t="s">
        <v>124</v>
      </c>
      <c r="H17" s="33"/>
      <c r="I17" s="33"/>
      <c r="J17" s="164"/>
      <c r="K17" s="160" t="s">
        <v>271</v>
      </c>
    </row>
    <row r="18" spans="1:11" ht="30" customHeight="1" x14ac:dyDescent="0.25">
      <c r="A18" s="429"/>
      <c r="B18" s="161" t="s">
        <v>272</v>
      </c>
      <c r="C18" s="461"/>
      <c r="D18" s="459"/>
      <c r="E18" s="459"/>
      <c r="F18" s="459"/>
      <c r="G18" s="459"/>
      <c r="H18" s="33"/>
      <c r="I18" s="33"/>
      <c r="J18" s="163"/>
      <c r="K18" s="160"/>
    </row>
    <row r="19" spans="1:11" ht="30" customHeight="1" x14ac:dyDescent="0.25">
      <c r="A19" s="429"/>
      <c r="B19" s="158">
        <v>2</v>
      </c>
      <c r="C19" s="466"/>
      <c r="D19" s="468"/>
      <c r="E19" s="485"/>
      <c r="F19" s="486"/>
      <c r="G19" s="490"/>
      <c r="H19" s="33"/>
      <c r="I19" s="33"/>
      <c r="J19" s="165"/>
      <c r="K19" s="160" t="s">
        <v>273</v>
      </c>
    </row>
    <row r="20" spans="1:11" ht="30" customHeight="1" x14ac:dyDescent="0.25">
      <c r="A20" s="429"/>
      <c r="B20" s="161" t="s">
        <v>274</v>
      </c>
      <c r="C20" s="461"/>
      <c r="D20" s="459"/>
      <c r="E20" s="459"/>
      <c r="F20" s="459"/>
      <c r="G20" s="459"/>
      <c r="H20" s="33"/>
      <c r="I20" s="33"/>
      <c r="J20" s="33"/>
      <c r="K20" s="153"/>
    </row>
    <row r="21" spans="1:11" ht="30" customHeight="1" x14ac:dyDescent="0.25">
      <c r="A21" s="429"/>
      <c r="B21" s="158">
        <v>1</v>
      </c>
      <c r="C21" s="466"/>
      <c r="D21" s="468"/>
      <c r="E21" s="484"/>
      <c r="F21" s="462"/>
      <c r="G21" s="483"/>
      <c r="H21" s="33"/>
      <c r="I21" s="33"/>
      <c r="J21" s="33"/>
      <c r="K21" s="153"/>
    </row>
    <row r="22" spans="1:11" ht="30" customHeight="1" x14ac:dyDescent="0.25">
      <c r="A22" s="429"/>
      <c r="B22" s="161" t="s">
        <v>275</v>
      </c>
      <c r="C22" s="467"/>
      <c r="D22" s="465"/>
      <c r="E22" s="465"/>
      <c r="F22" s="465"/>
      <c r="G22" s="465"/>
      <c r="H22" s="166"/>
      <c r="I22" s="33"/>
      <c r="J22" s="33"/>
      <c r="K22" s="153"/>
    </row>
    <row r="23" spans="1:11" ht="15.75" customHeight="1" x14ac:dyDescent="0.25">
      <c r="A23" s="152"/>
      <c r="B23" s="33"/>
      <c r="C23" s="167">
        <v>1</v>
      </c>
      <c r="D23" s="167">
        <v>2</v>
      </c>
      <c r="E23" s="167">
        <v>3</v>
      </c>
      <c r="F23" s="167">
        <v>4</v>
      </c>
      <c r="G23" s="167">
        <v>5</v>
      </c>
      <c r="H23" s="33"/>
      <c r="I23" s="33"/>
      <c r="J23" s="33"/>
      <c r="K23" s="153"/>
    </row>
    <row r="24" spans="1:11" ht="15.75" customHeight="1" x14ac:dyDescent="0.25">
      <c r="A24" s="152"/>
      <c r="B24" s="33"/>
      <c r="C24" s="167" t="s">
        <v>276</v>
      </c>
      <c r="D24" s="167" t="s">
        <v>277</v>
      </c>
      <c r="E24" s="167" t="s">
        <v>278</v>
      </c>
      <c r="F24" s="167" t="s">
        <v>279</v>
      </c>
      <c r="G24" s="167" t="s">
        <v>280</v>
      </c>
      <c r="H24" s="33"/>
      <c r="I24" s="33"/>
      <c r="J24" s="33"/>
      <c r="K24" s="153"/>
    </row>
    <row r="25" spans="1:11" ht="15.75" customHeight="1" x14ac:dyDescent="0.25">
      <c r="A25" s="152"/>
      <c r="B25" s="33"/>
      <c r="C25" s="476" t="s">
        <v>281</v>
      </c>
      <c r="D25" s="477"/>
      <c r="E25" s="477"/>
      <c r="F25" s="477"/>
      <c r="G25" s="478"/>
      <c r="H25" s="33"/>
      <c r="I25" s="33"/>
      <c r="J25" s="33"/>
      <c r="K25" s="153"/>
    </row>
    <row r="26" spans="1:11" ht="15.75" customHeight="1" x14ac:dyDescent="0.25">
      <c r="A26" s="152"/>
      <c r="B26" s="33"/>
      <c r="C26" s="479"/>
      <c r="D26" s="480"/>
      <c r="E26" s="480"/>
      <c r="F26" s="480"/>
      <c r="G26" s="481"/>
      <c r="H26" s="33"/>
      <c r="I26" s="33"/>
      <c r="J26" s="33"/>
      <c r="K26" s="153"/>
    </row>
    <row r="27" spans="1:11" ht="15.75" customHeight="1" x14ac:dyDescent="0.25">
      <c r="A27" s="168"/>
      <c r="B27" s="169"/>
      <c r="C27" s="169"/>
      <c r="D27" s="169"/>
      <c r="E27" s="169"/>
      <c r="F27" s="169"/>
      <c r="G27" s="169"/>
      <c r="H27" s="169"/>
      <c r="I27" s="169"/>
      <c r="J27" s="169"/>
      <c r="K27" s="170"/>
    </row>
    <row r="28" spans="1:11" ht="15.75" customHeight="1" x14ac:dyDescent="0.2"/>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
    <mergeCell ref="C25:G26"/>
    <mergeCell ref="C15:C16"/>
    <mergeCell ref="D15:D16"/>
    <mergeCell ref="E15:E16"/>
    <mergeCell ref="F15:F16"/>
    <mergeCell ref="G15:G16"/>
    <mergeCell ref="E21:E22"/>
    <mergeCell ref="F21:F22"/>
    <mergeCell ref="C19:C20"/>
    <mergeCell ref="D19:D20"/>
    <mergeCell ref="E19:E20"/>
    <mergeCell ref="F19:F20"/>
    <mergeCell ref="G19:G20"/>
    <mergeCell ref="C17:C18"/>
    <mergeCell ref="D17:D18"/>
    <mergeCell ref="E17:E18"/>
    <mergeCell ref="A13:A22"/>
    <mergeCell ref="G21:G22"/>
    <mergeCell ref="A1:B4"/>
    <mergeCell ref="C1:F2"/>
    <mergeCell ref="C21:C22"/>
    <mergeCell ref="D21:D22"/>
    <mergeCell ref="A6:K6"/>
    <mergeCell ref="B7:K7"/>
    <mergeCell ref="B8:K8"/>
    <mergeCell ref="B9:K9"/>
    <mergeCell ref="J11:K11"/>
    <mergeCell ref="G1:I1"/>
    <mergeCell ref="J1:K4"/>
    <mergeCell ref="G2:I2"/>
    <mergeCell ref="C3:F4"/>
    <mergeCell ref="G17:G18"/>
    <mergeCell ref="F17:F18"/>
    <mergeCell ref="G3:I3"/>
    <mergeCell ref="C13:C14"/>
    <mergeCell ref="D13:D14"/>
    <mergeCell ref="E13:E14"/>
    <mergeCell ref="F13:F14"/>
    <mergeCell ref="G13:G14"/>
    <mergeCell ref="G4:I4"/>
  </mergeCell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6" width="10" customWidth="1"/>
  </cols>
  <sheetData>
    <row r="1" spans="1:3" x14ac:dyDescent="0.25">
      <c r="A1" s="54" t="s">
        <v>284</v>
      </c>
      <c r="C1" s="171"/>
    </row>
    <row r="2" spans="1:3" x14ac:dyDescent="0.25">
      <c r="A2" s="15"/>
      <c r="C2" s="171"/>
    </row>
    <row r="3" spans="1:3" x14ac:dyDescent="0.25">
      <c r="A3" s="15" t="s">
        <v>124</v>
      </c>
      <c r="C3" s="171"/>
    </row>
    <row r="4" spans="1:3" x14ac:dyDescent="0.25">
      <c r="A4" s="15" t="s">
        <v>125</v>
      </c>
      <c r="C4" s="171"/>
    </row>
    <row r="5" spans="1:3" ht="14.25" x14ac:dyDescent="0.2">
      <c r="C5" s="171"/>
    </row>
    <row r="6" spans="1:3" x14ac:dyDescent="0.25">
      <c r="A6" s="54" t="s">
        <v>285</v>
      </c>
      <c r="C6" s="171"/>
    </row>
    <row r="7" spans="1:3" x14ac:dyDescent="0.25">
      <c r="A7" s="104" t="s">
        <v>286</v>
      </c>
      <c r="C7" s="171"/>
    </row>
    <row r="8" spans="1:3" x14ac:dyDescent="0.25">
      <c r="A8" s="104" t="s">
        <v>287</v>
      </c>
      <c r="C8" s="171"/>
    </row>
    <row r="9" spans="1:3" x14ac:dyDescent="0.25">
      <c r="A9" s="104" t="s">
        <v>288</v>
      </c>
      <c r="C9" s="171"/>
    </row>
    <row r="10" spans="1:3" x14ac:dyDescent="0.25">
      <c r="A10" s="104" t="s">
        <v>289</v>
      </c>
      <c r="C10" s="171"/>
    </row>
    <row r="11" spans="1:3" x14ac:dyDescent="0.25">
      <c r="A11" s="104" t="s">
        <v>290</v>
      </c>
      <c r="C11" s="171"/>
    </row>
    <row r="12" spans="1:3" x14ac:dyDescent="0.25">
      <c r="A12" s="104" t="s">
        <v>291</v>
      </c>
      <c r="C12" s="171"/>
    </row>
    <row r="13" spans="1:3" x14ac:dyDescent="0.25">
      <c r="A13" s="104" t="s">
        <v>292</v>
      </c>
      <c r="C13" s="171"/>
    </row>
    <row r="14" spans="1:3" x14ac:dyDescent="0.25">
      <c r="A14" s="104" t="s">
        <v>293</v>
      </c>
      <c r="C14" s="171"/>
    </row>
    <row r="15" spans="1:3" x14ac:dyDescent="0.25">
      <c r="A15" s="104" t="s">
        <v>294</v>
      </c>
      <c r="C15" s="171"/>
    </row>
    <row r="16" spans="1:3" x14ac:dyDescent="0.25">
      <c r="A16" s="104" t="s">
        <v>295</v>
      </c>
      <c r="C16" s="171"/>
    </row>
    <row r="17" spans="1:3" ht="14.25" x14ac:dyDescent="0.2">
      <c r="C17" s="171"/>
    </row>
    <row r="18" spans="1:3" ht="14.25" x14ac:dyDescent="0.2">
      <c r="C18" s="171"/>
    </row>
    <row r="19" spans="1:3" x14ac:dyDescent="0.25">
      <c r="A19" s="54" t="s">
        <v>281</v>
      </c>
      <c r="C19" s="171"/>
    </row>
    <row r="20" spans="1:3" x14ac:dyDescent="0.25">
      <c r="A20" s="104" t="s">
        <v>296</v>
      </c>
      <c r="C20" s="171"/>
    </row>
    <row r="21" spans="1:3" ht="15.75" customHeight="1" x14ac:dyDescent="0.25">
      <c r="A21" s="104" t="s">
        <v>297</v>
      </c>
      <c r="C21" s="171"/>
    </row>
    <row r="22" spans="1:3" ht="15.75" customHeight="1" x14ac:dyDescent="0.25">
      <c r="A22" s="104" t="s">
        <v>298</v>
      </c>
      <c r="C22" s="171"/>
    </row>
    <row r="23" spans="1:3" ht="15.75" customHeight="1" x14ac:dyDescent="0.25">
      <c r="A23" s="104" t="s">
        <v>227</v>
      </c>
      <c r="C23" s="171"/>
    </row>
    <row r="24" spans="1:3" ht="15.75" customHeight="1" x14ac:dyDescent="0.25">
      <c r="A24" s="104" t="s">
        <v>299</v>
      </c>
      <c r="C24" s="171"/>
    </row>
    <row r="25" spans="1:3" ht="15.75" customHeight="1" x14ac:dyDescent="0.25">
      <c r="A25" s="104" t="s">
        <v>228</v>
      </c>
      <c r="C25" s="171"/>
    </row>
    <row r="26" spans="1:3" ht="15.75" customHeight="1" x14ac:dyDescent="0.2">
      <c r="C26" s="171"/>
    </row>
    <row r="27" spans="1:3" ht="15.75" customHeight="1" x14ac:dyDescent="0.2">
      <c r="C27" s="171"/>
    </row>
    <row r="28" spans="1:3" ht="141" customHeight="1" x14ac:dyDescent="0.2">
      <c r="A28" s="172" t="s">
        <v>262</v>
      </c>
      <c r="B28" s="173" t="s">
        <v>300</v>
      </c>
      <c r="C28" s="173" t="s">
        <v>301</v>
      </c>
    </row>
    <row r="29" spans="1:3" ht="144" customHeight="1" x14ac:dyDescent="0.25">
      <c r="A29" s="104" t="s">
        <v>302</v>
      </c>
      <c r="B29" s="174" t="s">
        <v>303</v>
      </c>
      <c r="C29" s="175" t="s">
        <v>304</v>
      </c>
    </row>
    <row r="30" spans="1:3" ht="15.75" customHeight="1" x14ac:dyDescent="0.25">
      <c r="A30" s="103" t="s">
        <v>305</v>
      </c>
      <c r="B30" s="176" t="s">
        <v>306</v>
      </c>
      <c r="C30" s="175" t="s">
        <v>307</v>
      </c>
    </row>
    <row r="31" spans="1:3" ht="15.75" customHeight="1" x14ac:dyDescent="0.25">
      <c r="A31" s="104" t="s">
        <v>308</v>
      </c>
      <c r="B31" s="176" t="s">
        <v>309</v>
      </c>
      <c r="C31" s="175" t="s">
        <v>310</v>
      </c>
    </row>
    <row r="32" spans="1:3" ht="15.75" customHeight="1" x14ac:dyDescent="0.25">
      <c r="A32" s="104" t="s">
        <v>311</v>
      </c>
      <c r="B32" s="176" t="s">
        <v>312</v>
      </c>
      <c r="C32" s="175" t="s">
        <v>313</v>
      </c>
    </row>
    <row r="33" spans="1:3" ht="15.75" customHeight="1" x14ac:dyDescent="0.2">
      <c r="C33" s="171"/>
    </row>
    <row r="34" spans="1:3" ht="15.75" customHeight="1" x14ac:dyDescent="0.25">
      <c r="A34" s="104" t="s">
        <v>314</v>
      </c>
      <c r="C34" s="177" t="s">
        <v>315</v>
      </c>
    </row>
    <row r="35" spans="1:3" ht="15.75" customHeight="1" x14ac:dyDescent="0.25">
      <c r="A35" s="104">
        <v>1</v>
      </c>
      <c r="B35" s="104">
        <f>IF(' Impacto riesgo de corrupción '!D11="X",1,0)</f>
        <v>1</v>
      </c>
      <c r="C35" s="171"/>
    </row>
    <row r="36" spans="1:3" ht="15.75" customHeight="1" x14ac:dyDescent="0.25">
      <c r="A36" s="104">
        <v>2</v>
      </c>
      <c r="B36" s="104">
        <f>IF(' Impacto riesgo de corrupción '!D12="X",1,0)</f>
        <v>1</v>
      </c>
      <c r="C36" s="171" t="s">
        <v>124</v>
      </c>
    </row>
    <row r="37" spans="1:3" ht="15.75" customHeight="1" x14ac:dyDescent="0.25">
      <c r="A37" s="104">
        <v>3</v>
      </c>
      <c r="B37" s="104">
        <f>IF(' Impacto riesgo de corrupción '!E13="X",1,0)</f>
        <v>0</v>
      </c>
      <c r="C37" s="171"/>
    </row>
    <row r="38" spans="1:3" ht="15.75" customHeight="1" x14ac:dyDescent="0.25">
      <c r="A38" s="104">
        <v>4</v>
      </c>
      <c r="B38" s="104">
        <f>IF(' Impacto riesgo de corrupción '!D14="X",1,0)</f>
        <v>0</v>
      </c>
      <c r="C38" s="171"/>
    </row>
    <row r="39" spans="1:3" ht="15.75" customHeight="1" x14ac:dyDescent="0.25">
      <c r="A39" s="104">
        <v>5</v>
      </c>
      <c r="B39" s="104">
        <f>IF(' Impacto riesgo de corrupción '!D15="X",1,0)</f>
        <v>1</v>
      </c>
      <c r="C39" s="171"/>
    </row>
    <row r="40" spans="1:3" ht="15.75" customHeight="1" x14ac:dyDescent="0.25">
      <c r="A40" s="104">
        <v>6</v>
      </c>
      <c r="B40" s="104">
        <f>IF(' Impacto riesgo de corrupción '!D16="X",1,0)</f>
        <v>1</v>
      </c>
      <c r="C40" s="171"/>
    </row>
    <row r="41" spans="1:3" ht="15.75" customHeight="1" x14ac:dyDescent="0.25">
      <c r="A41" s="104">
        <v>7</v>
      </c>
      <c r="B41" s="104">
        <f>IF(' Impacto riesgo de corrupción '!D17="X",1,0)</f>
        <v>1</v>
      </c>
      <c r="C41" s="171"/>
    </row>
    <row r="42" spans="1:3" ht="15.75" customHeight="1" x14ac:dyDescent="0.25">
      <c r="A42" s="104">
        <v>8</v>
      </c>
      <c r="B42" s="104">
        <f>IF(' Impacto riesgo de corrupción '!D18="X",1,0)</f>
        <v>1</v>
      </c>
      <c r="C42" s="171"/>
    </row>
    <row r="43" spans="1:3" ht="15.75" customHeight="1" x14ac:dyDescent="0.25">
      <c r="A43" s="104">
        <v>9</v>
      </c>
      <c r="B43" s="104">
        <f>IF(' Impacto riesgo de corrupción '!D19="X",1,0)</f>
        <v>0</v>
      </c>
      <c r="C43" s="171"/>
    </row>
    <row r="44" spans="1:3" ht="15.75" customHeight="1" x14ac:dyDescent="0.25">
      <c r="A44" s="104">
        <v>10</v>
      </c>
      <c r="B44" s="104">
        <f>IF(' Impacto riesgo de corrupción '!D20="X",1,0)</f>
        <v>1</v>
      </c>
      <c r="C44" s="171"/>
    </row>
    <row r="45" spans="1:3" ht="15.75" customHeight="1" x14ac:dyDescent="0.25">
      <c r="A45" s="104">
        <v>11</v>
      </c>
      <c r="B45" s="104">
        <f>IF(' Impacto riesgo de corrupción '!D21="X",1,0)</f>
        <v>1</v>
      </c>
      <c r="C45" s="171"/>
    </row>
    <row r="46" spans="1:3" ht="15.75" customHeight="1" x14ac:dyDescent="0.25">
      <c r="A46" s="104">
        <v>12</v>
      </c>
      <c r="B46" s="104">
        <f>IF(' Impacto riesgo de corrupción '!D22="X",1,0)</f>
        <v>1</v>
      </c>
      <c r="C46" s="171"/>
    </row>
    <row r="47" spans="1:3" ht="15.75" customHeight="1" x14ac:dyDescent="0.25">
      <c r="A47" s="104">
        <v>13</v>
      </c>
      <c r="B47" s="104">
        <f>IF(' Impacto riesgo de corrupción '!D23="X",1,0)</f>
        <v>1</v>
      </c>
      <c r="C47" s="171"/>
    </row>
    <row r="48" spans="1:3" ht="15.75" customHeight="1" x14ac:dyDescent="0.25">
      <c r="A48" s="104">
        <v>14</v>
      </c>
      <c r="B48" s="104">
        <f>IF(' Impacto riesgo de corrupción '!D24="X",1,0)</f>
        <v>1</v>
      </c>
      <c r="C48" s="171"/>
    </row>
    <row r="49" spans="1:3" ht="15.75" customHeight="1" x14ac:dyDescent="0.25">
      <c r="A49" s="104">
        <v>15</v>
      </c>
      <c r="B49" s="104">
        <f>IF(' Impacto riesgo de corrupción '!D25="X",1,0)</f>
        <v>1</v>
      </c>
      <c r="C49" s="171"/>
    </row>
    <row r="50" spans="1:3" ht="15.75" customHeight="1" x14ac:dyDescent="0.25">
      <c r="A50" s="104">
        <v>16</v>
      </c>
      <c r="B50" s="104">
        <f>IF(' Impacto riesgo de corrupción '!D26="X",1,0)</f>
        <v>1</v>
      </c>
      <c r="C50" s="171"/>
    </row>
    <row r="51" spans="1:3" ht="15.75" customHeight="1" x14ac:dyDescent="0.25">
      <c r="A51" s="104">
        <v>17</v>
      </c>
      <c r="B51" s="104">
        <f>IF(' Impacto riesgo de corrupción '!D27="X",1,0)</f>
        <v>1</v>
      </c>
      <c r="C51" s="171"/>
    </row>
    <row r="52" spans="1:3" ht="15.75" customHeight="1" x14ac:dyDescent="0.25">
      <c r="A52" s="104">
        <v>18</v>
      </c>
      <c r="B52" s="104">
        <f>IF(' Impacto riesgo de corrupción '!D28="X",1,0)</f>
        <v>1</v>
      </c>
      <c r="C52" s="171"/>
    </row>
    <row r="53" spans="1:3" ht="15.75" customHeight="1" x14ac:dyDescent="0.25">
      <c r="A53" s="104">
        <v>19</v>
      </c>
      <c r="B53" s="104">
        <f>IF(' Impacto riesgo de corrupción '!D29="X",1,0)</f>
        <v>1</v>
      </c>
      <c r="C53" s="171"/>
    </row>
    <row r="54" spans="1:3" ht="15.75" customHeight="1" x14ac:dyDescent="0.25">
      <c r="A54" s="104" t="s">
        <v>316</v>
      </c>
      <c r="B54" s="104">
        <f>SUM(B35:B53)</f>
        <v>16</v>
      </c>
      <c r="C54" s="171"/>
    </row>
    <row r="55" spans="1:3" ht="15.75" customHeight="1" x14ac:dyDescent="0.2">
      <c r="C55" s="171"/>
    </row>
    <row r="56" spans="1:3" ht="15.75" customHeight="1" x14ac:dyDescent="0.2">
      <c r="C56" s="171"/>
    </row>
    <row r="57" spans="1:3" ht="15.75" customHeight="1" x14ac:dyDescent="0.25">
      <c r="A57" s="104" t="s">
        <v>317</v>
      </c>
      <c r="C57" s="171"/>
    </row>
    <row r="58" spans="1:3" ht="15.75" customHeight="1" x14ac:dyDescent="0.25">
      <c r="A58" s="104">
        <v>1</v>
      </c>
      <c r="B58" s="104" t="e">
        <f>IF(' Impacto riesgo de corrupción '!#REF!="X",1,0)</f>
        <v>#REF!</v>
      </c>
      <c r="C58" s="171"/>
    </row>
    <row r="59" spans="1:3" ht="15.75" customHeight="1" x14ac:dyDescent="0.25">
      <c r="A59" s="104">
        <v>2</v>
      </c>
      <c r="B59" s="104" t="e">
        <f>IF(' Impacto riesgo de corrupción '!#REF!="X",1,0)</f>
        <v>#REF!</v>
      </c>
      <c r="C59" s="171"/>
    </row>
    <row r="60" spans="1:3" ht="15.75" customHeight="1" x14ac:dyDescent="0.25">
      <c r="A60" s="104">
        <v>3</v>
      </c>
      <c r="B60" s="104" t="e">
        <f>IF(' Impacto riesgo de corrupción '!#REF!="X",1,0)</f>
        <v>#REF!</v>
      </c>
      <c r="C60" s="171"/>
    </row>
    <row r="61" spans="1:3" ht="15.75" customHeight="1" x14ac:dyDescent="0.25">
      <c r="A61" s="104">
        <v>4</v>
      </c>
      <c r="B61" s="104" t="e">
        <f>IF(' Impacto riesgo de corrupción '!#REF!="X",1,0)</f>
        <v>#REF!</v>
      </c>
      <c r="C61" s="171"/>
    </row>
    <row r="62" spans="1:3" ht="15.75" customHeight="1" x14ac:dyDescent="0.25">
      <c r="A62" s="104">
        <v>5</v>
      </c>
      <c r="B62" s="104" t="e">
        <f>IF(' Impacto riesgo de corrupción '!#REF!="X",1,0)</f>
        <v>#REF!</v>
      </c>
      <c r="C62" s="171"/>
    </row>
    <row r="63" spans="1:3" ht="15.75" customHeight="1" x14ac:dyDescent="0.25">
      <c r="A63" s="104">
        <v>6</v>
      </c>
      <c r="B63" s="104" t="e">
        <f>IF(' Impacto riesgo de corrupción '!#REF!="X",1,0)</f>
        <v>#REF!</v>
      </c>
      <c r="C63" s="171"/>
    </row>
    <row r="64" spans="1:3" ht="15.75" customHeight="1" x14ac:dyDescent="0.25">
      <c r="A64" s="104">
        <v>7</v>
      </c>
      <c r="B64" s="104" t="e">
        <f>IF(' Impacto riesgo de corrupción '!#REF!="X",1,0)</f>
        <v>#REF!</v>
      </c>
      <c r="C64" s="171"/>
    </row>
    <row r="65" spans="1:3" ht="15.75" customHeight="1" x14ac:dyDescent="0.25">
      <c r="A65" s="104">
        <v>8</v>
      </c>
      <c r="B65" s="104" t="e">
        <f>IF(' Impacto riesgo de corrupción '!#REF!="X",1,0)</f>
        <v>#REF!</v>
      </c>
      <c r="C65" s="171"/>
    </row>
    <row r="66" spans="1:3" ht="15.75" customHeight="1" x14ac:dyDescent="0.25">
      <c r="A66" s="104">
        <v>9</v>
      </c>
      <c r="B66" s="104" t="e">
        <f>IF(' Impacto riesgo de corrupción '!#REF!="X",1,0)</f>
        <v>#REF!</v>
      </c>
      <c r="C66" s="171"/>
    </row>
    <row r="67" spans="1:3" ht="15.75" customHeight="1" x14ac:dyDescent="0.25">
      <c r="A67" s="104">
        <v>10</v>
      </c>
      <c r="B67" s="104" t="e">
        <f>IF(' Impacto riesgo de corrupción '!#REF!="X",1,0)</f>
        <v>#REF!</v>
      </c>
      <c r="C67" s="171"/>
    </row>
    <row r="68" spans="1:3" ht="15.75" customHeight="1" x14ac:dyDescent="0.25">
      <c r="A68" s="104">
        <v>11</v>
      </c>
      <c r="B68" s="104" t="e">
        <f>IF(' Impacto riesgo de corrupción '!#REF!="X",1,0)</f>
        <v>#REF!</v>
      </c>
      <c r="C68" s="171"/>
    </row>
    <row r="69" spans="1:3" ht="15.75" customHeight="1" x14ac:dyDescent="0.25">
      <c r="A69" s="104">
        <v>12</v>
      </c>
      <c r="B69" s="104" t="e">
        <f>IF(' Impacto riesgo de corrupción '!#REF!="X",1,0)</f>
        <v>#REF!</v>
      </c>
      <c r="C69" s="171"/>
    </row>
    <row r="70" spans="1:3" ht="15.75" customHeight="1" x14ac:dyDescent="0.25">
      <c r="A70" s="104">
        <v>13</v>
      </c>
      <c r="B70" s="104" t="e">
        <f>IF(' Impacto riesgo de corrupción '!#REF!="X",1,0)</f>
        <v>#REF!</v>
      </c>
      <c r="C70" s="171"/>
    </row>
    <row r="71" spans="1:3" ht="15.75" customHeight="1" x14ac:dyDescent="0.25">
      <c r="A71" s="104">
        <v>14</v>
      </c>
      <c r="B71" s="104" t="e">
        <f>IF(' Impacto riesgo de corrupción '!#REF!="X",1,0)</f>
        <v>#REF!</v>
      </c>
      <c r="C71" s="171"/>
    </row>
    <row r="72" spans="1:3" ht="15.75" customHeight="1" x14ac:dyDescent="0.25">
      <c r="A72" s="104">
        <v>15</v>
      </c>
      <c r="B72" s="104" t="e">
        <f>IF(' Impacto riesgo de corrupción '!#REF!="X",1,0)</f>
        <v>#REF!</v>
      </c>
      <c r="C72" s="171"/>
    </row>
    <row r="73" spans="1:3" ht="15.75" customHeight="1" x14ac:dyDescent="0.25">
      <c r="A73" s="104">
        <v>16</v>
      </c>
      <c r="B73" s="104" t="e">
        <f>IF(' Impacto riesgo de corrupción '!#REF!="X",1,0)</f>
        <v>#REF!</v>
      </c>
      <c r="C73" s="171"/>
    </row>
    <row r="74" spans="1:3" ht="15.75" customHeight="1" x14ac:dyDescent="0.25">
      <c r="A74" s="104">
        <v>17</v>
      </c>
      <c r="B74" s="104" t="e">
        <f>IF(' Impacto riesgo de corrupción '!#REF!="X",1,0)</f>
        <v>#REF!</v>
      </c>
      <c r="C74" s="171"/>
    </row>
    <row r="75" spans="1:3" ht="15.75" customHeight="1" x14ac:dyDescent="0.25">
      <c r="A75" s="104">
        <v>18</v>
      </c>
      <c r="B75" s="104" t="e">
        <f>IF(' Impacto riesgo de corrupción '!#REF!="X",1,0)</f>
        <v>#REF!</v>
      </c>
      <c r="C75" s="171"/>
    </row>
    <row r="76" spans="1:3" ht="15.75" customHeight="1" x14ac:dyDescent="0.25">
      <c r="A76" s="104">
        <v>19</v>
      </c>
      <c r="B76" s="104" t="e">
        <f>IF(' Impacto riesgo de corrupción '!#REF!="X",1,0)</f>
        <v>#REF!</v>
      </c>
      <c r="C76" s="171"/>
    </row>
    <row r="77" spans="1:3" ht="15.75" customHeight="1" x14ac:dyDescent="0.25">
      <c r="A77" s="104" t="s">
        <v>316</v>
      </c>
      <c r="B77" s="104" t="e">
        <f>SUM(B58:B76)</f>
        <v>#REF!</v>
      </c>
      <c r="C77" s="171"/>
    </row>
    <row r="78" spans="1:3" ht="15.75" customHeight="1" x14ac:dyDescent="0.2">
      <c r="C78" s="171"/>
    </row>
    <row r="79" spans="1:3" ht="15.75" customHeight="1" x14ac:dyDescent="0.2">
      <c r="C79" s="171"/>
    </row>
    <row r="80" spans="1:3" ht="15.75" customHeight="1" x14ac:dyDescent="0.25">
      <c r="A80" s="104" t="s">
        <v>322</v>
      </c>
      <c r="C80" s="171"/>
    </row>
    <row r="81" spans="1:3" ht="15.75" customHeight="1" x14ac:dyDescent="0.25">
      <c r="A81" s="104">
        <v>1</v>
      </c>
      <c r="B81" s="104" t="e">
        <f>IF(' Impacto riesgo de corrupción '!#REF!="X",1,0)</f>
        <v>#REF!</v>
      </c>
      <c r="C81" s="171"/>
    </row>
    <row r="82" spans="1:3" ht="15.75" customHeight="1" x14ac:dyDescent="0.25">
      <c r="A82" s="104">
        <v>2</v>
      </c>
      <c r="B82" s="104" t="e">
        <f>IF(' Impacto riesgo de corrupción '!#REF!="X",1,0)</f>
        <v>#REF!</v>
      </c>
      <c r="C82" s="171"/>
    </row>
    <row r="83" spans="1:3" ht="15.75" customHeight="1" x14ac:dyDescent="0.25">
      <c r="A83" s="104">
        <v>3</v>
      </c>
      <c r="B83" s="104" t="e">
        <f>IF(' Impacto riesgo de corrupción '!#REF!="X",1,0)</f>
        <v>#REF!</v>
      </c>
      <c r="C83" s="171"/>
    </row>
    <row r="84" spans="1:3" ht="15.75" customHeight="1" x14ac:dyDescent="0.25">
      <c r="A84" s="104">
        <v>4</v>
      </c>
      <c r="B84" s="104" t="e">
        <f>IF(' Impacto riesgo de corrupción '!#REF!="X",1,0)</f>
        <v>#REF!</v>
      </c>
      <c r="C84" s="171"/>
    </row>
    <row r="85" spans="1:3" ht="15.75" customHeight="1" x14ac:dyDescent="0.25">
      <c r="A85" s="104">
        <v>5</v>
      </c>
      <c r="B85" s="104" t="e">
        <f>IF(' Impacto riesgo de corrupción '!#REF!="X",1,0)</f>
        <v>#REF!</v>
      </c>
      <c r="C85" s="171"/>
    </row>
    <row r="86" spans="1:3" ht="15.75" customHeight="1" x14ac:dyDescent="0.25">
      <c r="A86" s="104">
        <v>6</v>
      </c>
      <c r="B86" s="104" t="e">
        <f>IF(' Impacto riesgo de corrupción '!#REF!="X",1,0)</f>
        <v>#REF!</v>
      </c>
      <c r="C86" s="171"/>
    </row>
    <row r="87" spans="1:3" ht="15.75" customHeight="1" x14ac:dyDescent="0.25">
      <c r="A87" s="104">
        <v>7</v>
      </c>
      <c r="B87" s="104" t="e">
        <f>IF(' Impacto riesgo de corrupción '!#REF!="X",1,0)</f>
        <v>#REF!</v>
      </c>
      <c r="C87" s="171"/>
    </row>
    <row r="88" spans="1:3" ht="15.75" customHeight="1" x14ac:dyDescent="0.25">
      <c r="A88" s="104">
        <v>8</v>
      </c>
      <c r="B88" s="104" t="e">
        <f>IF(' Impacto riesgo de corrupción '!#REF!="X",1,0)</f>
        <v>#REF!</v>
      </c>
      <c r="C88" s="171"/>
    </row>
    <row r="89" spans="1:3" ht="15.75" customHeight="1" x14ac:dyDescent="0.25">
      <c r="A89" s="104">
        <v>9</v>
      </c>
      <c r="B89" s="104" t="e">
        <f>IF(' Impacto riesgo de corrupción '!#REF!="X",1,0)</f>
        <v>#REF!</v>
      </c>
      <c r="C89" s="171"/>
    </row>
    <row r="90" spans="1:3" ht="15.75" customHeight="1" x14ac:dyDescent="0.25">
      <c r="A90" s="104">
        <v>10</v>
      </c>
      <c r="B90" s="104" t="e">
        <f>IF(' Impacto riesgo de corrupción '!#REF!="X",1,0)</f>
        <v>#REF!</v>
      </c>
      <c r="C90" s="171"/>
    </row>
    <row r="91" spans="1:3" ht="15.75" customHeight="1" x14ac:dyDescent="0.25">
      <c r="A91" s="104">
        <v>11</v>
      </c>
      <c r="B91" s="104" t="e">
        <f>IF(' Impacto riesgo de corrupción '!#REF!="X",1,0)</f>
        <v>#REF!</v>
      </c>
      <c r="C91" s="171"/>
    </row>
    <row r="92" spans="1:3" ht="15.75" customHeight="1" x14ac:dyDescent="0.25">
      <c r="A92" s="104">
        <v>12</v>
      </c>
      <c r="B92" s="104" t="e">
        <f>IF(' Impacto riesgo de corrupción '!#REF!="X",1,0)</f>
        <v>#REF!</v>
      </c>
      <c r="C92" s="171"/>
    </row>
    <row r="93" spans="1:3" ht="15.75" customHeight="1" x14ac:dyDescent="0.25">
      <c r="A93" s="104">
        <v>13</v>
      </c>
      <c r="B93" s="104" t="e">
        <f>IF(' Impacto riesgo de corrupción '!#REF!="X",1,0)</f>
        <v>#REF!</v>
      </c>
      <c r="C93" s="171"/>
    </row>
    <row r="94" spans="1:3" ht="15.75" customHeight="1" x14ac:dyDescent="0.25">
      <c r="A94" s="104">
        <v>14</v>
      </c>
      <c r="B94" s="104" t="e">
        <f>IF(' Impacto riesgo de corrupción '!#REF!="X",1,0)</f>
        <v>#REF!</v>
      </c>
      <c r="C94" s="171"/>
    </row>
    <row r="95" spans="1:3" ht="15.75" customHeight="1" x14ac:dyDescent="0.25">
      <c r="A95" s="104">
        <v>15</v>
      </c>
      <c r="B95" s="104" t="e">
        <f>IF(' Impacto riesgo de corrupción '!#REF!="X",1,0)</f>
        <v>#REF!</v>
      </c>
      <c r="C95" s="171"/>
    </row>
    <row r="96" spans="1:3" ht="15.75" customHeight="1" x14ac:dyDescent="0.25">
      <c r="A96" s="104">
        <v>16</v>
      </c>
      <c r="B96" s="104" t="e">
        <f>IF(' Impacto riesgo de corrupción '!#REF!="X",1,0)</f>
        <v>#REF!</v>
      </c>
      <c r="C96" s="171"/>
    </row>
    <row r="97" spans="1:3" ht="15.75" customHeight="1" x14ac:dyDescent="0.25">
      <c r="A97" s="104">
        <v>17</v>
      </c>
      <c r="B97" s="104" t="e">
        <f>IF(' Impacto riesgo de corrupción '!#REF!="X",1,0)</f>
        <v>#REF!</v>
      </c>
      <c r="C97" s="171"/>
    </row>
    <row r="98" spans="1:3" ht="15.75" customHeight="1" x14ac:dyDescent="0.25">
      <c r="A98" s="104">
        <v>18</v>
      </c>
      <c r="B98" s="104" t="e">
        <f>IF(' Impacto riesgo de corrupción '!#REF!="X",1,0)</f>
        <v>#REF!</v>
      </c>
      <c r="C98" s="171"/>
    </row>
    <row r="99" spans="1:3" ht="15.75" customHeight="1" x14ac:dyDescent="0.25">
      <c r="A99" s="104">
        <v>19</v>
      </c>
      <c r="B99" s="104" t="e">
        <f>IF(' Impacto riesgo de corrupción '!#REF!="X",1,0)</f>
        <v>#REF!</v>
      </c>
      <c r="C99" s="171"/>
    </row>
    <row r="100" spans="1:3" ht="15.75" customHeight="1" x14ac:dyDescent="0.25">
      <c r="A100" s="104" t="s">
        <v>316</v>
      </c>
      <c r="B100" s="104" t="e">
        <f>SUM(B81:B99)</f>
        <v>#REF!</v>
      </c>
      <c r="C100" s="171"/>
    </row>
    <row r="101" spans="1:3" ht="15.75" customHeight="1" x14ac:dyDescent="0.2">
      <c r="C101" s="171"/>
    </row>
    <row r="102" spans="1:3" ht="15.75" customHeight="1" x14ac:dyDescent="0.2">
      <c r="C102" s="171"/>
    </row>
    <row r="103" spans="1:3" ht="15.75" customHeight="1" x14ac:dyDescent="0.25">
      <c r="A103" s="104" t="s">
        <v>324</v>
      </c>
      <c r="C103" s="171"/>
    </row>
    <row r="104" spans="1:3" ht="15.75" customHeight="1" x14ac:dyDescent="0.25">
      <c r="A104" s="104">
        <v>1</v>
      </c>
      <c r="B104" s="104" t="e">
        <f>IF(' Impacto riesgo de corrupción '!#REF!="X",1,0)</f>
        <v>#REF!</v>
      </c>
      <c r="C104" s="171"/>
    </row>
    <row r="105" spans="1:3" ht="15.75" customHeight="1" x14ac:dyDescent="0.25">
      <c r="A105" s="104">
        <v>2</v>
      </c>
      <c r="B105" s="104" t="e">
        <f>IF(' Impacto riesgo de corrupción '!#REF!="X",1,0)</f>
        <v>#REF!</v>
      </c>
      <c r="C105" s="171"/>
    </row>
    <row r="106" spans="1:3" ht="15.75" customHeight="1" x14ac:dyDescent="0.25">
      <c r="A106" s="104">
        <v>3</v>
      </c>
      <c r="B106" s="104" t="e">
        <f>IF(' Impacto riesgo de corrupción '!#REF!="X",1,0)</f>
        <v>#REF!</v>
      </c>
      <c r="C106" s="171"/>
    </row>
    <row r="107" spans="1:3" ht="15.75" customHeight="1" x14ac:dyDescent="0.25">
      <c r="A107" s="104">
        <v>4</v>
      </c>
      <c r="B107" s="104" t="e">
        <f>IF(' Impacto riesgo de corrupción '!#REF!="X",1,0)</f>
        <v>#REF!</v>
      </c>
      <c r="C107" s="171"/>
    </row>
    <row r="108" spans="1:3" ht="15.75" customHeight="1" x14ac:dyDescent="0.25">
      <c r="A108" s="104">
        <v>5</v>
      </c>
      <c r="B108" s="104" t="e">
        <f>IF(' Impacto riesgo de corrupción '!#REF!="X",1,0)</f>
        <v>#REF!</v>
      </c>
      <c r="C108" s="171"/>
    </row>
    <row r="109" spans="1:3" ht="15.75" customHeight="1" x14ac:dyDescent="0.25">
      <c r="A109" s="104">
        <v>6</v>
      </c>
      <c r="B109" s="104" t="e">
        <f>IF(' Impacto riesgo de corrupción '!#REF!="X",1,0)</f>
        <v>#REF!</v>
      </c>
      <c r="C109" s="171"/>
    </row>
    <row r="110" spans="1:3" ht="15.75" customHeight="1" x14ac:dyDescent="0.25">
      <c r="A110" s="104">
        <v>7</v>
      </c>
      <c r="B110" s="104" t="e">
        <f>IF(' Impacto riesgo de corrupción '!#REF!="X",1,0)</f>
        <v>#REF!</v>
      </c>
      <c r="C110" s="171"/>
    </row>
    <row r="111" spans="1:3" ht="15.75" customHeight="1" x14ac:dyDescent="0.25">
      <c r="A111" s="104">
        <v>8</v>
      </c>
      <c r="B111" s="104" t="e">
        <f>IF(' Impacto riesgo de corrupción '!#REF!="X",1,0)</f>
        <v>#REF!</v>
      </c>
      <c r="C111" s="171"/>
    </row>
    <row r="112" spans="1:3" ht="15.75" customHeight="1" x14ac:dyDescent="0.25">
      <c r="A112" s="104">
        <v>9</v>
      </c>
      <c r="B112" s="104" t="e">
        <f>IF(' Impacto riesgo de corrupción '!#REF!="X",1,0)</f>
        <v>#REF!</v>
      </c>
      <c r="C112" s="171"/>
    </row>
    <row r="113" spans="1:3" ht="15.75" customHeight="1" x14ac:dyDescent="0.25">
      <c r="A113" s="104">
        <v>10</v>
      </c>
      <c r="B113" s="104" t="e">
        <f>IF(' Impacto riesgo de corrupción '!#REF!="X",1,0)</f>
        <v>#REF!</v>
      </c>
      <c r="C113" s="171"/>
    </row>
    <row r="114" spans="1:3" ht="15.75" customHeight="1" x14ac:dyDescent="0.25">
      <c r="A114" s="104">
        <v>11</v>
      </c>
      <c r="B114" s="104" t="e">
        <f>IF(' Impacto riesgo de corrupción '!#REF!="X",1,0)</f>
        <v>#REF!</v>
      </c>
      <c r="C114" s="171"/>
    </row>
    <row r="115" spans="1:3" ht="15.75" customHeight="1" x14ac:dyDescent="0.25">
      <c r="A115" s="104">
        <v>12</v>
      </c>
      <c r="B115" s="104" t="e">
        <f>IF(' Impacto riesgo de corrupción '!#REF!="X",1,0)</f>
        <v>#REF!</v>
      </c>
      <c r="C115" s="171"/>
    </row>
    <row r="116" spans="1:3" ht="15.75" customHeight="1" x14ac:dyDescent="0.25">
      <c r="A116" s="104">
        <v>13</v>
      </c>
      <c r="B116" s="104" t="e">
        <f>IF(' Impacto riesgo de corrupción '!#REF!="X",1,0)</f>
        <v>#REF!</v>
      </c>
      <c r="C116" s="171"/>
    </row>
    <row r="117" spans="1:3" ht="15.75" customHeight="1" x14ac:dyDescent="0.25">
      <c r="A117" s="104">
        <v>14</v>
      </c>
      <c r="B117" s="104" t="e">
        <f>IF(' Impacto riesgo de corrupción '!#REF!="X",1,0)</f>
        <v>#REF!</v>
      </c>
      <c r="C117" s="171"/>
    </row>
    <row r="118" spans="1:3" ht="15.75" customHeight="1" x14ac:dyDescent="0.25">
      <c r="A118" s="104">
        <v>15</v>
      </c>
      <c r="B118" s="104" t="e">
        <f>IF(' Impacto riesgo de corrupción '!#REF!="X",1,0)</f>
        <v>#REF!</v>
      </c>
      <c r="C118" s="171"/>
    </row>
    <row r="119" spans="1:3" ht="15.75" customHeight="1" x14ac:dyDescent="0.25">
      <c r="A119" s="104">
        <v>16</v>
      </c>
      <c r="B119" s="104" t="e">
        <f>IF(' Impacto riesgo de corrupción '!#REF!="X",1,0)</f>
        <v>#REF!</v>
      </c>
      <c r="C119" s="171"/>
    </row>
    <row r="120" spans="1:3" ht="15.75" customHeight="1" x14ac:dyDescent="0.25">
      <c r="A120" s="104">
        <v>17</v>
      </c>
      <c r="B120" s="104" t="e">
        <f>IF(' Impacto riesgo de corrupción '!#REF!="X",1,0)</f>
        <v>#REF!</v>
      </c>
      <c r="C120" s="171"/>
    </row>
    <row r="121" spans="1:3" ht="15.75" customHeight="1" x14ac:dyDescent="0.25">
      <c r="A121" s="104">
        <v>18</v>
      </c>
      <c r="B121" s="104" t="e">
        <f>IF(' Impacto riesgo de corrupción '!#REF!="X",1,0)</f>
        <v>#REF!</v>
      </c>
      <c r="C121" s="171"/>
    </row>
    <row r="122" spans="1:3" ht="15.75" customHeight="1" x14ac:dyDescent="0.25">
      <c r="A122" s="104">
        <v>19</v>
      </c>
      <c r="B122" s="104" t="e">
        <f>IF(' Impacto riesgo de corrupción '!#REF!="X",1,0)</f>
        <v>#REF!</v>
      </c>
      <c r="C122" s="171"/>
    </row>
    <row r="123" spans="1:3" ht="15.75" customHeight="1" x14ac:dyDescent="0.25">
      <c r="A123" s="104" t="s">
        <v>316</v>
      </c>
      <c r="B123" s="104" t="e">
        <f>SUM(B104:B122)</f>
        <v>#REF!</v>
      </c>
      <c r="C123" s="171"/>
    </row>
    <row r="124" spans="1:3" ht="15.75" customHeight="1" x14ac:dyDescent="0.2">
      <c r="C124" s="171"/>
    </row>
    <row r="125" spans="1:3" ht="15.75" customHeight="1" x14ac:dyDescent="0.2">
      <c r="C125" s="171"/>
    </row>
    <row r="126" spans="1:3" ht="15.75" customHeight="1" x14ac:dyDescent="0.25">
      <c r="A126" s="104" t="s">
        <v>324</v>
      </c>
      <c r="C126" s="171"/>
    </row>
    <row r="127" spans="1:3" ht="15.75" customHeight="1" x14ac:dyDescent="0.25">
      <c r="A127" s="104">
        <v>1</v>
      </c>
      <c r="B127" s="104" t="e">
        <f>IF(' Impacto riesgo de corrupción '!#REF!="X",1,0)</f>
        <v>#REF!</v>
      </c>
      <c r="C127" s="171"/>
    </row>
    <row r="128" spans="1:3" ht="15.75" customHeight="1" x14ac:dyDescent="0.25">
      <c r="A128" s="104">
        <v>2</v>
      </c>
      <c r="B128" s="104" t="e">
        <f>IF(' Impacto riesgo de corrupción '!#REF!="X",1,0)</f>
        <v>#REF!</v>
      </c>
      <c r="C128" s="171"/>
    </row>
    <row r="129" spans="1:3" ht="15.75" customHeight="1" x14ac:dyDescent="0.25">
      <c r="A129" s="104">
        <v>3</v>
      </c>
      <c r="B129" s="104" t="e">
        <f>IF(' Impacto riesgo de corrupción '!#REF!="X",1,0)</f>
        <v>#REF!</v>
      </c>
      <c r="C129" s="171"/>
    </row>
    <row r="130" spans="1:3" ht="15.75" customHeight="1" x14ac:dyDescent="0.25">
      <c r="A130" s="104">
        <v>4</v>
      </c>
      <c r="B130" s="104" t="e">
        <f>IF(' Impacto riesgo de corrupción '!#REF!="X",1,0)</f>
        <v>#REF!</v>
      </c>
      <c r="C130" s="171"/>
    </row>
    <row r="131" spans="1:3" ht="15.75" customHeight="1" x14ac:dyDescent="0.25">
      <c r="A131" s="104">
        <v>5</v>
      </c>
      <c r="B131" s="104" t="e">
        <f>IF(' Impacto riesgo de corrupción '!#REF!="X",1,0)</f>
        <v>#REF!</v>
      </c>
      <c r="C131" s="171"/>
    </row>
    <row r="132" spans="1:3" ht="15.75" customHeight="1" x14ac:dyDescent="0.25">
      <c r="A132" s="104">
        <v>6</v>
      </c>
      <c r="B132" s="104" t="e">
        <f>IF(' Impacto riesgo de corrupción '!#REF!="X",1,0)</f>
        <v>#REF!</v>
      </c>
      <c r="C132" s="171"/>
    </row>
    <row r="133" spans="1:3" ht="15.75" customHeight="1" x14ac:dyDescent="0.25">
      <c r="A133" s="104">
        <v>7</v>
      </c>
      <c r="B133" s="104" t="e">
        <f>IF(' Impacto riesgo de corrupción '!#REF!="X",1,0)</f>
        <v>#REF!</v>
      </c>
      <c r="C133" s="171"/>
    </row>
    <row r="134" spans="1:3" ht="15.75" customHeight="1" x14ac:dyDescent="0.25">
      <c r="A134" s="104">
        <v>8</v>
      </c>
      <c r="B134" s="104" t="e">
        <f>IF(' Impacto riesgo de corrupción '!#REF!="X",1,0)</f>
        <v>#REF!</v>
      </c>
      <c r="C134" s="171"/>
    </row>
    <row r="135" spans="1:3" ht="15.75" customHeight="1" x14ac:dyDescent="0.25">
      <c r="A135" s="104">
        <v>9</v>
      </c>
      <c r="B135" s="104" t="e">
        <f>IF(' Impacto riesgo de corrupción '!#REF!="X",1,0)</f>
        <v>#REF!</v>
      </c>
      <c r="C135" s="171"/>
    </row>
    <row r="136" spans="1:3" ht="15.75" customHeight="1" x14ac:dyDescent="0.25">
      <c r="A136" s="104">
        <v>10</v>
      </c>
      <c r="B136" s="104" t="e">
        <f>IF(' Impacto riesgo de corrupción '!#REF!="X",1,0)</f>
        <v>#REF!</v>
      </c>
      <c r="C136" s="171"/>
    </row>
    <row r="137" spans="1:3" ht="15.75" customHeight="1" x14ac:dyDescent="0.25">
      <c r="A137" s="104">
        <v>11</v>
      </c>
      <c r="B137" s="104" t="e">
        <f>IF(' Impacto riesgo de corrupción '!#REF!="X",1,0)</f>
        <v>#REF!</v>
      </c>
      <c r="C137" s="171"/>
    </row>
    <row r="138" spans="1:3" ht="15.75" customHeight="1" x14ac:dyDescent="0.25">
      <c r="A138" s="104">
        <v>12</v>
      </c>
      <c r="B138" s="104" t="e">
        <f>IF(' Impacto riesgo de corrupción '!#REF!="X",1,0)</f>
        <v>#REF!</v>
      </c>
      <c r="C138" s="171"/>
    </row>
    <row r="139" spans="1:3" ht="15.75" customHeight="1" x14ac:dyDescent="0.25">
      <c r="A139" s="104">
        <v>13</v>
      </c>
      <c r="B139" s="104" t="e">
        <f>IF(' Impacto riesgo de corrupción '!#REF!="X",1,0)</f>
        <v>#REF!</v>
      </c>
      <c r="C139" s="171"/>
    </row>
    <row r="140" spans="1:3" ht="15.75" customHeight="1" x14ac:dyDescent="0.25">
      <c r="A140" s="104">
        <v>14</v>
      </c>
      <c r="B140" s="104" t="e">
        <f>IF(' Impacto riesgo de corrupción '!#REF!="X",1,0)</f>
        <v>#REF!</v>
      </c>
      <c r="C140" s="171"/>
    </row>
    <row r="141" spans="1:3" ht="15.75" customHeight="1" x14ac:dyDescent="0.25">
      <c r="A141" s="104">
        <v>15</v>
      </c>
      <c r="B141" s="104" t="e">
        <f>IF(' Impacto riesgo de corrupción '!#REF!="X",1,0)</f>
        <v>#REF!</v>
      </c>
      <c r="C141" s="171"/>
    </row>
    <row r="142" spans="1:3" ht="15.75" customHeight="1" x14ac:dyDescent="0.25">
      <c r="A142" s="104">
        <v>16</v>
      </c>
      <c r="B142" s="104" t="e">
        <f>IF(' Impacto riesgo de corrupción '!#REF!="X",1,0)</f>
        <v>#REF!</v>
      </c>
      <c r="C142" s="171"/>
    </row>
    <row r="143" spans="1:3" ht="15.75" customHeight="1" x14ac:dyDescent="0.25">
      <c r="A143" s="104">
        <v>17</v>
      </c>
      <c r="B143" s="104" t="e">
        <f>IF(' Impacto riesgo de corrupción '!#REF!="X",1,0)</f>
        <v>#REF!</v>
      </c>
      <c r="C143" s="171"/>
    </row>
    <row r="144" spans="1:3" ht="15.75" customHeight="1" x14ac:dyDescent="0.25">
      <c r="A144" s="104">
        <v>18</v>
      </c>
      <c r="B144" s="104" t="e">
        <f>IF(' Impacto riesgo de corrupción '!#REF!="X",1,0)</f>
        <v>#REF!</v>
      </c>
      <c r="C144" s="171"/>
    </row>
    <row r="145" spans="1:3" ht="15.75" customHeight="1" x14ac:dyDescent="0.25">
      <c r="A145" s="104">
        <v>19</v>
      </c>
      <c r="B145" s="104" t="e">
        <f>IF(' Impacto riesgo de corrupción '!#REF!="X",1,0)</f>
        <v>#REF!</v>
      </c>
      <c r="C145" s="171"/>
    </row>
    <row r="146" spans="1:3" ht="15.75" customHeight="1" x14ac:dyDescent="0.25">
      <c r="A146" s="104" t="s">
        <v>316</v>
      </c>
      <c r="B146" s="104" t="e">
        <f>SUM(B127:B145)</f>
        <v>#REF!</v>
      </c>
      <c r="C146" s="171"/>
    </row>
    <row r="147" spans="1:3" ht="15.75" customHeight="1" x14ac:dyDescent="0.2">
      <c r="C147" s="171"/>
    </row>
    <row r="148" spans="1:3" ht="15.75" customHeight="1" x14ac:dyDescent="0.2">
      <c r="C148" s="171"/>
    </row>
    <row r="149" spans="1:3" ht="15.75" customHeight="1" x14ac:dyDescent="0.2">
      <c r="C149" s="171"/>
    </row>
    <row r="150" spans="1:3" ht="15.75" customHeight="1" x14ac:dyDescent="0.25">
      <c r="A150" s="104" t="s">
        <v>325</v>
      </c>
      <c r="C150" s="171"/>
    </row>
    <row r="151" spans="1:3" ht="15.75" customHeight="1" x14ac:dyDescent="0.25">
      <c r="A151" s="178" t="s">
        <v>326</v>
      </c>
      <c r="C151" s="171"/>
    </row>
    <row r="152" spans="1:3" ht="15.75" customHeight="1" x14ac:dyDescent="0.25">
      <c r="A152" s="104" t="s">
        <v>327</v>
      </c>
      <c r="C152" s="171"/>
    </row>
    <row r="153" spans="1:3" ht="15.75" customHeight="1" x14ac:dyDescent="0.25">
      <c r="A153" s="104" t="s">
        <v>328</v>
      </c>
      <c r="C153" s="171"/>
    </row>
    <row r="154" spans="1:3" ht="15.75" customHeight="1" x14ac:dyDescent="0.25">
      <c r="A154" s="104" t="s">
        <v>329</v>
      </c>
      <c r="C154" s="171"/>
    </row>
    <row r="155" spans="1:3" ht="15.75" customHeight="1" x14ac:dyDescent="0.25">
      <c r="A155" s="104" t="s">
        <v>327</v>
      </c>
      <c r="C155" s="171"/>
    </row>
    <row r="156" spans="1:3" ht="15.75" customHeight="1" x14ac:dyDescent="0.25">
      <c r="A156" s="104" t="s">
        <v>330</v>
      </c>
      <c r="C156" s="171"/>
    </row>
    <row r="157" spans="1:3" ht="15.75" customHeight="1" x14ac:dyDescent="0.25">
      <c r="A157" s="104" t="s">
        <v>331</v>
      </c>
      <c r="C157" s="171"/>
    </row>
    <row r="158" spans="1:3" ht="15.75" customHeight="1" x14ac:dyDescent="0.2">
      <c r="C158" s="171"/>
    </row>
    <row r="159" spans="1:3" ht="15.75" customHeight="1" x14ac:dyDescent="0.25">
      <c r="A159" s="178" t="s">
        <v>332</v>
      </c>
      <c r="B159" s="104" t="s">
        <v>125</v>
      </c>
      <c r="C159" s="171"/>
    </row>
    <row r="160" spans="1:3" ht="15.75" customHeight="1" x14ac:dyDescent="0.25">
      <c r="A160" s="104" t="s">
        <v>327</v>
      </c>
      <c r="C160" s="171"/>
    </row>
    <row r="161" spans="1:3" ht="15.75" customHeight="1" x14ac:dyDescent="0.25">
      <c r="A161" s="104" t="s">
        <v>333</v>
      </c>
      <c r="C161" s="171"/>
    </row>
    <row r="162" spans="1:3" ht="15.75" customHeight="1" x14ac:dyDescent="0.25">
      <c r="A162" s="104" t="s">
        <v>334</v>
      </c>
      <c r="C162" s="171"/>
    </row>
    <row r="163" spans="1:3" ht="15.75" customHeight="1" x14ac:dyDescent="0.2">
      <c r="C163" s="171"/>
    </row>
    <row r="164" spans="1:3" ht="15.75" customHeight="1" x14ac:dyDescent="0.25">
      <c r="A164" s="178" t="s">
        <v>335</v>
      </c>
      <c r="C164" s="171"/>
    </row>
    <row r="165" spans="1:3" ht="15.75" customHeight="1" x14ac:dyDescent="0.25">
      <c r="A165" s="104" t="s">
        <v>327</v>
      </c>
      <c r="C165" s="171"/>
    </row>
    <row r="166" spans="1:3" ht="15.75" customHeight="1" x14ac:dyDescent="0.25">
      <c r="A166" s="104" t="s">
        <v>336</v>
      </c>
      <c r="C166" s="171"/>
    </row>
    <row r="167" spans="1:3" ht="15.75" customHeight="1" x14ac:dyDescent="0.25">
      <c r="A167" s="104" t="s">
        <v>337</v>
      </c>
      <c r="C167" s="171"/>
    </row>
    <row r="168" spans="1:3" ht="15.75" customHeight="1" x14ac:dyDescent="0.25">
      <c r="A168" s="104" t="s">
        <v>338</v>
      </c>
      <c r="C168" s="171"/>
    </row>
    <row r="169" spans="1:3" ht="15.75" customHeight="1" x14ac:dyDescent="0.2">
      <c r="C169" s="171"/>
    </row>
    <row r="170" spans="1:3" ht="15.75" customHeight="1" x14ac:dyDescent="0.25">
      <c r="A170" s="178" t="s">
        <v>339</v>
      </c>
      <c r="C170" s="171"/>
    </row>
    <row r="171" spans="1:3" ht="15.75" customHeight="1" x14ac:dyDescent="0.25">
      <c r="A171" s="104" t="s">
        <v>327</v>
      </c>
      <c r="C171" s="171"/>
    </row>
    <row r="172" spans="1:3" ht="15.75" customHeight="1" x14ac:dyDescent="0.25">
      <c r="A172" s="104" t="s">
        <v>340</v>
      </c>
      <c r="C172" s="171"/>
    </row>
    <row r="173" spans="1:3" ht="15.75" customHeight="1" x14ac:dyDescent="0.25">
      <c r="A173" s="104" t="s">
        <v>341</v>
      </c>
      <c r="C173" s="171"/>
    </row>
    <row r="174" spans="1:3" ht="15.75" customHeight="1" x14ac:dyDescent="0.2">
      <c r="C174" s="171"/>
    </row>
    <row r="175" spans="1:3" ht="15.75" customHeight="1" x14ac:dyDescent="0.25">
      <c r="A175" s="178" t="s">
        <v>342</v>
      </c>
      <c r="C175" s="171"/>
    </row>
    <row r="176" spans="1:3" ht="15.75" customHeight="1" x14ac:dyDescent="0.25">
      <c r="A176" s="104" t="s">
        <v>327</v>
      </c>
      <c r="C176" s="171"/>
    </row>
    <row r="177" spans="1:3" ht="15.75" customHeight="1" x14ac:dyDescent="0.25">
      <c r="A177" s="104" t="s">
        <v>343</v>
      </c>
      <c r="C177" s="171"/>
    </row>
    <row r="178" spans="1:3" ht="15.75" customHeight="1" x14ac:dyDescent="0.25">
      <c r="A178" s="104" t="s">
        <v>344</v>
      </c>
      <c r="C178" s="171"/>
    </row>
    <row r="179" spans="1:3" ht="15.75" customHeight="1" x14ac:dyDescent="0.2">
      <c r="C179" s="171"/>
    </row>
    <row r="180" spans="1:3" ht="15.75" customHeight="1" x14ac:dyDescent="0.25">
      <c r="A180" s="178" t="s">
        <v>345</v>
      </c>
      <c r="C180" s="171"/>
    </row>
    <row r="181" spans="1:3" ht="15.75" customHeight="1" x14ac:dyDescent="0.25">
      <c r="A181" s="104" t="s">
        <v>327</v>
      </c>
      <c r="C181" s="171"/>
    </row>
    <row r="182" spans="1:3" ht="15.75" customHeight="1" x14ac:dyDescent="0.25">
      <c r="A182" s="104" t="s">
        <v>346</v>
      </c>
      <c r="C182" s="171"/>
    </row>
    <row r="183" spans="1:3" ht="15.75" customHeight="1" x14ac:dyDescent="0.25">
      <c r="A183" s="104" t="s">
        <v>347</v>
      </c>
      <c r="C183" s="171"/>
    </row>
    <row r="184" spans="1:3" ht="15.75" customHeight="1" x14ac:dyDescent="0.25">
      <c r="A184" s="104" t="s">
        <v>348</v>
      </c>
      <c r="C184" s="171"/>
    </row>
    <row r="185" spans="1:3" ht="15.75" customHeight="1" x14ac:dyDescent="0.2">
      <c r="C185" s="171"/>
    </row>
    <row r="186" spans="1:3" ht="15.75" customHeight="1" x14ac:dyDescent="0.25">
      <c r="A186" s="178" t="s">
        <v>349</v>
      </c>
      <c r="C186" s="171"/>
    </row>
    <row r="187" spans="1:3" ht="15.75" customHeight="1" x14ac:dyDescent="0.25">
      <c r="A187" s="104" t="s">
        <v>327</v>
      </c>
      <c r="C187" s="171"/>
    </row>
    <row r="188" spans="1:3" ht="15.75" customHeight="1" x14ac:dyDescent="0.25">
      <c r="A188" s="104" t="s">
        <v>350</v>
      </c>
      <c r="C188" s="171"/>
    </row>
    <row r="189" spans="1:3" ht="15.75" customHeight="1" x14ac:dyDescent="0.25">
      <c r="A189" s="104" t="s">
        <v>351</v>
      </c>
      <c r="C189" s="171"/>
    </row>
    <row r="190" spans="1:3" ht="15.75" customHeight="1" x14ac:dyDescent="0.25">
      <c r="A190" s="104" t="s">
        <v>352</v>
      </c>
      <c r="C190" s="171"/>
    </row>
    <row r="191" spans="1:3" ht="15.75" customHeight="1" x14ac:dyDescent="0.2">
      <c r="C191" s="171"/>
    </row>
    <row r="192" spans="1:3" ht="15.75" customHeight="1" x14ac:dyDescent="0.2">
      <c r="C192" s="171"/>
    </row>
    <row r="193" spans="3:3" ht="15.75" customHeight="1" x14ac:dyDescent="0.2">
      <c r="C193" s="171"/>
    </row>
    <row r="194" spans="3:3" ht="15.75" customHeight="1" x14ac:dyDescent="0.2">
      <c r="C194" s="171"/>
    </row>
    <row r="195" spans="3:3" ht="15.75" customHeight="1" x14ac:dyDescent="0.2">
      <c r="C195" s="171"/>
    </row>
    <row r="196" spans="3:3" ht="15.75" customHeight="1" x14ac:dyDescent="0.2">
      <c r="C196" s="171"/>
    </row>
    <row r="197" spans="3:3" ht="15.75" customHeight="1" x14ac:dyDescent="0.2">
      <c r="C197" s="171"/>
    </row>
    <row r="198" spans="3:3" ht="15.75" customHeight="1" x14ac:dyDescent="0.2">
      <c r="C198" s="171"/>
    </row>
    <row r="199" spans="3:3" ht="15.75" customHeight="1" x14ac:dyDescent="0.2">
      <c r="C199" s="171"/>
    </row>
    <row r="200" spans="3:3" ht="15.75" customHeight="1" x14ac:dyDescent="0.2">
      <c r="C200" s="171"/>
    </row>
    <row r="201" spans="3:3" ht="15.75" customHeight="1" x14ac:dyDescent="0.2">
      <c r="C201" s="171"/>
    </row>
    <row r="202" spans="3:3" ht="15.75" customHeight="1" x14ac:dyDescent="0.2">
      <c r="C202" s="171"/>
    </row>
    <row r="203" spans="3:3" ht="15.75" customHeight="1" x14ac:dyDescent="0.2">
      <c r="C203" s="171"/>
    </row>
    <row r="204" spans="3:3" ht="15.75" customHeight="1" x14ac:dyDescent="0.2">
      <c r="C204" s="171"/>
    </row>
    <row r="205" spans="3:3" ht="15.75" customHeight="1" x14ac:dyDescent="0.2">
      <c r="C205" s="171"/>
    </row>
    <row r="206" spans="3:3" ht="15.75" customHeight="1" x14ac:dyDescent="0.2">
      <c r="C206" s="171"/>
    </row>
    <row r="207" spans="3:3" ht="15.75" customHeight="1" x14ac:dyDescent="0.2">
      <c r="C207" s="171"/>
    </row>
    <row r="208" spans="3:3" ht="15.75" customHeight="1" x14ac:dyDescent="0.2">
      <c r="C208" s="171"/>
    </row>
    <row r="209" spans="3:3" ht="15.75" customHeight="1" x14ac:dyDescent="0.2">
      <c r="C209" s="171"/>
    </row>
    <row r="210" spans="3:3" ht="15.75" customHeight="1" x14ac:dyDescent="0.2">
      <c r="C210" s="171"/>
    </row>
    <row r="211" spans="3:3" ht="15.75" customHeight="1" x14ac:dyDescent="0.2">
      <c r="C211" s="171"/>
    </row>
    <row r="212" spans="3:3" ht="15.75" customHeight="1" x14ac:dyDescent="0.2">
      <c r="C212" s="171"/>
    </row>
    <row r="213" spans="3:3" ht="15.75" customHeight="1" x14ac:dyDescent="0.2">
      <c r="C213" s="171"/>
    </row>
    <row r="214" spans="3:3" ht="15.75" customHeight="1" x14ac:dyDescent="0.2">
      <c r="C214" s="171"/>
    </row>
    <row r="215" spans="3:3" ht="15.75" customHeight="1" x14ac:dyDescent="0.2">
      <c r="C215" s="171"/>
    </row>
    <row r="216" spans="3:3" ht="15.75" customHeight="1" x14ac:dyDescent="0.2">
      <c r="C216" s="171"/>
    </row>
    <row r="217" spans="3:3" ht="15.75" customHeight="1" x14ac:dyDescent="0.2">
      <c r="C217" s="171"/>
    </row>
    <row r="218" spans="3:3" ht="15.75" customHeight="1" x14ac:dyDescent="0.2">
      <c r="C218" s="171"/>
    </row>
    <row r="219" spans="3:3" ht="15.75" customHeight="1" x14ac:dyDescent="0.2">
      <c r="C219" s="171"/>
    </row>
    <row r="220" spans="3:3" ht="15.75" customHeight="1" x14ac:dyDescent="0.2">
      <c r="C220" s="171"/>
    </row>
    <row r="221" spans="3:3" ht="15.75" customHeight="1" x14ac:dyDescent="0.2">
      <c r="C221" s="171"/>
    </row>
    <row r="222" spans="3:3" ht="15.75" customHeight="1" x14ac:dyDescent="0.2">
      <c r="C222" s="171"/>
    </row>
    <row r="223" spans="3:3" ht="15.75" customHeight="1" x14ac:dyDescent="0.2">
      <c r="C223" s="171"/>
    </row>
    <row r="224" spans="3:3" ht="15.75" customHeight="1" x14ac:dyDescent="0.2">
      <c r="C224" s="171"/>
    </row>
    <row r="225" spans="3:3" ht="15.75" customHeight="1" x14ac:dyDescent="0.2">
      <c r="C225" s="171"/>
    </row>
    <row r="226" spans="3:3" ht="15.75" customHeight="1" x14ac:dyDescent="0.2">
      <c r="C226" s="171"/>
    </row>
    <row r="227" spans="3:3" ht="15.75" customHeight="1" x14ac:dyDescent="0.2">
      <c r="C227" s="171"/>
    </row>
    <row r="228" spans="3:3" ht="15.75" customHeight="1" x14ac:dyDescent="0.2">
      <c r="C228" s="171"/>
    </row>
    <row r="229" spans="3:3" ht="15.75" customHeight="1" x14ac:dyDescent="0.2">
      <c r="C229" s="171"/>
    </row>
    <row r="230" spans="3:3" ht="15.75" customHeight="1" x14ac:dyDescent="0.2">
      <c r="C230" s="171"/>
    </row>
    <row r="231" spans="3:3" ht="15.75" customHeight="1" x14ac:dyDescent="0.2">
      <c r="C231" s="171"/>
    </row>
    <row r="232" spans="3:3" ht="15.75" customHeight="1" x14ac:dyDescent="0.2">
      <c r="C232" s="171"/>
    </row>
    <row r="233" spans="3:3" ht="15.75" customHeight="1" x14ac:dyDescent="0.2">
      <c r="C233" s="171"/>
    </row>
    <row r="234" spans="3:3" ht="15.75" customHeight="1" x14ac:dyDescent="0.2">
      <c r="C234" s="171"/>
    </row>
    <row r="235" spans="3:3" ht="15.75" customHeight="1" x14ac:dyDescent="0.2">
      <c r="C235" s="171"/>
    </row>
    <row r="236" spans="3:3" ht="15.75" customHeight="1" x14ac:dyDescent="0.2">
      <c r="C236" s="171"/>
    </row>
    <row r="237" spans="3:3" ht="15.75" customHeight="1" x14ac:dyDescent="0.2">
      <c r="C237" s="171"/>
    </row>
    <row r="238" spans="3:3" ht="15.75" customHeight="1" x14ac:dyDescent="0.2">
      <c r="C238" s="171"/>
    </row>
    <row r="239" spans="3:3" ht="15.75" customHeight="1" x14ac:dyDescent="0.2">
      <c r="C239" s="171"/>
    </row>
    <row r="240" spans="3:3" ht="15.75" customHeight="1" x14ac:dyDescent="0.2">
      <c r="C240" s="171"/>
    </row>
    <row r="241" spans="3:3" ht="15.75" customHeight="1" x14ac:dyDescent="0.2">
      <c r="C241" s="171"/>
    </row>
    <row r="242" spans="3:3" ht="15.75" customHeight="1" x14ac:dyDescent="0.2">
      <c r="C242" s="171"/>
    </row>
    <row r="243" spans="3:3" ht="15.75" customHeight="1" x14ac:dyDescent="0.2">
      <c r="C243" s="171"/>
    </row>
    <row r="244" spans="3:3" ht="15.75" customHeight="1" x14ac:dyDescent="0.2">
      <c r="C244" s="171"/>
    </row>
    <row r="245" spans="3:3" ht="15.75" customHeight="1" x14ac:dyDescent="0.2">
      <c r="C245" s="171"/>
    </row>
    <row r="246" spans="3:3" ht="15.75" customHeight="1" x14ac:dyDescent="0.2">
      <c r="C246" s="171"/>
    </row>
    <row r="247" spans="3:3" ht="15.75" customHeight="1" x14ac:dyDescent="0.2">
      <c r="C247" s="171"/>
    </row>
    <row r="248" spans="3:3" ht="15.75" customHeight="1" x14ac:dyDescent="0.2">
      <c r="C248" s="171"/>
    </row>
    <row r="249" spans="3:3" ht="15.75" customHeight="1" x14ac:dyDescent="0.2">
      <c r="C249" s="171"/>
    </row>
    <row r="250" spans="3:3" ht="15.75" customHeight="1" x14ac:dyDescent="0.2">
      <c r="C250" s="171"/>
    </row>
    <row r="251" spans="3:3" ht="15.75" customHeight="1" x14ac:dyDescent="0.2">
      <c r="C251" s="171"/>
    </row>
    <row r="252" spans="3:3" ht="15.75" customHeight="1" x14ac:dyDescent="0.2">
      <c r="C252" s="171"/>
    </row>
    <row r="253" spans="3:3" ht="15.75" customHeight="1" x14ac:dyDescent="0.2">
      <c r="C253" s="171"/>
    </row>
    <row r="254" spans="3:3" ht="15.75" customHeight="1" x14ac:dyDescent="0.2">
      <c r="C254" s="171"/>
    </row>
    <row r="255" spans="3:3" ht="15.75" customHeight="1" x14ac:dyDescent="0.2">
      <c r="C255" s="171"/>
    </row>
    <row r="256" spans="3:3" ht="15.75" customHeight="1" x14ac:dyDescent="0.2">
      <c r="C256" s="171"/>
    </row>
    <row r="257" spans="3:3" ht="15.75" customHeight="1" x14ac:dyDescent="0.2">
      <c r="C257" s="171"/>
    </row>
    <row r="258" spans="3:3" ht="15.75" customHeight="1" x14ac:dyDescent="0.2">
      <c r="C258" s="171"/>
    </row>
    <row r="259" spans="3:3" ht="15.75" customHeight="1" x14ac:dyDescent="0.2">
      <c r="C259" s="171"/>
    </row>
    <row r="260" spans="3:3" ht="15.75" customHeight="1" x14ac:dyDescent="0.2">
      <c r="C260" s="171"/>
    </row>
    <row r="261" spans="3:3" ht="15.75" customHeight="1" x14ac:dyDescent="0.2">
      <c r="C261" s="171"/>
    </row>
    <row r="262" spans="3:3" ht="15.75" customHeight="1" x14ac:dyDescent="0.2">
      <c r="C262" s="171"/>
    </row>
    <row r="263" spans="3:3" ht="15.75" customHeight="1" x14ac:dyDescent="0.2">
      <c r="C263" s="171"/>
    </row>
    <row r="264" spans="3:3" ht="15.75" customHeight="1" x14ac:dyDescent="0.2">
      <c r="C264" s="171"/>
    </row>
    <row r="265" spans="3:3" ht="15.75" customHeight="1" x14ac:dyDescent="0.2">
      <c r="C265" s="171"/>
    </row>
    <row r="266" spans="3:3" ht="15.75" customHeight="1" x14ac:dyDescent="0.2">
      <c r="C266" s="171"/>
    </row>
    <row r="267" spans="3:3" ht="15.75" customHeight="1" x14ac:dyDescent="0.2">
      <c r="C267" s="171"/>
    </row>
    <row r="268" spans="3:3" ht="15.75" customHeight="1" x14ac:dyDescent="0.2">
      <c r="C268" s="171"/>
    </row>
    <row r="269" spans="3:3" ht="15.75" customHeight="1" x14ac:dyDescent="0.2">
      <c r="C269" s="171"/>
    </row>
    <row r="270" spans="3:3" ht="15.75" customHeight="1" x14ac:dyDescent="0.2">
      <c r="C270" s="171"/>
    </row>
    <row r="271" spans="3:3" ht="15.75" customHeight="1" x14ac:dyDescent="0.2">
      <c r="C271" s="171"/>
    </row>
    <row r="272" spans="3:3" ht="15.75" customHeight="1" x14ac:dyDescent="0.2">
      <c r="C272" s="171"/>
    </row>
    <row r="273" spans="3:3" ht="15.75" customHeight="1" x14ac:dyDescent="0.2">
      <c r="C273" s="171"/>
    </row>
    <row r="274" spans="3:3" ht="15.75" customHeight="1" x14ac:dyDescent="0.2">
      <c r="C274" s="171"/>
    </row>
    <row r="275" spans="3:3" ht="15.75" customHeight="1" x14ac:dyDescent="0.2">
      <c r="C275" s="171"/>
    </row>
    <row r="276" spans="3:3" ht="15.75" customHeight="1" x14ac:dyDescent="0.2">
      <c r="C276" s="171"/>
    </row>
    <row r="277" spans="3:3" ht="15.75" customHeight="1" x14ac:dyDescent="0.2">
      <c r="C277" s="171"/>
    </row>
    <row r="278" spans="3:3" ht="15.75" customHeight="1" x14ac:dyDescent="0.2">
      <c r="C278" s="171"/>
    </row>
    <row r="279" spans="3:3" ht="15.75" customHeight="1" x14ac:dyDescent="0.2">
      <c r="C279" s="171"/>
    </row>
    <row r="280" spans="3:3" ht="15.75" customHeight="1" x14ac:dyDescent="0.2">
      <c r="C280" s="171"/>
    </row>
    <row r="281" spans="3:3" ht="15.75" customHeight="1" x14ac:dyDescent="0.2">
      <c r="C281" s="171"/>
    </row>
    <row r="282" spans="3:3" ht="15.75" customHeight="1" x14ac:dyDescent="0.2">
      <c r="C282" s="171"/>
    </row>
    <row r="283" spans="3:3" ht="15.75" customHeight="1" x14ac:dyDescent="0.2">
      <c r="C283" s="171"/>
    </row>
    <row r="284" spans="3:3" ht="15.75" customHeight="1" x14ac:dyDescent="0.2">
      <c r="C284" s="171"/>
    </row>
    <row r="285" spans="3:3" ht="15.75" customHeight="1" x14ac:dyDescent="0.2">
      <c r="C285" s="171"/>
    </row>
    <row r="286" spans="3:3" ht="15.75" customHeight="1" x14ac:dyDescent="0.2">
      <c r="C286" s="171"/>
    </row>
    <row r="287" spans="3:3" ht="15.75" customHeight="1" x14ac:dyDescent="0.2">
      <c r="C287" s="171"/>
    </row>
    <row r="288" spans="3:3" ht="15.75" customHeight="1" x14ac:dyDescent="0.2">
      <c r="C288" s="171"/>
    </row>
    <row r="289" spans="3:3" ht="15.75" customHeight="1" x14ac:dyDescent="0.2">
      <c r="C289" s="171"/>
    </row>
    <row r="290" spans="3:3" ht="15.75" customHeight="1" x14ac:dyDescent="0.2">
      <c r="C290" s="171"/>
    </row>
    <row r="291" spans="3:3" ht="15.75" customHeight="1" x14ac:dyDescent="0.2">
      <c r="C291" s="171"/>
    </row>
    <row r="292" spans="3:3" ht="15.75" customHeight="1" x14ac:dyDescent="0.2">
      <c r="C292" s="171"/>
    </row>
    <row r="293" spans="3:3" ht="15.75" customHeight="1" x14ac:dyDescent="0.2">
      <c r="C293" s="171"/>
    </row>
    <row r="294" spans="3:3" ht="15.75" customHeight="1" x14ac:dyDescent="0.2">
      <c r="C294" s="171"/>
    </row>
    <row r="295" spans="3:3" ht="15.75" customHeight="1" x14ac:dyDescent="0.2">
      <c r="C295" s="171"/>
    </row>
    <row r="296" spans="3:3" ht="15.75" customHeight="1" x14ac:dyDescent="0.2">
      <c r="C296" s="171"/>
    </row>
    <row r="297" spans="3:3" ht="15.75" customHeight="1" x14ac:dyDescent="0.2">
      <c r="C297" s="171"/>
    </row>
    <row r="298" spans="3:3" ht="15.75" customHeight="1" x14ac:dyDescent="0.2">
      <c r="C298" s="171"/>
    </row>
    <row r="299" spans="3:3" ht="15.75" customHeight="1" x14ac:dyDescent="0.2">
      <c r="C299" s="171"/>
    </row>
    <row r="300" spans="3:3" ht="15.75" customHeight="1" x14ac:dyDescent="0.2">
      <c r="C300" s="171"/>
    </row>
    <row r="301" spans="3:3" ht="15.75" customHeight="1" x14ac:dyDescent="0.2">
      <c r="C301" s="171"/>
    </row>
    <row r="302" spans="3:3" ht="15.75" customHeight="1" x14ac:dyDescent="0.2">
      <c r="C302" s="171"/>
    </row>
    <row r="303" spans="3:3" ht="15.75" customHeight="1" x14ac:dyDescent="0.2">
      <c r="C303" s="171"/>
    </row>
    <row r="304" spans="3:3" ht="15.75" customHeight="1" x14ac:dyDescent="0.2">
      <c r="C304" s="171"/>
    </row>
    <row r="305" spans="3:3" ht="15.75" customHeight="1" x14ac:dyDescent="0.2">
      <c r="C305" s="171"/>
    </row>
    <row r="306" spans="3:3" ht="15.75" customHeight="1" x14ac:dyDescent="0.2">
      <c r="C306" s="171"/>
    </row>
    <row r="307" spans="3:3" ht="15.75" customHeight="1" x14ac:dyDescent="0.2">
      <c r="C307" s="171"/>
    </row>
    <row r="308" spans="3:3" ht="15.75" customHeight="1" x14ac:dyDescent="0.2">
      <c r="C308" s="171"/>
    </row>
    <row r="309" spans="3:3" ht="15.75" customHeight="1" x14ac:dyDescent="0.2">
      <c r="C309" s="171"/>
    </row>
    <row r="310" spans="3:3" ht="15.75" customHeight="1" x14ac:dyDescent="0.2">
      <c r="C310" s="171"/>
    </row>
    <row r="311" spans="3:3" ht="15.75" customHeight="1" x14ac:dyDescent="0.2">
      <c r="C311" s="171"/>
    </row>
    <row r="312" spans="3:3" ht="15.75" customHeight="1" x14ac:dyDescent="0.2">
      <c r="C312" s="171"/>
    </row>
    <row r="313" spans="3:3" ht="15.75" customHeight="1" x14ac:dyDescent="0.2">
      <c r="C313" s="171"/>
    </row>
    <row r="314" spans="3:3" ht="15.75" customHeight="1" x14ac:dyDescent="0.2">
      <c r="C314" s="171"/>
    </row>
    <row r="315" spans="3:3" ht="15.75" customHeight="1" x14ac:dyDescent="0.2">
      <c r="C315" s="171"/>
    </row>
    <row r="316" spans="3:3" ht="15.75" customHeight="1" x14ac:dyDescent="0.2">
      <c r="C316" s="171"/>
    </row>
    <row r="317" spans="3:3" ht="15.75" customHeight="1" x14ac:dyDescent="0.2">
      <c r="C317" s="171"/>
    </row>
    <row r="318" spans="3:3" ht="15.75" customHeight="1" x14ac:dyDescent="0.2">
      <c r="C318" s="171"/>
    </row>
    <row r="319" spans="3:3" ht="15.75" customHeight="1" x14ac:dyDescent="0.2">
      <c r="C319" s="171"/>
    </row>
    <row r="320" spans="3:3" ht="15.75" customHeight="1" x14ac:dyDescent="0.2">
      <c r="C320" s="171"/>
    </row>
    <row r="321" spans="3:3" ht="15.75" customHeight="1" x14ac:dyDescent="0.2">
      <c r="C321" s="171"/>
    </row>
    <row r="322" spans="3:3" ht="15.75" customHeight="1" x14ac:dyDescent="0.2">
      <c r="C322" s="171"/>
    </row>
    <row r="323" spans="3:3" ht="15.75" customHeight="1" x14ac:dyDescent="0.2">
      <c r="C323" s="171"/>
    </row>
    <row r="324" spans="3:3" ht="15.75" customHeight="1" x14ac:dyDescent="0.2">
      <c r="C324" s="171"/>
    </row>
    <row r="325" spans="3:3" ht="15.75" customHeight="1" x14ac:dyDescent="0.2">
      <c r="C325" s="171"/>
    </row>
    <row r="326" spans="3:3" ht="15.75" customHeight="1" x14ac:dyDescent="0.2">
      <c r="C326" s="171"/>
    </row>
    <row r="327" spans="3:3" ht="15.75" customHeight="1" x14ac:dyDescent="0.2">
      <c r="C327" s="171"/>
    </row>
    <row r="328" spans="3:3" ht="15.75" customHeight="1" x14ac:dyDescent="0.2">
      <c r="C328" s="171"/>
    </row>
    <row r="329" spans="3:3" ht="15.75" customHeight="1" x14ac:dyDescent="0.2">
      <c r="C329" s="171"/>
    </row>
    <row r="330" spans="3:3" ht="15.75" customHeight="1" x14ac:dyDescent="0.2">
      <c r="C330" s="171"/>
    </row>
    <row r="331" spans="3:3" ht="15.75" customHeight="1" x14ac:dyDescent="0.2">
      <c r="C331" s="171"/>
    </row>
    <row r="332" spans="3:3" ht="15.75" customHeight="1" x14ac:dyDescent="0.2">
      <c r="C332" s="171"/>
    </row>
    <row r="333" spans="3:3" ht="15.75" customHeight="1" x14ac:dyDescent="0.2">
      <c r="C333" s="171"/>
    </row>
    <row r="334" spans="3:3" ht="15.75" customHeight="1" x14ac:dyDescent="0.2">
      <c r="C334" s="171"/>
    </row>
    <row r="335" spans="3:3" ht="15.75" customHeight="1" x14ac:dyDescent="0.2">
      <c r="C335" s="171"/>
    </row>
    <row r="336" spans="3:3" ht="15.75" customHeight="1" x14ac:dyDescent="0.2">
      <c r="C336" s="171"/>
    </row>
    <row r="337" spans="3:3" ht="15.75" customHeight="1" x14ac:dyDescent="0.2">
      <c r="C337" s="171"/>
    </row>
    <row r="338" spans="3:3" ht="15.75" customHeight="1" x14ac:dyDescent="0.2">
      <c r="C338" s="171"/>
    </row>
    <row r="339" spans="3:3" ht="15.75" customHeight="1" x14ac:dyDescent="0.2">
      <c r="C339" s="171"/>
    </row>
    <row r="340" spans="3:3" ht="15.75" customHeight="1" x14ac:dyDescent="0.2">
      <c r="C340" s="171"/>
    </row>
    <row r="341" spans="3:3" ht="15.75" customHeight="1" x14ac:dyDescent="0.2">
      <c r="C341" s="171"/>
    </row>
    <row r="342" spans="3:3" ht="15.75" customHeight="1" x14ac:dyDescent="0.2">
      <c r="C342" s="171"/>
    </row>
    <row r="343" spans="3:3" ht="15.75" customHeight="1" x14ac:dyDescent="0.2">
      <c r="C343" s="171"/>
    </row>
    <row r="344" spans="3:3" ht="15.75" customHeight="1" x14ac:dyDescent="0.2">
      <c r="C344" s="171"/>
    </row>
    <row r="345" spans="3:3" ht="15.75" customHeight="1" x14ac:dyDescent="0.2">
      <c r="C345" s="171"/>
    </row>
    <row r="346" spans="3:3" ht="15.75" customHeight="1" x14ac:dyDescent="0.2">
      <c r="C346" s="171"/>
    </row>
    <row r="347" spans="3:3" ht="15.75" customHeight="1" x14ac:dyDescent="0.2">
      <c r="C347" s="171"/>
    </row>
    <row r="348" spans="3:3" ht="15.75" customHeight="1" x14ac:dyDescent="0.2">
      <c r="C348" s="171"/>
    </row>
    <row r="349" spans="3:3" ht="15.75" customHeight="1" x14ac:dyDescent="0.2">
      <c r="C349" s="171"/>
    </row>
    <row r="350" spans="3:3" ht="15.75" customHeight="1" x14ac:dyDescent="0.2">
      <c r="C350" s="171"/>
    </row>
    <row r="351" spans="3:3" ht="15.75" customHeight="1" x14ac:dyDescent="0.2">
      <c r="C351" s="171"/>
    </row>
    <row r="352" spans="3:3" ht="15.75" customHeight="1" x14ac:dyDescent="0.2">
      <c r="C352" s="171"/>
    </row>
    <row r="353" spans="3:3" ht="15.75" customHeight="1" x14ac:dyDescent="0.2">
      <c r="C353" s="171"/>
    </row>
    <row r="354" spans="3:3" ht="15.75" customHeight="1" x14ac:dyDescent="0.2">
      <c r="C354" s="171"/>
    </row>
    <row r="355" spans="3:3" ht="15.75" customHeight="1" x14ac:dyDescent="0.2">
      <c r="C355" s="171"/>
    </row>
    <row r="356" spans="3:3" ht="15.75" customHeight="1" x14ac:dyDescent="0.2">
      <c r="C356" s="171"/>
    </row>
    <row r="357" spans="3:3" ht="15.75" customHeight="1" x14ac:dyDescent="0.2">
      <c r="C357" s="171"/>
    </row>
    <row r="358" spans="3:3" ht="15.75" customHeight="1" x14ac:dyDescent="0.2">
      <c r="C358" s="171"/>
    </row>
    <row r="359" spans="3:3" ht="15.75" customHeight="1" x14ac:dyDescent="0.2">
      <c r="C359" s="171"/>
    </row>
    <row r="360" spans="3:3" ht="15.75" customHeight="1" x14ac:dyDescent="0.2">
      <c r="C360" s="171"/>
    </row>
    <row r="361" spans="3:3" ht="15.75" customHeight="1" x14ac:dyDescent="0.2">
      <c r="C361" s="171"/>
    </row>
    <row r="362" spans="3:3" ht="15.75" customHeight="1" x14ac:dyDescent="0.2">
      <c r="C362" s="171"/>
    </row>
    <row r="363" spans="3:3" ht="15.75" customHeight="1" x14ac:dyDescent="0.2">
      <c r="C363" s="171"/>
    </row>
    <row r="364" spans="3:3" ht="15.75" customHeight="1" x14ac:dyDescent="0.2">
      <c r="C364" s="171"/>
    </row>
    <row r="365" spans="3:3" ht="15.75" customHeight="1" x14ac:dyDescent="0.2">
      <c r="C365" s="171"/>
    </row>
    <row r="366" spans="3:3" ht="15.75" customHeight="1" x14ac:dyDescent="0.2">
      <c r="C366" s="171"/>
    </row>
    <row r="367" spans="3:3" ht="15.75" customHeight="1" x14ac:dyDescent="0.2">
      <c r="C367" s="171"/>
    </row>
    <row r="368" spans="3:3" ht="15.75" customHeight="1" x14ac:dyDescent="0.2">
      <c r="C368" s="171"/>
    </row>
    <row r="369" spans="3:3" ht="15.75" customHeight="1" x14ac:dyDescent="0.2">
      <c r="C369" s="171"/>
    </row>
    <row r="370" spans="3:3" ht="15.75" customHeight="1" x14ac:dyDescent="0.2">
      <c r="C370" s="171"/>
    </row>
    <row r="371" spans="3:3" ht="15.75" customHeight="1" x14ac:dyDescent="0.2">
      <c r="C371" s="171"/>
    </row>
    <row r="372" spans="3:3" ht="15.75" customHeight="1" x14ac:dyDescent="0.2">
      <c r="C372" s="171"/>
    </row>
    <row r="373" spans="3:3" ht="15.75" customHeight="1" x14ac:dyDescent="0.2">
      <c r="C373" s="171"/>
    </row>
    <row r="374" spans="3:3" ht="15.75" customHeight="1" x14ac:dyDescent="0.2">
      <c r="C374" s="171"/>
    </row>
    <row r="375" spans="3:3" ht="15.75" customHeight="1" x14ac:dyDescent="0.2">
      <c r="C375" s="171"/>
    </row>
    <row r="376" spans="3:3" ht="15.75" customHeight="1" x14ac:dyDescent="0.2">
      <c r="C376" s="171"/>
    </row>
    <row r="377" spans="3:3" ht="15.75" customHeight="1" x14ac:dyDescent="0.2">
      <c r="C377" s="171"/>
    </row>
    <row r="378" spans="3:3" ht="15.75" customHeight="1" x14ac:dyDescent="0.2">
      <c r="C378" s="171"/>
    </row>
    <row r="379" spans="3:3" ht="15.75" customHeight="1" x14ac:dyDescent="0.2">
      <c r="C379" s="171"/>
    </row>
    <row r="380" spans="3:3" ht="15.75" customHeight="1" x14ac:dyDescent="0.2">
      <c r="C380" s="171"/>
    </row>
    <row r="381" spans="3:3" ht="15.75" customHeight="1" x14ac:dyDescent="0.2">
      <c r="C381" s="171"/>
    </row>
    <row r="382" spans="3:3" ht="15.75" customHeight="1" x14ac:dyDescent="0.2">
      <c r="C382" s="171"/>
    </row>
    <row r="383" spans="3:3" ht="15.75" customHeight="1" x14ac:dyDescent="0.2">
      <c r="C383" s="171"/>
    </row>
    <row r="384" spans="3:3" ht="15.75" customHeight="1" x14ac:dyDescent="0.2">
      <c r="C384" s="171"/>
    </row>
    <row r="385" spans="3:3" ht="15.75" customHeight="1" x14ac:dyDescent="0.2">
      <c r="C385" s="171"/>
    </row>
    <row r="386" spans="3:3" ht="15.75" customHeight="1" x14ac:dyDescent="0.2">
      <c r="C386" s="171"/>
    </row>
    <row r="387" spans="3:3" ht="15.75" customHeight="1" x14ac:dyDescent="0.2">
      <c r="C387" s="171"/>
    </row>
    <row r="388" spans="3:3" ht="15.75" customHeight="1" x14ac:dyDescent="0.2">
      <c r="C388" s="171"/>
    </row>
    <row r="389" spans="3:3" ht="15.75" customHeight="1" x14ac:dyDescent="0.2">
      <c r="C389" s="171"/>
    </row>
    <row r="390" spans="3:3" ht="15.75" customHeight="1" x14ac:dyDescent="0.2">
      <c r="C390" s="171"/>
    </row>
    <row r="391" spans="3:3" ht="15.75" customHeight="1" x14ac:dyDescent="0.2"/>
    <row r="392" spans="3:3" ht="15.75" customHeight="1" x14ac:dyDescent="0.2"/>
    <row r="393" spans="3:3" ht="15.75" customHeight="1" x14ac:dyDescent="0.2"/>
    <row r="394" spans="3:3" ht="15.75" customHeight="1" x14ac:dyDescent="0.2"/>
    <row r="395" spans="3:3" ht="15.75" customHeight="1" x14ac:dyDescent="0.2"/>
    <row r="396" spans="3:3" ht="15.75" customHeight="1" x14ac:dyDescent="0.2"/>
    <row r="397" spans="3:3" ht="15.75" customHeight="1" x14ac:dyDescent="0.2"/>
    <row r="398" spans="3:3" ht="15.75" customHeight="1" x14ac:dyDescent="0.2"/>
    <row r="399" spans="3:3" ht="15.75" customHeight="1" x14ac:dyDescent="0.2"/>
    <row r="400" spans="3:3"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00"/>
  <sheetViews>
    <sheetView workbookViewId="0">
      <selection sqref="A1:B4"/>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2.625" customWidth="1"/>
  </cols>
  <sheetData>
    <row r="1" spans="1:11" ht="15" customHeight="1" x14ac:dyDescent="0.2">
      <c r="A1" s="301"/>
      <c r="B1" s="286"/>
      <c r="C1" s="284" t="s">
        <v>318</v>
      </c>
      <c r="D1" s="285"/>
      <c r="E1" s="285"/>
      <c r="F1" s="286"/>
      <c r="G1" s="396" t="s">
        <v>2</v>
      </c>
      <c r="H1" s="294"/>
      <c r="I1" s="312"/>
      <c r="J1" s="475"/>
      <c r="K1" s="286"/>
    </row>
    <row r="2" spans="1:11" ht="15" customHeight="1" x14ac:dyDescent="0.2">
      <c r="A2" s="303"/>
      <c r="B2" s="319"/>
      <c r="C2" s="276"/>
      <c r="D2" s="277"/>
      <c r="E2" s="277"/>
      <c r="F2" s="278"/>
      <c r="G2" s="396" t="s">
        <v>6</v>
      </c>
      <c r="H2" s="294"/>
      <c r="I2" s="312"/>
      <c r="J2" s="303"/>
      <c r="K2" s="319"/>
    </row>
    <row r="3" spans="1:11" ht="34.5" customHeight="1" x14ac:dyDescent="0.2">
      <c r="A3" s="303"/>
      <c r="B3" s="319"/>
      <c r="C3" s="284" t="s">
        <v>320</v>
      </c>
      <c r="D3" s="285"/>
      <c r="E3" s="285"/>
      <c r="F3" s="286"/>
      <c r="G3" s="396" t="s">
        <v>23</v>
      </c>
      <c r="H3" s="294"/>
      <c r="I3" s="312"/>
      <c r="J3" s="303"/>
      <c r="K3" s="319"/>
    </row>
    <row r="4" spans="1:11" ht="15.75" customHeight="1" x14ac:dyDescent="0.2">
      <c r="A4" s="276"/>
      <c r="B4" s="278"/>
      <c r="C4" s="276"/>
      <c r="D4" s="277"/>
      <c r="E4" s="277"/>
      <c r="F4" s="278"/>
      <c r="G4" s="397" t="s">
        <v>13</v>
      </c>
      <c r="H4" s="294"/>
      <c r="I4" s="312"/>
      <c r="J4" s="276"/>
      <c r="K4" s="278"/>
    </row>
    <row r="6" spans="1:11" ht="26.25" customHeight="1" x14ac:dyDescent="0.25">
      <c r="A6" s="469" t="s">
        <v>236</v>
      </c>
      <c r="B6" s="291"/>
      <c r="C6" s="291"/>
      <c r="D6" s="291"/>
      <c r="E6" s="291"/>
      <c r="F6" s="291"/>
      <c r="G6" s="291"/>
      <c r="H6" s="291"/>
      <c r="I6" s="291"/>
      <c r="J6" s="291"/>
      <c r="K6" s="292"/>
    </row>
    <row r="7" spans="1:11" ht="24" customHeight="1" x14ac:dyDescent="0.2">
      <c r="A7" s="22" t="s">
        <v>30</v>
      </c>
      <c r="B7" s="470" t="str">
        <f>CONTEXTO!B7</f>
        <v>GESTION CONTRACTUAL</v>
      </c>
      <c r="C7" s="294"/>
      <c r="D7" s="294"/>
      <c r="E7" s="294"/>
      <c r="F7" s="294"/>
      <c r="G7" s="294"/>
      <c r="H7" s="294"/>
      <c r="I7" s="294"/>
      <c r="J7" s="294"/>
      <c r="K7" s="295"/>
    </row>
    <row r="8" spans="1:11" ht="35.25" customHeight="1" x14ac:dyDescent="0.2">
      <c r="A8" s="28" t="s">
        <v>37</v>
      </c>
      <c r="B8" s="471" t="str">
        <f>CONTEXTO!B8</f>
        <v>CONTRIBUIR ANUALMENTE EN LA GESTION DE ADQUISICION DE BIENES Y SERVICIOS REQUERIDOS EN LA OPERACIÓN DE LOS PROCESOS DE LA ENTIDAD CUMPLIENDO LA NORMATIVIDAD CONTRACTUAL VIGENTE.</v>
      </c>
      <c r="C8" s="294"/>
      <c r="D8" s="294"/>
      <c r="E8" s="294"/>
      <c r="F8" s="294"/>
      <c r="G8" s="294"/>
      <c r="H8" s="294"/>
      <c r="I8" s="294"/>
      <c r="J8" s="294"/>
      <c r="K8" s="295"/>
    </row>
    <row r="9" spans="1:11" ht="29.25" customHeight="1" x14ac:dyDescent="0.2">
      <c r="A9" s="148" t="s">
        <v>242</v>
      </c>
      <c r="B9" s="472" t="s">
        <v>323</v>
      </c>
      <c r="C9" s="440"/>
      <c r="D9" s="440"/>
      <c r="E9" s="440"/>
      <c r="F9" s="440"/>
      <c r="G9" s="440"/>
      <c r="H9" s="440"/>
      <c r="I9" s="440"/>
      <c r="J9" s="440"/>
      <c r="K9" s="473"/>
    </row>
    <row r="10" spans="1:11" x14ac:dyDescent="0.25">
      <c r="A10" s="149"/>
      <c r="B10" s="150"/>
      <c r="C10" s="150"/>
      <c r="D10" s="150"/>
      <c r="E10" s="150"/>
      <c r="F10" s="150"/>
      <c r="G10" s="150"/>
      <c r="H10" s="150"/>
      <c r="I10" s="150"/>
      <c r="J10" s="150"/>
      <c r="K10" s="151"/>
    </row>
    <row r="11" spans="1:11" x14ac:dyDescent="0.25">
      <c r="A11" s="152"/>
      <c r="B11" s="33"/>
      <c r="C11" s="33"/>
      <c r="D11" s="33"/>
      <c r="E11" s="33"/>
      <c r="F11" s="33"/>
      <c r="G11" s="33"/>
      <c r="H11" s="33"/>
      <c r="I11" s="33"/>
      <c r="J11" s="474" t="s">
        <v>243</v>
      </c>
      <c r="K11" s="316"/>
    </row>
    <row r="12" spans="1:11" x14ac:dyDescent="0.25">
      <c r="A12" s="152"/>
      <c r="B12" s="153"/>
      <c r="C12" s="33"/>
      <c r="D12" s="33"/>
      <c r="E12" s="33"/>
      <c r="F12" s="33"/>
      <c r="G12" s="33"/>
      <c r="H12" s="33"/>
      <c r="I12" s="33"/>
      <c r="J12" s="154"/>
      <c r="K12" s="157"/>
    </row>
    <row r="13" spans="1:11" ht="30" customHeight="1" x14ac:dyDescent="0.25">
      <c r="A13" s="464" t="s">
        <v>264</v>
      </c>
      <c r="B13" s="158">
        <v>5</v>
      </c>
      <c r="C13" s="460"/>
      <c r="D13" s="462"/>
      <c r="E13" s="463"/>
      <c r="F13" s="463"/>
      <c r="G13" s="463"/>
      <c r="H13" s="33"/>
      <c r="I13" s="33"/>
      <c r="J13" s="159"/>
      <c r="K13" s="160" t="s">
        <v>267</v>
      </c>
    </row>
    <row r="14" spans="1:11" ht="30" customHeight="1" x14ac:dyDescent="0.25">
      <c r="A14" s="429"/>
      <c r="B14" s="161" t="s">
        <v>268</v>
      </c>
      <c r="C14" s="461"/>
      <c r="D14" s="459"/>
      <c r="E14" s="459"/>
      <c r="F14" s="459"/>
      <c r="G14" s="459"/>
      <c r="H14" s="33"/>
      <c r="I14" s="33"/>
      <c r="J14" s="154"/>
      <c r="K14" s="160"/>
    </row>
    <row r="15" spans="1:11" ht="30" customHeight="1" x14ac:dyDescent="0.25">
      <c r="A15" s="429"/>
      <c r="B15" s="158">
        <v>4</v>
      </c>
      <c r="C15" s="482"/>
      <c r="D15" s="462"/>
      <c r="E15" s="462"/>
      <c r="F15" s="458"/>
      <c r="G15" s="490" t="s">
        <v>124</v>
      </c>
      <c r="H15" s="33"/>
      <c r="I15" s="33"/>
      <c r="J15" s="162"/>
      <c r="K15" s="160" t="s">
        <v>269</v>
      </c>
    </row>
    <row r="16" spans="1:11" ht="30" customHeight="1" x14ac:dyDescent="0.25">
      <c r="A16" s="429"/>
      <c r="B16" s="161" t="s">
        <v>270</v>
      </c>
      <c r="C16" s="461"/>
      <c r="D16" s="459"/>
      <c r="E16" s="459"/>
      <c r="F16" s="459"/>
      <c r="G16" s="459"/>
      <c r="H16" s="33"/>
      <c r="I16" s="33"/>
      <c r="J16" s="163"/>
      <c r="K16" s="160"/>
    </row>
    <row r="17" spans="1:11" ht="30" customHeight="1" x14ac:dyDescent="0.25">
      <c r="A17" s="429"/>
      <c r="B17" s="158">
        <v>3</v>
      </c>
      <c r="C17" s="466"/>
      <c r="D17" s="485"/>
      <c r="E17" s="486"/>
      <c r="F17" s="458"/>
      <c r="G17" s="491" t="s">
        <v>124</v>
      </c>
      <c r="H17" s="33"/>
      <c r="I17" s="33"/>
      <c r="J17" s="164"/>
      <c r="K17" s="160" t="s">
        <v>271</v>
      </c>
    </row>
    <row r="18" spans="1:11" ht="30" customHeight="1" x14ac:dyDescent="0.25">
      <c r="A18" s="429"/>
      <c r="B18" s="161" t="s">
        <v>272</v>
      </c>
      <c r="C18" s="461"/>
      <c r="D18" s="459"/>
      <c r="E18" s="459"/>
      <c r="F18" s="459"/>
      <c r="G18" s="459"/>
      <c r="H18" s="33"/>
      <c r="I18" s="33"/>
      <c r="J18" s="163"/>
      <c r="K18" s="160"/>
    </row>
    <row r="19" spans="1:11" ht="30" customHeight="1" x14ac:dyDescent="0.25">
      <c r="A19" s="429"/>
      <c r="B19" s="158">
        <v>2</v>
      </c>
      <c r="C19" s="466"/>
      <c r="D19" s="468"/>
      <c r="E19" s="485"/>
      <c r="F19" s="486"/>
      <c r="G19" s="490"/>
      <c r="H19" s="33"/>
      <c r="I19" s="33"/>
      <c r="J19" s="165"/>
      <c r="K19" s="160" t="s">
        <v>273</v>
      </c>
    </row>
    <row r="20" spans="1:11" ht="30" customHeight="1" x14ac:dyDescent="0.25">
      <c r="A20" s="429"/>
      <c r="B20" s="161" t="s">
        <v>274</v>
      </c>
      <c r="C20" s="461"/>
      <c r="D20" s="459"/>
      <c r="E20" s="459"/>
      <c r="F20" s="459"/>
      <c r="G20" s="459"/>
      <c r="H20" s="33"/>
      <c r="I20" s="33"/>
      <c r="J20" s="33"/>
      <c r="K20" s="153"/>
    </row>
    <row r="21" spans="1:11" ht="30" customHeight="1" x14ac:dyDescent="0.25">
      <c r="A21" s="429"/>
      <c r="B21" s="158">
        <v>1</v>
      </c>
      <c r="C21" s="466"/>
      <c r="D21" s="468"/>
      <c r="E21" s="484"/>
      <c r="F21" s="462"/>
      <c r="G21" s="483"/>
      <c r="H21" s="33"/>
      <c r="I21" s="33"/>
      <c r="J21" s="33"/>
      <c r="K21" s="153"/>
    </row>
    <row r="22" spans="1:11" ht="30" customHeight="1" x14ac:dyDescent="0.25">
      <c r="A22" s="429"/>
      <c r="B22" s="161" t="s">
        <v>275</v>
      </c>
      <c r="C22" s="467"/>
      <c r="D22" s="465"/>
      <c r="E22" s="465"/>
      <c r="F22" s="465"/>
      <c r="G22" s="465"/>
      <c r="H22" s="166"/>
      <c r="I22" s="33"/>
      <c r="J22" s="33"/>
      <c r="K22" s="153"/>
    </row>
    <row r="23" spans="1:11" ht="15.75" customHeight="1" x14ac:dyDescent="0.25">
      <c r="A23" s="152"/>
      <c r="B23" s="33"/>
      <c r="C23" s="167">
        <v>1</v>
      </c>
      <c r="D23" s="167">
        <v>2</v>
      </c>
      <c r="E23" s="167">
        <v>3</v>
      </c>
      <c r="F23" s="167">
        <v>4</v>
      </c>
      <c r="G23" s="167">
        <v>5</v>
      </c>
      <c r="H23" s="33"/>
      <c r="I23" s="33"/>
      <c r="J23" s="33"/>
      <c r="K23" s="153"/>
    </row>
    <row r="24" spans="1:11" ht="15.75" customHeight="1" x14ac:dyDescent="0.25">
      <c r="A24" s="152"/>
      <c r="B24" s="33"/>
      <c r="C24" s="167" t="s">
        <v>276</v>
      </c>
      <c r="D24" s="167" t="s">
        <v>277</v>
      </c>
      <c r="E24" s="167" t="s">
        <v>278</v>
      </c>
      <c r="F24" s="167" t="s">
        <v>279</v>
      </c>
      <c r="G24" s="167" t="s">
        <v>280</v>
      </c>
      <c r="H24" s="33"/>
      <c r="I24" s="33"/>
      <c r="J24" s="33"/>
      <c r="K24" s="153"/>
    </row>
    <row r="25" spans="1:11" ht="15.75" customHeight="1" x14ac:dyDescent="0.25">
      <c r="A25" s="152"/>
      <c r="B25" s="33"/>
      <c r="C25" s="476" t="s">
        <v>281</v>
      </c>
      <c r="D25" s="477"/>
      <c r="E25" s="477"/>
      <c r="F25" s="477"/>
      <c r="G25" s="478"/>
      <c r="H25" s="33"/>
      <c r="I25" s="33"/>
      <c r="J25" s="33"/>
      <c r="K25" s="153"/>
    </row>
    <row r="26" spans="1:11" ht="15.75" customHeight="1" x14ac:dyDescent="0.25">
      <c r="A26" s="152"/>
      <c r="B26" s="33"/>
      <c r="C26" s="479"/>
      <c r="D26" s="480"/>
      <c r="E26" s="480"/>
      <c r="F26" s="480"/>
      <c r="G26" s="481"/>
      <c r="H26" s="33"/>
      <c r="I26" s="33"/>
      <c r="J26" s="33"/>
      <c r="K26" s="153"/>
    </row>
    <row r="27" spans="1:11" ht="15.75" customHeight="1" x14ac:dyDescent="0.25">
      <c r="A27" s="168"/>
      <c r="B27" s="169"/>
      <c r="C27" s="169"/>
      <c r="D27" s="169"/>
      <c r="E27" s="169"/>
      <c r="F27" s="169"/>
      <c r="G27" s="169"/>
      <c r="H27" s="169"/>
      <c r="I27" s="169"/>
      <c r="J27" s="169"/>
      <c r="K27" s="170"/>
    </row>
    <row r="28" spans="1:11" ht="15.75" customHeight="1" x14ac:dyDescent="0.2"/>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
    <mergeCell ref="C25:G26"/>
    <mergeCell ref="C15:C16"/>
    <mergeCell ref="D15:D16"/>
    <mergeCell ref="E15:E16"/>
    <mergeCell ref="F15:F16"/>
    <mergeCell ref="G15:G16"/>
    <mergeCell ref="E21:E22"/>
    <mergeCell ref="F21:F22"/>
    <mergeCell ref="C19:C20"/>
    <mergeCell ref="D19:D20"/>
    <mergeCell ref="E19:E20"/>
    <mergeCell ref="F19:F20"/>
    <mergeCell ref="G19:G20"/>
    <mergeCell ref="C17:C18"/>
    <mergeCell ref="D17:D18"/>
    <mergeCell ref="E17:E18"/>
    <mergeCell ref="A13:A22"/>
    <mergeCell ref="G21:G22"/>
    <mergeCell ref="A1:B4"/>
    <mergeCell ref="C1:F2"/>
    <mergeCell ref="C21:C22"/>
    <mergeCell ref="D21:D22"/>
    <mergeCell ref="A6:K6"/>
    <mergeCell ref="B7:K7"/>
    <mergeCell ref="B8:K8"/>
    <mergeCell ref="B9:K9"/>
    <mergeCell ref="J11:K11"/>
    <mergeCell ref="G1:I1"/>
    <mergeCell ref="J1:K4"/>
    <mergeCell ref="G2:I2"/>
    <mergeCell ref="C3:F4"/>
    <mergeCell ref="G17:G18"/>
    <mergeCell ref="F17:F18"/>
    <mergeCell ref="G3:I3"/>
    <mergeCell ref="C13:C14"/>
    <mergeCell ref="D13:D14"/>
    <mergeCell ref="E13:E14"/>
    <mergeCell ref="F13:F14"/>
    <mergeCell ref="G13:G14"/>
    <mergeCell ref="G4:I4"/>
  </mergeCells>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election sqref="A1:B4"/>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2.625" customWidth="1"/>
  </cols>
  <sheetData>
    <row r="1" spans="1:26" ht="15" customHeight="1" x14ac:dyDescent="0.2">
      <c r="A1" s="301"/>
      <c r="B1" s="286"/>
      <c r="C1" s="284" t="s">
        <v>319</v>
      </c>
      <c r="D1" s="285"/>
      <c r="E1" s="285"/>
      <c r="F1" s="286"/>
      <c r="G1" s="396" t="s">
        <v>2</v>
      </c>
      <c r="H1" s="294"/>
      <c r="I1" s="312"/>
      <c r="J1" s="475"/>
      <c r="K1" s="286"/>
      <c r="L1" s="3"/>
      <c r="M1" s="3"/>
      <c r="N1" s="3"/>
      <c r="O1" s="3"/>
      <c r="P1" s="3"/>
      <c r="Q1" s="3"/>
      <c r="R1" s="3"/>
      <c r="S1" s="3"/>
      <c r="T1" s="3"/>
      <c r="U1" s="3"/>
      <c r="V1" s="3"/>
      <c r="W1" s="3"/>
      <c r="X1" s="3"/>
      <c r="Y1" s="3"/>
      <c r="Z1" s="3"/>
    </row>
    <row r="2" spans="1:26" ht="15" customHeight="1" x14ac:dyDescent="0.2">
      <c r="A2" s="303"/>
      <c r="B2" s="319"/>
      <c r="C2" s="276"/>
      <c r="D2" s="277"/>
      <c r="E2" s="277"/>
      <c r="F2" s="278"/>
      <c r="G2" s="396" t="s">
        <v>6</v>
      </c>
      <c r="H2" s="294"/>
      <c r="I2" s="312"/>
      <c r="J2" s="303"/>
      <c r="K2" s="319"/>
      <c r="L2" s="3"/>
      <c r="M2" s="3"/>
      <c r="N2" s="3"/>
      <c r="O2" s="3"/>
      <c r="P2" s="3"/>
      <c r="Q2" s="3"/>
      <c r="R2" s="3"/>
      <c r="S2" s="3"/>
      <c r="T2" s="3"/>
      <c r="U2" s="3"/>
      <c r="V2" s="3"/>
      <c r="W2" s="3"/>
      <c r="X2" s="3"/>
      <c r="Y2" s="3"/>
      <c r="Z2" s="3"/>
    </row>
    <row r="3" spans="1:26" ht="34.5" customHeight="1" x14ac:dyDescent="0.2">
      <c r="A3" s="303"/>
      <c r="B3" s="319"/>
      <c r="C3" s="284" t="s">
        <v>321</v>
      </c>
      <c r="D3" s="285"/>
      <c r="E3" s="285"/>
      <c r="F3" s="286"/>
      <c r="G3" s="396" t="s">
        <v>23</v>
      </c>
      <c r="H3" s="294"/>
      <c r="I3" s="312"/>
      <c r="J3" s="303"/>
      <c r="K3" s="319"/>
      <c r="L3" s="3"/>
      <c r="M3" s="3"/>
      <c r="N3" s="3"/>
      <c r="O3" s="3"/>
      <c r="P3" s="3"/>
      <c r="Q3" s="3"/>
      <c r="R3" s="3"/>
      <c r="S3" s="3"/>
      <c r="T3" s="3"/>
      <c r="U3" s="3"/>
      <c r="V3" s="3"/>
      <c r="W3" s="3"/>
      <c r="X3" s="3"/>
      <c r="Y3" s="3"/>
      <c r="Z3" s="3"/>
    </row>
    <row r="4" spans="1:26" ht="15.75" customHeight="1" x14ac:dyDescent="0.2">
      <c r="A4" s="276"/>
      <c r="B4" s="278"/>
      <c r="C4" s="276"/>
      <c r="D4" s="277"/>
      <c r="E4" s="277"/>
      <c r="F4" s="278"/>
      <c r="G4" s="397" t="s">
        <v>13</v>
      </c>
      <c r="H4" s="294"/>
      <c r="I4" s="312"/>
      <c r="J4" s="276"/>
      <c r="K4" s="278"/>
      <c r="L4" s="3"/>
      <c r="M4" s="3"/>
      <c r="N4" s="3"/>
      <c r="O4" s="3"/>
      <c r="P4" s="3"/>
      <c r="Q4" s="3"/>
      <c r="R4" s="3"/>
      <c r="S4" s="3"/>
      <c r="T4" s="3"/>
      <c r="U4" s="3"/>
      <c r="V4" s="3"/>
      <c r="W4" s="3"/>
      <c r="X4" s="3"/>
      <c r="Y4" s="3"/>
      <c r="Z4" s="3"/>
    </row>
    <row r="5" spans="1:26" ht="14.25" x14ac:dyDescent="0.2">
      <c r="A5" s="3"/>
      <c r="B5" s="3"/>
      <c r="C5" s="3"/>
      <c r="D5" s="3"/>
      <c r="E5" s="3"/>
      <c r="F5" s="3"/>
      <c r="G5" s="3"/>
      <c r="H5" s="3"/>
      <c r="I5" s="3"/>
      <c r="J5" s="3"/>
      <c r="K5" s="3"/>
      <c r="L5" s="3"/>
      <c r="M5" s="3"/>
      <c r="N5" s="3"/>
      <c r="O5" s="3"/>
      <c r="P5" s="3"/>
      <c r="Q5" s="3"/>
      <c r="R5" s="3"/>
      <c r="S5" s="3"/>
      <c r="T5" s="3"/>
      <c r="U5" s="3"/>
      <c r="V5" s="3"/>
      <c r="W5" s="3"/>
      <c r="X5" s="3"/>
      <c r="Y5" s="3"/>
      <c r="Z5" s="3"/>
    </row>
    <row r="6" spans="1:26" ht="26.25" customHeight="1" x14ac:dyDescent="0.25">
      <c r="A6" s="469" t="s">
        <v>236</v>
      </c>
      <c r="B6" s="291"/>
      <c r="C6" s="291"/>
      <c r="D6" s="291"/>
      <c r="E6" s="291"/>
      <c r="F6" s="291"/>
      <c r="G6" s="291"/>
      <c r="H6" s="291"/>
      <c r="I6" s="291"/>
      <c r="J6" s="291"/>
      <c r="K6" s="292"/>
      <c r="L6" s="3"/>
      <c r="M6" s="3"/>
      <c r="N6" s="3"/>
      <c r="O6" s="3"/>
      <c r="P6" s="3"/>
      <c r="Q6" s="3"/>
      <c r="R6" s="3"/>
      <c r="S6" s="3"/>
      <c r="T6" s="3"/>
      <c r="U6" s="3"/>
      <c r="V6" s="3"/>
      <c r="W6" s="3"/>
      <c r="X6" s="3"/>
      <c r="Y6" s="3"/>
      <c r="Z6" s="3"/>
    </row>
    <row r="7" spans="1:26" ht="24" customHeight="1" x14ac:dyDescent="0.2">
      <c r="A7" s="22" t="s">
        <v>30</v>
      </c>
      <c r="B7" s="470" t="str">
        <f>CONTEXTO!B7</f>
        <v>GESTION CONTRACTUAL</v>
      </c>
      <c r="C7" s="294"/>
      <c r="D7" s="294"/>
      <c r="E7" s="294"/>
      <c r="F7" s="294"/>
      <c r="G7" s="294"/>
      <c r="H7" s="294"/>
      <c r="I7" s="294"/>
      <c r="J7" s="294"/>
      <c r="K7" s="295"/>
      <c r="L7" s="3"/>
      <c r="M7" s="3"/>
      <c r="N7" s="3"/>
      <c r="O7" s="3"/>
      <c r="P7" s="3"/>
      <c r="Q7" s="3"/>
      <c r="R7" s="3"/>
      <c r="S7" s="3"/>
      <c r="T7" s="3"/>
      <c r="U7" s="3"/>
      <c r="V7" s="3"/>
      <c r="W7" s="3"/>
      <c r="X7" s="3"/>
      <c r="Y7" s="3"/>
      <c r="Z7" s="3"/>
    </row>
    <row r="8" spans="1:26" ht="35.25" customHeight="1" x14ac:dyDescent="0.2">
      <c r="A8" s="28" t="s">
        <v>37</v>
      </c>
      <c r="B8" s="471" t="str">
        <f>CONTEXTO!B8</f>
        <v>CONTRIBUIR ANUALMENTE EN LA GESTION DE ADQUISICION DE BIENES Y SERVICIOS REQUERIDOS EN LA OPERACIÓN DE LOS PROCESOS DE LA ENTIDAD CUMPLIENDO LA NORMATIVIDAD CONTRACTUAL VIGENTE.</v>
      </c>
      <c r="C8" s="294"/>
      <c r="D8" s="294"/>
      <c r="E8" s="294"/>
      <c r="F8" s="294"/>
      <c r="G8" s="294"/>
      <c r="H8" s="294"/>
      <c r="I8" s="294"/>
      <c r="J8" s="294"/>
      <c r="K8" s="295"/>
      <c r="L8" s="3"/>
      <c r="M8" s="3"/>
      <c r="N8" s="3"/>
      <c r="O8" s="3"/>
      <c r="P8" s="3"/>
      <c r="Q8" s="3"/>
      <c r="R8" s="3"/>
      <c r="S8" s="3"/>
      <c r="T8" s="3"/>
      <c r="U8" s="3"/>
      <c r="V8" s="3"/>
      <c r="W8" s="3"/>
      <c r="X8" s="3"/>
      <c r="Y8" s="3"/>
      <c r="Z8" s="3"/>
    </row>
    <row r="9" spans="1:26" ht="29.25" customHeight="1" x14ac:dyDescent="0.2">
      <c r="A9" s="148" t="s">
        <v>242</v>
      </c>
      <c r="B9" s="472" t="str">
        <f>+'IDENTIFICACION(GyC)'!E28</f>
        <v>Comisión de falta disciplinaria de funcionario público</v>
      </c>
      <c r="C9" s="440"/>
      <c r="D9" s="440"/>
      <c r="E9" s="440"/>
      <c r="F9" s="440"/>
      <c r="G9" s="440"/>
      <c r="H9" s="440"/>
      <c r="I9" s="440"/>
      <c r="J9" s="440"/>
      <c r="K9" s="473"/>
      <c r="L9" s="3"/>
      <c r="M9" s="3"/>
      <c r="N9" s="3"/>
      <c r="O9" s="3"/>
      <c r="P9" s="3"/>
      <c r="Q9" s="3"/>
      <c r="R9" s="3"/>
      <c r="S9" s="3"/>
      <c r="T9" s="3"/>
      <c r="U9" s="3"/>
      <c r="V9" s="3"/>
      <c r="W9" s="3"/>
      <c r="X9" s="3"/>
      <c r="Y9" s="3"/>
      <c r="Z9" s="3"/>
    </row>
    <row r="10" spans="1:26" x14ac:dyDescent="0.25">
      <c r="A10" s="149"/>
      <c r="B10" s="150"/>
      <c r="C10" s="150"/>
      <c r="D10" s="150"/>
      <c r="E10" s="150"/>
      <c r="F10" s="150"/>
      <c r="G10" s="150"/>
      <c r="H10" s="150"/>
      <c r="I10" s="150"/>
      <c r="J10" s="150"/>
      <c r="K10" s="151"/>
      <c r="L10" s="3"/>
      <c r="M10" s="3"/>
      <c r="N10" s="3"/>
      <c r="O10" s="3"/>
      <c r="P10" s="3"/>
      <c r="Q10" s="3"/>
      <c r="R10" s="3"/>
      <c r="S10" s="3"/>
      <c r="T10" s="3"/>
      <c r="U10" s="3"/>
      <c r="V10" s="3"/>
      <c r="W10" s="3"/>
      <c r="X10" s="3"/>
      <c r="Y10" s="3"/>
      <c r="Z10" s="3"/>
    </row>
    <row r="11" spans="1:26" x14ac:dyDescent="0.25">
      <c r="A11" s="152"/>
      <c r="B11" s="33"/>
      <c r="C11" s="33"/>
      <c r="D11" s="33"/>
      <c r="E11" s="33"/>
      <c r="F11" s="33"/>
      <c r="G11" s="33"/>
      <c r="H11" s="33"/>
      <c r="I11" s="33"/>
      <c r="J11" s="474" t="s">
        <v>243</v>
      </c>
      <c r="K11" s="316"/>
      <c r="L11" s="3"/>
      <c r="M11" s="3"/>
      <c r="N11" s="3"/>
      <c r="O11" s="3"/>
      <c r="P11" s="3"/>
      <c r="Q11" s="3"/>
      <c r="R11" s="3"/>
      <c r="S11" s="3"/>
      <c r="T11" s="3"/>
      <c r="U11" s="3"/>
      <c r="V11" s="3"/>
      <c r="W11" s="3"/>
      <c r="X11" s="3"/>
      <c r="Y11" s="3"/>
      <c r="Z11" s="3"/>
    </row>
    <row r="12" spans="1:26" x14ac:dyDescent="0.25">
      <c r="A12" s="152"/>
      <c r="B12" s="153"/>
      <c r="C12" s="33"/>
      <c r="D12" s="33"/>
      <c r="E12" s="33"/>
      <c r="F12" s="33"/>
      <c r="G12" s="33"/>
      <c r="H12" s="33"/>
      <c r="I12" s="33"/>
      <c r="J12" s="154"/>
      <c r="K12" s="157"/>
      <c r="L12" s="3"/>
      <c r="M12" s="3"/>
      <c r="N12" s="3"/>
      <c r="O12" s="3"/>
      <c r="P12" s="3"/>
      <c r="Q12" s="3"/>
      <c r="R12" s="3"/>
      <c r="S12" s="3"/>
      <c r="T12" s="3"/>
      <c r="U12" s="3"/>
      <c r="V12" s="3"/>
      <c r="W12" s="3"/>
      <c r="X12" s="3"/>
      <c r="Y12" s="3"/>
      <c r="Z12" s="3"/>
    </row>
    <row r="13" spans="1:26" ht="30" customHeight="1" x14ac:dyDescent="0.25">
      <c r="A13" s="464" t="s">
        <v>264</v>
      </c>
      <c r="B13" s="158">
        <v>5</v>
      </c>
      <c r="C13" s="460"/>
      <c r="D13" s="462"/>
      <c r="E13" s="463"/>
      <c r="F13" s="463"/>
      <c r="G13" s="463"/>
      <c r="H13" s="33"/>
      <c r="I13" s="33"/>
      <c r="J13" s="159"/>
      <c r="K13" s="160" t="s">
        <v>267</v>
      </c>
      <c r="L13" s="3"/>
      <c r="M13" s="3"/>
      <c r="N13" s="3"/>
      <c r="O13" s="3"/>
      <c r="P13" s="3"/>
      <c r="Q13" s="3"/>
      <c r="R13" s="3"/>
      <c r="S13" s="3"/>
      <c r="T13" s="3"/>
      <c r="U13" s="3"/>
      <c r="V13" s="3"/>
      <c r="W13" s="3"/>
      <c r="X13" s="3"/>
      <c r="Y13" s="3"/>
      <c r="Z13" s="3"/>
    </row>
    <row r="14" spans="1:26" ht="30" customHeight="1" x14ac:dyDescent="0.25">
      <c r="A14" s="429"/>
      <c r="B14" s="161" t="s">
        <v>268</v>
      </c>
      <c r="C14" s="461"/>
      <c r="D14" s="459"/>
      <c r="E14" s="459"/>
      <c r="F14" s="459"/>
      <c r="G14" s="459"/>
      <c r="H14" s="33"/>
      <c r="I14" s="33"/>
      <c r="J14" s="154"/>
      <c r="K14" s="160"/>
      <c r="L14" s="3"/>
      <c r="M14" s="3"/>
      <c r="N14" s="3"/>
      <c r="O14" s="3"/>
      <c r="P14" s="3"/>
      <c r="Q14" s="3"/>
      <c r="R14" s="3"/>
      <c r="S14" s="3"/>
      <c r="T14" s="3"/>
      <c r="U14" s="3"/>
      <c r="V14" s="3"/>
      <c r="W14" s="3"/>
      <c r="X14" s="3"/>
      <c r="Y14" s="3"/>
      <c r="Z14" s="3"/>
    </row>
    <row r="15" spans="1:26" ht="30" customHeight="1" x14ac:dyDescent="0.25">
      <c r="A15" s="429"/>
      <c r="B15" s="158">
        <v>4</v>
      </c>
      <c r="C15" s="482"/>
      <c r="D15" s="462"/>
      <c r="E15" s="462"/>
      <c r="F15" s="458"/>
      <c r="G15" s="490"/>
      <c r="H15" s="33"/>
      <c r="I15" s="33"/>
      <c r="J15" s="162"/>
      <c r="K15" s="160" t="s">
        <v>269</v>
      </c>
      <c r="L15" s="3"/>
      <c r="M15" s="3"/>
      <c r="N15" s="3"/>
      <c r="O15" s="3"/>
      <c r="P15" s="3"/>
      <c r="Q15" s="3"/>
      <c r="R15" s="3"/>
      <c r="S15" s="3"/>
      <c r="T15" s="3"/>
      <c r="U15" s="3"/>
      <c r="V15" s="3"/>
      <c r="W15" s="3"/>
      <c r="X15" s="3"/>
      <c r="Y15" s="3"/>
      <c r="Z15" s="3"/>
    </row>
    <row r="16" spans="1:26" ht="30" customHeight="1" x14ac:dyDescent="0.25">
      <c r="A16" s="429"/>
      <c r="B16" s="161" t="s">
        <v>270</v>
      </c>
      <c r="C16" s="461"/>
      <c r="D16" s="459"/>
      <c r="E16" s="459"/>
      <c r="F16" s="459"/>
      <c r="G16" s="459"/>
      <c r="H16" s="33"/>
      <c r="I16" s="33"/>
      <c r="J16" s="163"/>
      <c r="K16" s="160"/>
      <c r="L16" s="3"/>
      <c r="M16" s="3"/>
      <c r="N16" s="3"/>
      <c r="O16" s="3"/>
      <c r="P16" s="3"/>
      <c r="Q16" s="3"/>
      <c r="R16" s="3"/>
      <c r="S16" s="3"/>
      <c r="T16" s="3"/>
      <c r="U16" s="3"/>
      <c r="V16" s="3"/>
      <c r="W16" s="3"/>
      <c r="X16" s="3"/>
      <c r="Y16" s="3"/>
      <c r="Z16" s="3"/>
    </row>
    <row r="17" spans="1:26" ht="30" customHeight="1" x14ac:dyDescent="0.25">
      <c r="A17" s="429"/>
      <c r="B17" s="158">
        <v>3</v>
      </c>
      <c r="C17" s="466"/>
      <c r="D17" s="485"/>
      <c r="E17" s="486"/>
      <c r="F17" s="458"/>
      <c r="G17" s="491"/>
      <c r="H17" s="33"/>
      <c r="I17" s="33"/>
      <c r="J17" s="164"/>
      <c r="K17" s="160" t="s">
        <v>271</v>
      </c>
      <c r="L17" s="3"/>
      <c r="M17" s="3"/>
      <c r="N17" s="3"/>
      <c r="O17" s="3"/>
      <c r="P17" s="3"/>
      <c r="Q17" s="3"/>
      <c r="R17" s="3"/>
      <c r="S17" s="3"/>
      <c r="T17" s="3"/>
      <c r="U17" s="3"/>
      <c r="V17" s="3"/>
      <c r="W17" s="3"/>
      <c r="X17" s="3"/>
      <c r="Y17" s="3"/>
      <c r="Z17" s="3"/>
    </row>
    <row r="18" spans="1:26" ht="30" customHeight="1" x14ac:dyDescent="0.25">
      <c r="A18" s="429"/>
      <c r="B18" s="161" t="s">
        <v>272</v>
      </c>
      <c r="C18" s="461"/>
      <c r="D18" s="459"/>
      <c r="E18" s="459"/>
      <c r="F18" s="459"/>
      <c r="G18" s="459"/>
      <c r="H18" s="33"/>
      <c r="I18" s="33"/>
      <c r="J18" s="163"/>
      <c r="K18" s="160"/>
      <c r="L18" s="3"/>
      <c r="M18" s="3"/>
      <c r="N18" s="3"/>
      <c r="O18" s="3"/>
      <c r="P18" s="3"/>
      <c r="Q18" s="3"/>
      <c r="R18" s="3"/>
      <c r="S18" s="3"/>
      <c r="T18" s="3"/>
      <c r="U18" s="3"/>
      <c r="V18" s="3"/>
      <c r="W18" s="3"/>
      <c r="X18" s="3"/>
      <c r="Y18" s="3"/>
      <c r="Z18" s="3"/>
    </row>
    <row r="19" spans="1:26" ht="30" customHeight="1" x14ac:dyDescent="0.25">
      <c r="A19" s="429"/>
      <c r="B19" s="158">
        <v>2</v>
      </c>
      <c r="C19" s="466"/>
      <c r="D19" s="468"/>
      <c r="E19" s="485"/>
      <c r="F19" s="486"/>
      <c r="G19" s="490"/>
      <c r="H19" s="33"/>
      <c r="I19" s="33"/>
      <c r="J19" s="165"/>
      <c r="K19" s="160" t="s">
        <v>273</v>
      </c>
      <c r="L19" s="3"/>
      <c r="M19" s="3"/>
      <c r="N19" s="3"/>
      <c r="O19" s="3"/>
      <c r="P19" s="3"/>
      <c r="Q19" s="3"/>
      <c r="R19" s="3"/>
      <c r="S19" s="3"/>
      <c r="T19" s="3"/>
      <c r="U19" s="3"/>
      <c r="V19" s="3"/>
      <c r="W19" s="3"/>
      <c r="X19" s="3"/>
      <c r="Y19" s="3"/>
      <c r="Z19" s="3"/>
    </row>
    <row r="20" spans="1:26" ht="30" customHeight="1" x14ac:dyDescent="0.25">
      <c r="A20" s="429"/>
      <c r="B20" s="161" t="s">
        <v>274</v>
      </c>
      <c r="C20" s="461"/>
      <c r="D20" s="459"/>
      <c r="E20" s="459"/>
      <c r="F20" s="459"/>
      <c r="G20" s="459"/>
      <c r="H20" s="33"/>
      <c r="I20" s="33"/>
      <c r="J20" s="33"/>
      <c r="K20" s="153"/>
      <c r="L20" s="3"/>
      <c r="M20" s="3"/>
      <c r="N20" s="3"/>
      <c r="O20" s="3"/>
      <c r="P20" s="3"/>
      <c r="Q20" s="3"/>
      <c r="R20" s="3"/>
      <c r="S20" s="3"/>
      <c r="T20" s="3"/>
      <c r="U20" s="3"/>
      <c r="V20" s="3"/>
      <c r="W20" s="3"/>
      <c r="X20" s="3"/>
      <c r="Y20" s="3"/>
      <c r="Z20" s="3"/>
    </row>
    <row r="21" spans="1:26" ht="30" customHeight="1" x14ac:dyDescent="0.25">
      <c r="A21" s="429"/>
      <c r="B21" s="158">
        <v>1</v>
      </c>
      <c r="C21" s="492" t="s">
        <v>353</v>
      </c>
      <c r="D21" s="468"/>
      <c r="E21" s="484"/>
      <c r="F21" s="462"/>
      <c r="G21" s="483"/>
      <c r="H21" s="33"/>
      <c r="I21" s="33"/>
      <c r="J21" s="33"/>
      <c r="K21" s="153"/>
      <c r="L21" s="3"/>
      <c r="M21" s="3"/>
      <c r="N21" s="3"/>
      <c r="O21" s="3"/>
      <c r="P21" s="3"/>
      <c r="Q21" s="3"/>
      <c r="R21" s="3"/>
      <c r="S21" s="3"/>
      <c r="T21" s="3"/>
      <c r="U21" s="3"/>
      <c r="V21" s="3"/>
      <c r="W21" s="3"/>
      <c r="X21" s="3"/>
      <c r="Y21" s="3"/>
      <c r="Z21" s="3"/>
    </row>
    <row r="22" spans="1:26" ht="30" customHeight="1" x14ac:dyDescent="0.25">
      <c r="A22" s="429"/>
      <c r="B22" s="161" t="s">
        <v>275</v>
      </c>
      <c r="C22" s="467"/>
      <c r="D22" s="465"/>
      <c r="E22" s="465"/>
      <c r="F22" s="465"/>
      <c r="G22" s="465"/>
      <c r="H22" s="166"/>
      <c r="I22" s="33"/>
      <c r="J22" s="33"/>
      <c r="K22" s="153"/>
      <c r="L22" s="3"/>
      <c r="M22" s="3"/>
      <c r="N22" s="3"/>
      <c r="O22" s="3"/>
      <c r="P22" s="3"/>
      <c r="Q22" s="3"/>
      <c r="R22" s="3"/>
      <c r="S22" s="3"/>
      <c r="T22" s="3"/>
      <c r="U22" s="3"/>
      <c r="V22" s="3"/>
      <c r="W22" s="3"/>
      <c r="X22" s="3"/>
      <c r="Y22" s="3"/>
      <c r="Z22" s="3"/>
    </row>
    <row r="23" spans="1:26" ht="15.75" customHeight="1" x14ac:dyDescent="0.25">
      <c r="A23" s="152"/>
      <c r="B23" s="33"/>
      <c r="C23" s="167">
        <v>1</v>
      </c>
      <c r="D23" s="167">
        <v>2</v>
      </c>
      <c r="E23" s="167">
        <v>3</v>
      </c>
      <c r="F23" s="167">
        <v>4</v>
      </c>
      <c r="G23" s="167">
        <v>5</v>
      </c>
      <c r="H23" s="33"/>
      <c r="I23" s="33"/>
      <c r="J23" s="33"/>
      <c r="K23" s="153"/>
      <c r="L23" s="3"/>
      <c r="M23" s="3"/>
      <c r="N23" s="3"/>
      <c r="O23" s="3"/>
      <c r="P23" s="3"/>
      <c r="Q23" s="3"/>
      <c r="R23" s="3"/>
      <c r="S23" s="3"/>
      <c r="T23" s="3"/>
      <c r="U23" s="3"/>
      <c r="V23" s="3"/>
      <c r="W23" s="3"/>
      <c r="X23" s="3"/>
      <c r="Y23" s="3"/>
      <c r="Z23" s="3"/>
    </row>
    <row r="24" spans="1:26" ht="15.75" customHeight="1" x14ac:dyDescent="0.25">
      <c r="A24" s="152"/>
      <c r="B24" s="33"/>
      <c r="C24" s="167" t="s">
        <v>276</v>
      </c>
      <c r="D24" s="167" t="s">
        <v>277</v>
      </c>
      <c r="E24" s="167" t="s">
        <v>278</v>
      </c>
      <c r="F24" s="167" t="s">
        <v>279</v>
      </c>
      <c r="G24" s="167" t="s">
        <v>280</v>
      </c>
      <c r="H24" s="33"/>
      <c r="I24" s="33"/>
      <c r="J24" s="33"/>
      <c r="K24" s="153"/>
      <c r="L24" s="3"/>
      <c r="M24" s="3"/>
      <c r="N24" s="3"/>
      <c r="O24" s="3"/>
      <c r="P24" s="3"/>
      <c r="Q24" s="3"/>
      <c r="R24" s="3"/>
      <c r="S24" s="3"/>
      <c r="T24" s="3"/>
      <c r="U24" s="3"/>
      <c r="V24" s="3"/>
      <c r="W24" s="3"/>
      <c r="X24" s="3"/>
      <c r="Y24" s="3"/>
      <c r="Z24" s="3"/>
    </row>
    <row r="25" spans="1:26" ht="15.75" customHeight="1" x14ac:dyDescent="0.25">
      <c r="A25" s="152"/>
      <c r="B25" s="33"/>
      <c r="C25" s="476" t="s">
        <v>281</v>
      </c>
      <c r="D25" s="477"/>
      <c r="E25" s="477"/>
      <c r="F25" s="477"/>
      <c r="G25" s="478"/>
      <c r="H25" s="33"/>
      <c r="I25" s="33"/>
      <c r="J25" s="33"/>
      <c r="K25" s="153"/>
      <c r="L25" s="3"/>
      <c r="M25" s="3"/>
      <c r="N25" s="3"/>
      <c r="O25" s="3"/>
      <c r="P25" s="3"/>
      <c r="Q25" s="3"/>
      <c r="R25" s="3"/>
      <c r="S25" s="3"/>
      <c r="T25" s="3"/>
      <c r="U25" s="3"/>
      <c r="V25" s="3"/>
      <c r="W25" s="3"/>
      <c r="X25" s="3"/>
      <c r="Y25" s="3"/>
      <c r="Z25" s="3"/>
    </row>
    <row r="26" spans="1:26" ht="15.75" customHeight="1" x14ac:dyDescent="0.25">
      <c r="A26" s="152"/>
      <c r="B26" s="33"/>
      <c r="C26" s="479"/>
      <c r="D26" s="480"/>
      <c r="E26" s="480"/>
      <c r="F26" s="480"/>
      <c r="G26" s="481"/>
      <c r="H26" s="33"/>
      <c r="I26" s="33"/>
      <c r="J26" s="33"/>
      <c r="K26" s="153"/>
      <c r="L26" s="3"/>
      <c r="M26" s="3"/>
      <c r="N26" s="3"/>
      <c r="O26" s="3"/>
      <c r="P26" s="3"/>
      <c r="Q26" s="3"/>
      <c r="R26" s="3"/>
      <c r="S26" s="3"/>
      <c r="T26" s="3"/>
      <c r="U26" s="3"/>
      <c r="V26" s="3"/>
      <c r="W26" s="3"/>
      <c r="X26" s="3"/>
      <c r="Y26" s="3"/>
      <c r="Z26" s="3"/>
    </row>
    <row r="27" spans="1:26" ht="15.75" customHeight="1" x14ac:dyDescent="0.25">
      <c r="A27" s="168"/>
      <c r="B27" s="169"/>
      <c r="C27" s="169"/>
      <c r="D27" s="169"/>
      <c r="E27" s="169"/>
      <c r="F27" s="169"/>
      <c r="G27" s="169"/>
      <c r="H27" s="169"/>
      <c r="I27" s="169"/>
      <c r="J27" s="169"/>
      <c r="K27" s="170"/>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0">
    <mergeCell ref="C25:G26"/>
    <mergeCell ref="C15:C16"/>
    <mergeCell ref="D15:D16"/>
    <mergeCell ref="E15:E16"/>
    <mergeCell ref="F15:F16"/>
    <mergeCell ref="G15:G16"/>
    <mergeCell ref="E21:E22"/>
    <mergeCell ref="F21:F22"/>
    <mergeCell ref="C19:C20"/>
    <mergeCell ref="D19:D20"/>
    <mergeCell ref="E19:E20"/>
    <mergeCell ref="F19:F20"/>
    <mergeCell ref="G19:G20"/>
    <mergeCell ref="C17:C18"/>
    <mergeCell ref="D17:D18"/>
    <mergeCell ref="E17:E18"/>
    <mergeCell ref="A13:A22"/>
    <mergeCell ref="G21:G22"/>
    <mergeCell ref="A1:B4"/>
    <mergeCell ref="C1:F2"/>
    <mergeCell ref="C21:C22"/>
    <mergeCell ref="D21:D22"/>
    <mergeCell ref="A6:K6"/>
    <mergeCell ref="B7:K7"/>
    <mergeCell ref="B8:K8"/>
    <mergeCell ref="B9:K9"/>
    <mergeCell ref="J11:K11"/>
    <mergeCell ref="G1:I1"/>
    <mergeCell ref="J1:K4"/>
    <mergeCell ref="G2:I2"/>
    <mergeCell ref="C3:F4"/>
    <mergeCell ref="G17:G18"/>
    <mergeCell ref="F17:F18"/>
    <mergeCell ref="G3:I3"/>
    <mergeCell ref="C13:C14"/>
    <mergeCell ref="D13:D14"/>
    <mergeCell ref="E13:E14"/>
    <mergeCell ref="F13:F14"/>
    <mergeCell ref="G13:G14"/>
    <mergeCell ref="G4:I4"/>
  </mergeCells>
  <pageMargins left="0.7" right="0.7" top="0.75" bottom="0.75" header="0" footer="0"/>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topLeftCell="B74" workbookViewId="0">
      <selection activeCell="D135" sqref="D135"/>
    </sheetView>
  </sheetViews>
  <sheetFormatPr baseColWidth="10" defaultColWidth="12.625" defaultRowHeight="15" customHeight="1" x14ac:dyDescent="0.2"/>
  <cols>
    <col min="1" max="2" width="27.25" customWidth="1"/>
    <col min="3" max="3" width="50.25" customWidth="1"/>
    <col min="4" max="4" width="25.625" customWidth="1"/>
    <col min="5" max="5" width="62.375" customWidth="1"/>
    <col min="6" max="7" width="13.75" customWidth="1"/>
    <col min="8" max="8" width="22.5" customWidth="1"/>
    <col min="9" max="9" width="23.375" customWidth="1"/>
    <col min="10" max="10" width="25.375" customWidth="1"/>
    <col min="11" max="11" width="19.75" customWidth="1"/>
    <col min="12" max="12" width="20.375" customWidth="1"/>
    <col min="13" max="26" width="10" customWidth="1"/>
  </cols>
  <sheetData>
    <row r="1" spans="1:26" ht="15.75" customHeight="1" x14ac:dyDescent="0.25">
      <c r="A1" s="443"/>
      <c r="B1" s="273" t="s">
        <v>354</v>
      </c>
      <c r="C1" s="274"/>
      <c r="D1" s="274"/>
      <c r="E1" s="274"/>
      <c r="F1" s="274"/>
      <c r="G1" s="275"/>
      <c r="H1" s="317" t="s">
        <v>2</v>
      </c>
      <c r="I1" s="305"/>
      <c r="J1" s="525"/>
      <c r="K1" s="104" t="s">
        <v>355</v>
      </c>
      <c r="L1" s="3"/>
      <c r="M1" s="3"/>
      <c r="N1" s="3"/>
      <c r="O1" s="3"/>
      <c r="P1" s="3"/>
      <c r="Q1" s="3"/>
      <c r="R1" s="3"/>
      <c r="S1" s="3"/>
      <c r="T1" s="3"/>
      <c r="U1" s="3"/>
      <c r="V1" s="3"/>
      <c r="W1" s="3"/>
      <c r="X1" s="3"/>
      <c r="Y1" s="3"/>
      <c r="Z1" s="3"/>
    </row>
    <row r="2" spans="1:26" ht="15.75" customHeight="1" x14ac:dyDescent="0.2">
      <c r="A2" s="298"/>
      <c r="B2" s="303"/>
      <c r="C2" s="283"/>
      <c r="D2" s="283"/>
      <c r="E2" s="283"/>
      <c r="F2" s="283"/>
      <c r="G2" s="319"/>
      <c r="H2" s="396" t="s">
        <v>6</v>
      </c>
      <c r="I2" s="312"/>
      <c r="J2" s="427"/>
      <c r="K2" s="3"/>
      <c r="L2" s="3"/>
      <c r="M2" s="3"/>
      <c r="N2" s="3"/>
      <c r="O2" s="3"/>
      <c r="P2" s="3"/>
      <c r="Q2" s="3"/>
      <c r="R2" s="3"/>
      <c r="S2" s="3"/>
      <c r="T2" s="3"/>
      <c r="U2" s="3"/>
      <c r="V2" s="3"/>
      <c r="W2" s="3"/>
      <c r="X2" s="3"/>
      <c r="Y2" s="3"/>
      <c r="Z2" s="3"/>
    </row>
    <row r="3" spans="1:26" ht="36" customHeight="1" x14ac:dyDescent="0.2">
      <c r="A3" s="298"/>
      <c r="B3" s="519" t="s">
        <v>9</v>
      </c>
      <c r="C3" s="283"/>
      <c r="D3" s="283"/>
      <c r="E3" s="283"/>
      <c r="F3" s="283"/>
      <c r="G3" s="319"/>
      <c r="H3" s="396" t="s">
        <v>23</v>
      </c>
      <c r="I3" s="312"/>
      <c r="J3" s="427"/>
      <c r="K3" s="3"/>
      <c r="L3" s="3"/>
      <c r="M3" s="3"/>
      <c r="N3" s="3"/>
      <c r="O3" s="3"/>
      <c r="P3" s="3"/>
      <c r="Q3" s="3"/>
      <c r="R3" s="3"/>
      <c r="S3" s="3"/>
      <c r="T3" s="3"/>
      <c r="U3" s="3"/>
      <c r="V3" s="3"/>
      <c r="W3" s="3"/>
      <c r="X3" s="3"/>
      <c r="Y3" s="3"/>
      <c r="Z3" s="3"/>
    </row>
    <row r="4" spans="1:26" ht="15.75" customHeight="1" x14ac:dyDescent="0.2">
      <c r="A4" s="299"/>
      <c r="B4" s="287"/>
      <c r="C4" s="288"/>
      <c r="D4" s="288"/>
      <c r="E4" s="288"/>
      <c r="F4" s="288"/>
      <c r="G4" s="289"/>
      <c r="H4" s="527" t="s">
        <v>13</v>
      </c>
      <c r="I4" s="441"/>
      <c r="J4" s="526"/>
      <c r="K4" s="3"/>
      <c r="L4" s="3"/>
      <c r="M4" s="3"/>
      <c r="N4" s="3"/>
      <c r="O4" s="3"/>
      <c r="P4" s="3"/>
      <c r="Q4" s="3"/>
      <c r="R4" s="3"/>
      <c r="S4" s="3"/>
      <c r="T4" s="3"/>
      <c r="U4" s="3"/>
      <c r="V4" s="3"/>
      <c r="W4" s="3"/>
      <c r="X4" s="3"/>
      <c r="Y4" s="3"/>
      <c r="Z4" s="3"/>
    </row>
    <row r="5" spans="1:26" ht="14.25" customHeight="1" x14ac:dyDescent="0.2">
      <c r="A5" s="3"/>
      <c r="B5" s="520"/>
      <c r="C5" s="283"/>
      <c r="D5" s="283"/>
      <c r="E5" s="283"/>
      <c r="F5" s="283"/>
      <c r="G5" s="283"/>
      <c r="H5" s="3"/>
      <c r="I5" s="3"/>
      <c r="J5" s="3"/>
      <c r="K5" s="3"/>
      <c r="L5" s="3"/>
      <c r="M5" s="3"/>
      <c r="N5" s="3"/>
      <c r="O5" s="3"/>
      <c r="P5" s="3"/>
      <c r="Q5" s="3"/>
      <c r="R5" s="3"/>
      <c r="S5" s="3"/>
      <c r="T5" s="3"/>
      <c r="U5" s="3"/>
      <c r="V5" s="3"/>
      <c r="W5" s="3"/>
      <c r="X5" s="3"/>
      <c r="Y5" s="3"/>
      <c r="Z5" s="3"/>
    </row>
    <row r="6" spans="1:26" ht="24" customHeight="1" x14ac:dyDescent="0.2">
      <c r="A6" s="180" t="s">
        <v>30</v>
      </c>
      <c r="B6" s="521" t="str">
        <f>CONTEXTO!B7</f>
        <v>GESTION CONTRACTUAL</v>
      </c>
      <c r="C6" s="294"/>
      <c r="D6" s="294"/>
      <c r="E6" s="294"/>
      <c r="F6" s="294"/>
      <c r="G6" s="294"/>
      <c r="H6" s="294"/>
      <c r="I6" s="294"/>
      <c r="J6" s="312"/>
      <c r="K6" s="3"/>
      <c r="L6" s="3"/>
      <c r="M6" s="3"/>
      <c r="N6" s="3"/>
      <c r="O6" s="3"/>
      <c r="P6" s="3"/>
      <c r="Q6" s="3"/>
      <c r="R6" s="3"/>
      <c r="S6" s="3"/>
      <c r="T6" s="3"/>
      <c r="U6" s="3"/>
      <c r="V6" s="3"/>
      <c r="W6" s="3"/>
      <c r="X6" s="3"/>
      <c r="Y6" s="3"/>
      <c r="Z6" s="3"/>
    </row>
    <row r="7" spans="1:26" ht="35.25" customHeight="1" x14ac:dyDescent="0.2">
      <c r="A7" s="181" t="s">
        <v>37</v>
      </c>
      <c r="B7" s="521" t="str">
        <f>CONTEXTO!B8</f>
        <v>CONTRIBUIR ANUALMENTE EN LA GESTION DE ADQUISICION DE BIENES Y SERVICIOS REQUERIDOS EN LA OPERACIÓN DE LOS PROCESOS DE LA ENTIDAD CUMPLIENDO LA NORMATIVIDAD CONTRACTUAL VIGENTE.</v>
      </c>
      <c r="C7" s="294"/>
      <c r="D7" s="294"/>
      <c r="E7" s="294"/>
      <c r="F7" s="294"/>
      <c r="G7" s="294"/>
      <c r="H7" s="294"/>
      <c r="I7" s="294"/>
      <c r="J7" s="312"/>
      <c r="K7" s="3"/>
      <c r="L7" s="3"/>
      <c r="M7" s="3"/>
      <c r="N7" s="3"/>
      <c r="O7" s="3"/>
      <c r="P7" s="3"/>
      <c r="Q7" s="3"/>
      <c r="R7" s="3"/>
      <c r="S7" s="3"/>
      <c r="T7" s="3"/>
      <c r="U7" s="3"/>
      <c r="V7" s="3"/>
      <c r="W7" s="3"/>
      <c r="X7" s="3"/>
      <c r="Y7" s="3"/>
      <c r="Z7" s="3"/>
    </row>
    <row r="8" spans="1:26" ht="14.25" customHeight="1" x14ac:dyDescent="0.2">
      <c r="A8" s="3"/>
      <c r="B8" s="3"/>
      <c r="C8" s="179"/>
      <c r="D8" s="179"/>
      <c r="E8" s="179"/>
      <c r="F8" s="179"/>
      <c r="G8" s="179"/>
      <c r="H8" s="179"/>
      <c r="I8" s="3"/>
      <c r="J8" s="3"/>
      <c r="K8" s="3"/>
      <c r="L8" s="3"/>
      <c r="M8" s="3"/>
      <c r="N8" s="3"/>
      <c r="O8" s="3"/>
      <c r="P8" s="3"/>
      <c r="Q8" s="3"/>
      <c r="R8" s="3"/>
      <c r="S8" s="3"/>
      <c r="T8" s="3"/>
      <c r="U8" s="3"/>
      <c r="V8" s="3"/>
      <c r="W8" s="3"/>
      <c r="X8" s="3"/>
      <c r="Y8" s="3"/>
      <c r="Z8" s="3"/>
    </row>
    <row r="9" spans="1:26" ht="30" customHeight="1" x14ac:dyDescent="0.2">
      <c r="A9" s="502" t="s">
        <v>217</v>
      </c>
      <c r="B9" s="503" t="s">
        <v>356</v>
      </c>
      <c r="C9" s="504" t="s">
        <v>358</v>
      </c>
      <c r="D9" s="493" t="s">
        <v>359</v>
      </c>
      <c r="E9" s="291"/>
      <c r="F9" s="291"/>
      <c r="G9" s="291"/>
      <c r="H9" s="305"/>
      <c r="I9" s="182" t="s">
        <v>360</v>
      </c>
      <c r="J9" s="497" t="s">
        <v>361</v>
      </c>
      <c r="K9" s="494" t="s">
        <v>362</v>
      </c>
      <c r="L9" s="183"/>
      <c r="M9" s="183"/>
      <c r="N9" s="183"/>
      <c r="O9" s="183"/>
      <c r="P9" s="183"/>
      <c r="Q9" s="183"/>
      <c r="R9" s="183"/>
      <c r="S9" s="183"/>
      <c r="T9" s="183"/>
      <c r="U9" s="183"/>
      <c r="V9" s="183"/>
      <c r="W9" s="183"/>
      <c r="X9" s="183"/>
      <c r="Y9" s="183"/>
      <c r="Z9" s="183"/>
    </row>
    <row r="10" spans="1:26" ht="14.25" customHeight="1" x14ac:dyDescent="0.2">
      <c r="A10" s="522"/>
      <c r="B10" s="523"/>
      <c r="C10" s="327"/>
      <c r="D10" s="185" t="s">
        <v>363</v>
      </c>
      <c r="E10" s="186" t="s">
        <v>364</v>
      </c>
      <c r="F10" s="185" t="s">
        <v>366</v>
      </c>
      <c r="G10" s="185" t="s">
        <v>367</v>
      </c>
      <c r="H10" s="187" t="s">
        <v>368</v>
      </c>
      <c r="I10" s="188" t="s">
        <v>369</v>
      </c>
      <c r="J10" s="327"/>
      <c r="K10" s="518"/>
      <c r="L10" s="189"/>
      <c r="M10" s="189"/>
      <c r="N10" s="189"/>
      <c r="O10" s="189"/>
      <c r="P10" s="189"/>
      <c r="Q10" s="189"/>
      <c r="R10" s="189"/>
      <c r="S10" s="189"/>
      <c r="T10" s="189"/>
      <c r="U10" s="189"/>
      <c r="V10" s="189"/>
      <c r="W10" s="189"/>
      <c r="X10" s="189"/>
      <c r="Y10" s="189"/>
      <c r="Z10" s="189"/>
    </row>
    <row r="11" spans="1:26" ht="14.25" customHeight="1" x14ac:dyDescent="0.2">
      <c r="A11" s="528" t="str">
        <f>DESCRIPCION!A10</f>
        <v>Posibilidad  en la demora  de los procesos contractuales para la adquisición de los bienes y servicios requeridos por la entidad.</v>
      </c>
      <c r="B11" s="404" t="str">
        <f>DESCRIPCION!D10</f>
        <v xml:space="preserve">Dificultad en la unificación de criterios para la realización de los procesos contractuales </v>
      </c>
      <c r="C11" s="524" t="s">
        <v>373</v>
      </c>
      <c r="D11" s="510" t="s">
        <v>375</v>
      </c>
      <c r="E11" s="190" t="s">
        <v>376</v>
      </c>
      <c r="F11" s="191" t="s">
        <v>328</v>
      </c>
      <c r="G11" s="191">
        <f>IF(F11="Asignado",15,0)</f>
        <v>15</v>
      </c>
      <c r="H11" s="495" t="str">
        <f>IF(AND(G18&gt;0,G18&lt;=85),"Débil",IF(AND(G18&gt;85,G18&lt;=95),"Moderado",IF(G18&gt;96,"Fuerte"," ")))</f>
        <v>Débil</v>
      </c>
      <c r="I11" s="495" t="s">
        <v>351</v>
      </c>
      <c r="J11" s="49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00" t="str">
        <f>IF(J11="Fuerte","NO",IF(J11=" "," ","SI"))</f>
        <v>SI</v>
      </c>
      <c r="L11" s="195"/>
      <c r="M11" s="3"/>
      <c r="N11" s="3"/>
      <c r="O11" s="3"/>
      <c r="P11" s="3"/>
      <c r="Q11" s="3"/>
      <c r="R11" s="3"/>
      <c r="S11" s="3"/>
      <c r="T11" s="3"/>
      <c r="U11" s="3"/>
      <c r="V11" s="3"/>
      <c r="W11" s="3"/>
      <c r="X11" s="3"/>
      <c r="Y11" s="3"/>
      <c r="Z11" s="3"/>
    </row>
    <row r="12" spans="1:26" ht="14.25" customHeight="1" x14ac:dyDescent="0.2">
      <c r="A12" s="272"/>
      <c r="B12" s="272"/>
      <c r="C12" s="272"/>
      <c r="D12" s="272"/>
      <c r="E12" s="199" t="s">
        <v>382</v>
      </c>
      <c r="F12" s="146" t="s">
        <v>330</v>
      </c>
      <c r="G12" s="146">
        <f>IF(F12="Adecuado",15,0)</f>
        <v>15</v>
      </c>
      <c r="H12" s="272"/>
      <c r="I12" s="272"/>
      <c r="J12" s="272"/>
      <c r="K12" s="272"/>
      <c r="L12" s="3"/>
      <c r="M12" s="3"/>
      <c r="N12" s="3"/>
      <c r="O12" s="3"/>
      <c r="P12" s="3"/>
      <c r="Q12" s="3"/>
      <c r="R12" s="3"/>
      <c r="S12" s="3"/>
      <c r="T12" s="3"/>
      <c r="U12" s="3"/>
      <c r="V12" s="3"/>
      <c r="W12" s="3"/>
      <c r="X12" s="3"/>
      <c r="Y12" s="3"/>
      <c r="Z12" s="3"/>
    </row>
    <row r="13" spans="1:26" ht="14.25" customHeight="1" x14ac:dyDescent="0.2">
      <c r="A13" s="272"/>
      <c r="B13" s="272"/>
      <c r="C13" s="272"/>
      <c r="D13" s="201" t="s">
        <v>383</v>
      </c>
      <c r="E13" s="199" t="s">
        <v>384</v>
      </c>
      <c r="F13" s="146" t="s">
        <v>333</v>
      </c>
      <c r="G13" s="146">
        <f>IF(F13="Oportuna",15,0)</f>
        <v>15</v>
      </c>
      <c r="H13" s="272"/>
      <c r="I13" s="272"/>
      <c r="J13" s="272"/>
      <c r="K13" s="272"/>
      <c r="L13" s="3"/>
      <c r="M13" s="3"/>
      <c r="N13" s="3"/>
      <c r="O13" s="3"/>
      <c r="P13" s="3"/>
      <c r="Q13" s="3"/>
      <c r="R13" s="3"/>
      <c r="S13" s="3"/>
      <c r="T13" s="3"/>
      <c r="U13" s="3"/>
      <c r="V13" s="3"/>
      <c r="W13" s="3"/>
      <c r="X13" s="3"/>
      <c r="Y13" s="3"/>
      <c r="Z13" s="3"/>
    </row>
    <row r="14" spans="1:26" ht="14.25" customHeight="1" x14ac:dyDescent="0.2">
      <c r="A14" s="272"/>
      <c r="B14" s="272"/>
      <c r="C14" s="272"/>
      <c r="D14" s="201" t="s">
        <v>385</v>
      </c>
      <c r="E14" s="199" t="s">
        <v>386</v>
      </c>
      <c r="F14" s="139" t="s">
        <v>338</v>
      </c>
      <c r="G14" s="146">
        <f>IF(F14="Prevenir",15,IF(F14="Detectar",10,0))</f>
        <v>0</v>
      </c>
      <c r="H14" s="272"/>
      <c r="I14" s="272"/>
      <c r="J14" s="272"/>
      <c r="K14" s="272"/>
      <c r="L14" s="3"/>
      <c r="M14" s="3"/>
      <c r="N14" s="3"/>
      <c r="O14" s="3"/>
      <c r="P14" s="3"/>
      <c r="Q14" s="3"/>
      <c r="R14" s="3"/>
      <c r="S14" s="3"/>
      <c r="T14" s="3"/>
      <c r="U14" s="3"/>
      <c r="V14" s="3"/>
      <c r="W14" s="3"/>
      <c r="X14" s="3"/>
      <c r="Y14" s="3"/>
      <c r="Z14" s="3"/>
    </row>
    <row r="15" spans="1:26" ht="14.25" customHeight="1" x14ac:dyDescent="0.2">
      <c r="A15" s="272"/>
      <c r="B15" s="272"/>
      <c r="C15" s="272"/>
      <c r="D15" s="201" t="s">
        <v>388</v>
      </c>
      <c r="E15" s="199" t="s">
        <v>389</v>
      </c>
      <c r="F15" s="146" t="s">
        <v>340</v>
      </c>
      <c r="G15" s="146">
        <f>IF(F15="Confiable",15,0)</f>
        <v>15</v>
      </c>
      <c r="H15" s="272"/>
      <c r="I15" s="272"/>
      <c r="J15" s="272"/>
      <c r="K15" s="272"/>
      <c r="L15" s="3"/>
      <c r="M15" s="3"/>
      <c r="N15" s="3"/>
      <c r="O15" s="3"/>
      <c r="P15" s="3"/>
      <c r="Q15" s="3"/>
      <c r="R15" s="3"/>
      <c r="S15" s="3"/>
      <c r="T15" s="3"/>
      <c r="U15" s="3"/>
      <c r="V15" s="3"/>
      <c r="W15" s="3"/>
      <c r="X15" s="3"/>
      <c r="Y15" s="3"/>
      <c r="Z15" s="3"/>
    </row>
    <row r="16" spans="1:26" ht="14.25" customHeight="1" x14ac:dyDescent="0.2">
      <c r="A16" s="272"/>
      <c r="B16" s="272"/>
      <c r="C16" s="272"/>
      <c r="D16" s="201" t="s">
        <v>390</v>
      </c>
      <c r="E16" s="199" t="s">
        <v>391</v>
      </c>
      <c r="F16" s="139" t="s">
        <v>344</v>
      </c>
      <c r="G16" s="146">
        <f>IF(F16="Se investigan y se resuelven oportunamente",15,0)</f>
        <v>0</v>
      </c>
      <c r="H16" s="272"/>
      <c r="I16" s="272"/>
      <c r="J16" s="272"/>
      <c r="K16" s="272"/>
      <c r="L16" s="3"/>
      <c r="M16" s="3"/>
      <c r="N16" s="3"/>
      <c r="O16" s="3"/>
      <c r="P16" s="3"/>
      <c r="Q16" s="3"/>
      <c r="R16" s="3"/>
      <c r="S16" s="3"/>
      <c r="T16" s="3"/>
      <c r="U16" s="3"/>
      <c r="V16" s="3"/>
      <c r="W16" s="3"/>
      <c r="X16" s="3"/>
      <c r="Y16" s="3"/>
      <c r="Z16" s="3"/>
    </row>
    <row r="17" spans="1:26" ht="39" customHeight="1" x14ac:dyDescent="0.2">
      <c r="A17" s="272"/>
      <c r="B17" s="272"/>
      <c r="C17" s="271"/>
      <c r="D17" s="203" t="s">
        <v>392</v>
      </c>
      <c r="E17" s="199" t="s">
        <v>393</v>
      </c>
      <c r="F17" s="146" t="s">
        <v>347</v>
      </c>
      <c r="G17" s="146">
        <f>IF(F17="Completa",10,IF(F17="Incompleta",5,0))</f>
        <v>5</v>
      </c>
      <c r="H17" s="271"/>
      <c r="I17" s="271"/>
      <c r="J17" s="271"/>
      <c r="K17" s="271"/>
      <c r="L17" s="3"/>
      <c r="M17" s="3"/>
      <c r="N17" s="3"/>
      <c r="O17" s="3"/>
      <c r="P17" s="3"/>
      <c r="Q17" s="3"/>
      <c r="R17" s="3"/>
      <c r="S17" s="3"/>
      <c r="T17" s="3"/>
      <c r="U17" s="3"/>
      <c r="V17" s="3"/>
      <c r="W17" s="3"/>
      <c r="X17" s="3"/>
      <c r="Y17" s="3"/>
      <c r="Z17" s="3"/>
    </row>
    <row r="18" spans="1:26" ht="14.25" customHeight="1" x14ac:dyDescent="0.2">
      <c r="A18" s="271"/>
      <c r="B18" s="271"/>
      <c r="C18" s="205"/>
      <c r="D18" s="206"/>
      <c r="E18" s="207" t="s">
        <v>394</v>
      </c>
      <c r="F18" s="208"/>
      <c r="G18" s="208">
        <f>SUM(G11:G17)</f>
        <v>65</v>
      </c>
      <c r="H18" s="209"/>
      <c r="I18" s="3"/>
      <c r="J18" s="3"/>
      <c r="K18" s="3"/>
      <c r="L18" s="3"/>
      <c r="M18" s="3"/>
      <c r="N18" s="3"/>
      <c r="O18" s="3"/>
      <c r="P18" s="3"/>
      <c r="Q18" s="3"/>
      <c r="R18" s="3"/>
      <c r="S18" s="3"/>
      <c r="T18" s="3"/>
      <c r="U18" s="3"/>
      <c r="V18" s="3"/>
      <c r="W18" s="3"/>
      <c r="X18" s="3"/>
      <c r="Y18" s="3"/>
      <c r="Z18" s="3"/>
    </row>
    <row r="19" spans="1:26" ht="14.25" customHeight="1" x14ac:dyDescent="0.2">
      <c r="A19" s="210"/>
      <c r="B19" s="3"/>
      <c r="C19" s="3"/>
      <c r="D19" s="3"/>
      <c r="E19" s="3"/>
      <c r="F19" s="3"/>
      <c r="G19" s="3"/>
      <c r="H19" s="3"/>
      <c r="I19" s="3"/>
      <c r="J19" s="3"/>
      <c r="K19" s="3"/>
      <c r="L19" s="3"/>
      <c r="M19" s="3"/>
      <c r="N19" s="3"/>
      <c r="O19" s="3"/>
      <c r="P19" s="3"/>
      <c r="Q19" s="3"/>
      <c r="R19" s="3"/>
      <c r="S19" s="3"/>
      <c r="T19" s="3"/>
      <c r="U19" s="3"/>
      <c r="V19" s="3"/>
      <c r="W19" s="3"/>
      <c r="X19" s="3"/>
      <c r="Y19" s="3"/>
      <c r="Z19" s="3"/>
    </row>
    <row r="20" spans="1:26" ht="30" customHeight="1" x14ac:dyDescent="0.2">
      <c r="A20" s="502" t="s">
        <v>217</v>
      </c>
      <c r="B20" s="503" t="s">
        <v>356</v>
      </c>
      <c r="C20" s="504" t="s">
        <v>370</v>
      </c>
      <c r="D20" s="493" t="s">
        <v>359</v>
      </c>
      <c r="E20" s="291"/>
      <c r="F20" s="291"/>
      <c r="G20" s="291"/>
      <c r="H20" s="305"/>
      <c r="I20" s="182" t="s">
        <v>360</v>
      </c>
      <c r="J20" s="497" t="s">
        <v>361</v>
      </c>
      <c r="K20" s="494" t="s">
        <v>362</v>
      </c>
      <c r="L20" s="189"/>
      <c r="M20" s="189"/>
      <c r="N20" s="189"/>
      <c r="O20" s="189"/>
      <c r="P20" s="189"/>
      <c r="Q20" s="189"/>
      <c r="R20" s="189"/>
      <c r="S20" s="189"/>
      <c r="T20" s="189"/>
      <c r="U20" s="189"/>
      <c r="V20" s="189"/>
      <c r="W20" s="189"/>
      <c r="X20" s="189"/>
      <c r="Y20" s="189"/>
      <c r="Z20" s="189"/>
    </row>
    <row r="21" spans="1:26" ht="14.25" customHeight="1" x14ac:dyDescent="0.2">
      <c r="A21" s="299"/>
      <c r="B21" s="523"/>
      <c r="C21" s="327"/>
      <c r="D21" s="185" t="s">
        <v>363</v>
      </c>
      <c r="E21" s="186" t="s">
        <v>364</v>
      </c>
      <c r="F21" s="185" t="s">
        <v>366</v>
      </c>
      <c r="G21" s="185" t="s">
        <v>367</v>
      </c>
      <c r="H21" s="187" t="s">
        <v>395</v>
      </c>
      <c r="I21" s="188" t="s">
        <v>369</v>
      </c>
      <c r="J21" s="327"/>
      <c r="K21" s="281"/>
      <c r="L21" s="189"/>
      <c r="M21" s="189"/>
      <c r="N21" s="189"/>
      <c r="O21" s="189"/>
      <c r="P21" s="189"/>
      <c r="Q21" s="189"/>
      <c r="R21" s="189"/>
      <c r="S21" s="189"/>
      <c r="T21" s="189"/>
      <c r="U21" s="189"/>
      <c r="V21" s="189"/>
      <c r="W21" s="189"/>
      <c r="X21" s="189"/>
      <c r="Y21" s="189"/>
      <c r="Z21" s="189"/>
    </row>
    <row r="22" spans="1:26" ht="63" customHeight="1" x14ac:dyDescent="0.2">
      <c r="A22" s="501" t="str">
        <f>DESCRIPCION!A10</f>
        <v>Posibilidad  en la demora  de los procesos contractuales para la adquisición de los bienes y servicios requeridos por la entidad.</v>
      </c>
      <c r="B22" s="529" t="str">
        <f>DESCRIPCION!D13</f>
        <v>Demoras en la recepción de la información contractual por parte de las secretarias ejecutoras.</v>
      </c>
      <c r="C22" s="411" t="s">
        <v>377</v>
      </c>
      <c r="D22" s="407" t="s">
        <v>375</v>
      </c>
      <c r="E22" s="211" t="s">
        <v>376</v>
      </c>
      <c r="F22" s="212" t="s">
        <v>328</v>
      </c>
      <c r="G22" s="212">
        <f>IF(F22="Asignado",15,0)</f>
        <v>15</v>
      </c>
      <c r="H22" s="511" t="str">
        <f>IF(AND(G29&gt;0,G29&lt;=85),"Débil",IF(AND(G29&gt;85,G29&lt;=95),"Moderado",IF(G29&gt;96,"Fuerte"," ")))</f>
        <v>Débil</v>
      </c>
      <c r="I22" s="498" t="s">
        <v>350</v>
      </c>
      <c r="J22" s="498"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499" t="str">
        <f>IF(J22="Fuerte","NO",IF(J22=" "," ","SI"))</f>
        <v>SI</v>
      </c>
      <c r="L22" s="3"/>
      <c r="M22" s="3"/>
      <c r="N22" s="3"/>
      <c r="O22" s="3"/>
      <c r="P22" s="3"/>
      <c r="Q22" s="3"/>
      <c r="R22" s="3"/>
      <c r="S22" s="3"/>
      <c r="T22" s="3"/>
      <c r="U22" s="3"/>
      <c r="V22" s="3"/>
      <c r="W22" s="3"/>
      <c r="X22" s="3"/>
      <c r="Y22" s="3"/>
      <c r="Z22" s="3"/>
    </row>
    <row r="23" spans="1:26" ht="29.25" customHeight="1" x14ac:dyDescent="0.2">
      <c r="A23" s="298"/>
      <c r="B23" s="427"/>
      <c r="C23" s="298"/>
      <c r="D23" s="272"/>
      <c r="E23" s="199" t="s">
        <v>382</v>
      </c>
      <c r="F23" s="146" t="s">
        <v>330</v>
      </c>
      <c r="G23" s="146">
        <f>IF(F23="Adecuado",15,0)</f>
        <v>15</v>
      </c>
      <c r="H23" s="303"/>
      <c r="I23" s="272"/>
      <c r="J23" s="272"/>
      <c r="K23" s="280"/>
      <c r="L23" s="3"/>
      <c r="M23" s="3"/>
      <c r="N23" s="3"/>
      <c r="O23" s="3"/>
      <c r="P23" s="3"/>
      <c r="Q23" s="3"/>
      <c r="R23" s="3"/>
      <c r="S23" s="3"/>
      <c r="T23" s="3"/>
      <c r="U23" s="3"/>
      <c r="V23" s="3"/>
      <c r="W23" s="3"/>
      <c r="X23" s="3"/>
      <c r="Y23" s="3"/>
      <c r="Z23" s="3"/>
    </row>
    <row r="24" spans="1:26" ht="43.5" customHeight="1" x14ac:dyDescent="0.2">
      <c r="A24" s="298"/>
      <c r="B24" s="427"/>
      <c r="C24" s="298"/>
      <c r="D24" s="201" t="s">
        <v>383</v>
      </c>
      <c r="E24" s="199" t="s">
        <v>384</v>
      </c>
      <c r="F24" s="146" t="s">
        <v>333</v>
      </c>
      <c r="G24" s="146">
        <f>IF(F24="Oportuna",15,0)</f>
        <v>15</v>
      </c>
      <c r="H24" s="303"/>
      <c r="I24" s="272"/>
      <c r="J24" s="272"/>
      <c r="K24" s="280"/>
      <c r="L24" s="3"/>
      <c r="M24" s="3"/>
      <c r="N24" s="3"/>
      <c r="O24" s="3"/>
      <c r="P24" s="3"/>
      <c r="Q24" s="3"/>
      <c r="R24" s="3"/>
      <c r="S24" s="3"/>
      <c r="T24" s="3"/>
      <c r="U24" s="3"/>
      <c r="V24" s="3"/>
      <c r="W24" s="3"/>
      <c r="X24" s="3"/>
      <c r="Y24" s="3"/>
      <c r="Z24" s="3"/>
    </row>
    <row r="25" spans="1:26" ht="43.5" customHeight="1" x14ac:dyDescent="0.2">
      <c r="A25" s="298"/>
      <c r="B25" s="427"/>
      <c r="C25" s="298"/>
      <c r="D25" s="201" t="s">
        <v>385</v>
      </c>
      <c r="E25" s="199" t="s">
        <v>386</v>
      </c>
      <c r="F25" s="139" t="s">
        <v>336</v>
      </c>
      <c r="G25" s="146">
        <f>IF(F25="Prevenir",15,IF(F25="Detectar",10,0))</f>
        <v>15</v>
      </c>
      <c r="H25" s="303"/>
      <c r="I25" s="272"/>
      <c r="J25" s="272"/>
      <c r="K25" s="280"/>
      <c r="L25" s="3"/>
      <c r="M25" s="3"/>
      <c r="N25" s="3"/>
      <c r="O25" s="3"/>
      <c r="P25" s="3"/>
      <c r="Q25" s="3"/>
      <c r="R25" s="3"/>
      <c r="S25" s="3"/>
      <c r="T25" s="3"/>
      <c r="U25" s="3"/>
      <c r="V25" s="3"/>
      <c r="W25" s="3"/>
      <c r="X25" s="3"/>
      <c r="Y25" s="3"/>
      <c r="Z25" s="3"/>
    </row>
    <row r="26" spans="1:26" ht="29.25" customHeight="1" x14ac:dyDescent="0.2">
      <c r="A26" s="298"/>
      <c r="B26" s="427"/>
      <c r="C26" s="298"/>
      <c r="D26" s="201" t="s">
        <v>388</v>
      </c>
      <c r="E26" s="199" t="s">
        <v>389</v>
      </c>
      <c r="F26" s="146" t="s">
        <v>340</v>
      </c>
      <c r="G26" s="146">
        <f>IF(F26="Confiable",15,0)</f>
        <v>15</v>
      </c>
      <c r="H26" s="303"/>
      <c r="I26" s="272"/>
      <c r="J26" s="272"/>
      <c r="K26" s="280"/>
      <c r="L26" s="3"/>
      <c r="M26" s="3"/>
      <c r="N26" s="3"/>
      <c r="O26" s="3"/>
      <c r="P26" s="3"/>
      <c r="Q26" s="3"/>
      <c r="R26" s="3"/>
      <c r="S26" s="3"/>
      <c r="T26" s="3"/>
      <c r="U26" s="3"/>
      <c r="V26" s="3"/>
      <c r="W26" s="3"/>
      <c r="X26" s="3"/>
      <c r="Y26" s="3"/>
      <c r="Z26" s="3"/>
    </row>
    <row r="27" spans="1:26" ht="43.5" customHeight="1" x14ac:dyDescent="0.2">
      <c r="A27" s="298"/>
      <c r="B27" s="427"/>
      <c r="C27" s="298"/>
      <c r="D27" s="201" t="s">
        <v>390</v>
      </c>
      <c r="E27" s="199" t="s">
        <v>391</v>
      </c>
      <c r="F27" s="139" t="s">
        <v>344</v>
      </c>
      <c r="G27" s="146">
        <f>IF(F27="Se investigan y se resuelven oportunamente",15,0)</f>
        <v>0</v>
      </c>
      <c r="H27" s="303"/>
      <c r="I27" s="272"/>
      <c r="J27" s="272"/>
      <c r="K27" s="280"/>
      <c r="L27" s="3"/>
      <c r="M27" s="3"/>
      <c r="N27" s="3"/>
      <c r="O27" s="3"/>
      <c r="P27" s="3"/>
      <c r="Q27" s="3"/>
      <c r="R27" s="3"/>
      <c r="S27" s="3"/>
      <c r="T27" s="3"/>
      <c r="U27" s="3"/>
      <c r="V27" s="3"/>
      <c r="W27" s="3"/>
      <c r="X27" s="3"/>
      <c r="Y27" s="3"/>
      <c r="Z27" s="3"/>
    </row>
    <row r="28" spans="1:26" ht="29.25" customHeight="1" x14ac:dyDescent="0.2">
      <c r="A28" s="298"/>
      <c r="B28" s="427"/>
      <c r="C28" s="341"/>
      <c r="D28" s="203" t="s">
        <v>392</v>
      </c>
      <c r="E28" s="199" t="s">
        <v>393</v>
      </c>
      <c r="F28" s="146" t="s">
        <v>347</v>
      </c>
      <c r="G28" s="146">
        <f>IF(F28="Completa",10,IF(F28="Incompleta",5,0))</f>
        <v>5</v>
      </c>
      <c r="H28" s="276"/>
      <c r="I28" s="271"/>
      <c r="J28" s="271"/>
      <c r="K28" s="343"/>
      <c r="L28" s="3"/>
      <c r="M28" s="3"/>
      <c r="N28" s="3"/>
      <c r="O28" s="3"/>
      <c r="P28" s="3"/>
      <c r="Q28" s="3"/>
      <c r="R28" s="3"/>
      <c r="S28" s="3"/>
      <c r="T28" s="3"/>
      <c r="U28" s="3"/>
      <c r="V28" s="3"/>
      <c r="W28" s="3"/>
      <c r="X28" s="3"/>
      <c r="Y28" s="3"/>
      <c r="Z28" s="3"/>
    </row>
    <row r="29" spans="1:26" ht="14.25" customHeight="1" x14ac:dyDescent="0.2">
      <c r="A29" s="299"/>
      <c r="B29" s="526"/>
      <c r="C29" s="214"/>
      <c r="D29" s="215"/>
      <c r="E29" s="216" t="s">
        <v>394</v>
      </c>
      <c r="F29" s="217"/>
      <c r="G29" s="217">
        <f>SUM(G22:G28)</f>
        <v>80</v>
      </c>
      <c r="H29" s="218"/>
      <c r="I29" s="219"/>
      <c r="J29" s="219"/>
      <c r="K29" s="220"/>
      <c r="L29" s="219"/>
      <c r="M29" s="219"/>
      <c r="N29" s="219"/>
      <c r="O29" s="219"/>
      <c r="P29" s="219"/>
      <c r="Q29" s="219"/>
      <c r="R29" s="219"/>
      <c r="S29" s="219"/>
      <c r="T29" s="219"/>
      <c r="U29" s="219"/>
      <c r="V29" s="219"/>
      <c r="W29" s="219"/>
      <c r="X29" s="219"/>
      <c r="Y29" s="219"/>
      <c r="Z29" s="219"/>
    </row>
    <row r="30" spans="1:26" ht="14.2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30" customHeight="1" x14ac:dyDescent="0.2">
      <c r="A31" s="502" t="s">
        <v>217</v>
      </c>
      <c r="B31" s="503" t="s">
        <v>356</v>
      </c>
      <c r="C31" s="504" t="s">
        <v>370</v>
      </c>
      <c r="D31" s="493" t="s">
        <v>359</v>
      </c>
      <c r="E31" s="291"/>
      <c r="F31" s="291"/>
      <c r="G31" s="291"/>
      <c r="H31" s="305"/>
      <c r="I31" s="182" t="s">
        <v>360</v>
      </c>
      <c r="J31" s="497" t="s">
        <v>361</v>
      </c>
      <c r="K31" s="494" t="s">
        <v>362</v>
      </c>
      <c r="L31" s="183"/>
      <c r="M31" s="183"/>
      <c r="N31" s="183"/>
      <c r="O31" s="183"/>
      <c r="P31" s="183"/>
      <c r="Q31" s="183"/>
      <c r="R31" s="183"/>
      <c r="S31" s="183"/>
      <c r="T31" s="183"/>
      <c r="U31" s="183"/>
      <c r="V31" s="183"/>
      <c r="W31" s="183"/>
      <c r="X31" s="183"/>
      <c r="Y31" s="183"/>
      <c r="Z31" s="183"/>
    </row>
    <row r="32" spans="1:26" ht="14.25" customHeight="1" x14ac:dyDescent="0.2">
      <c r="A32" s="299"/>
      <c r="B32" s="327"/>
      <c r="C32" s="327"/>
      <c r="D32" s="185" t="s">
        <v>363</v>
      </c>
      <c r="E32" s="186" t="s">
        <v>364</v>
      </c>
      <c r="F32" s="185" t="s">
        <v>366</v>
      </c>
      <c r="G32" s="185" t="s">
        <v>367</v>
      </c>
      <c r="H32" s="187" t="s">
        <v>395</v>
      </c>
      <c r="I32" s="188" t="s">
        <v>369</v>
      </c>
      <c r="J32" s="327"/>
      <c r="K32" s="281"/>
      <c r="L32" s="189"/>
      <c r="M32" s="189"/>
      <c r="N32" s="189"/>
      <c r="O32" s="189"/>
      <c r="P32" s="189"/>
      <c r="Q32" s="189"/>
      <c r="R32" s="189"/>
      <c r="S32" s="189"/>
      <c r="T32" s="189"/>
      <c r="U32" s="189"/>
      <c r="V32" s="189"/>
      <c r="W32" s="189"/>
      <c r="X32" s="189"/>
      <c r="Y32" s="189"/>
      <c r="Z32" s="189"/>
    </row>
    <row r="33" spans="1:26" ht="20.25" customHeight="1" x14ac:dyDescent="0.2">
      <c r="A33" s="505" t="str">
        <f>DESCRIPCION!A10</f>
        <v>Posibilidad  en la demora  de los procesos contractuales para la adquisición de los bienes y servicios requeridos por la entidad.</v>
      </c>
      <c r="B33" s="508" t="str">
        <f>DESCRIPCION!D14</f>
        <v xml:space="preserve">Constantes cambios normativos </v>
      </c>
      <c r="C33" s="509" t="s">
        <v>379</v>
      </c>
      <c r="D33" s="510" t="s">
        <v>375</v>
      </c>
      <c r="E33" s="190" t="s">
        <v>376</v>
      </c>
      <c r="F33" s="191" t="s">
        <v>328</v>
      </c>
      <c r="G33" s="191">
        <f>IF(F33="Asignado",15,0)</f>
        <v>15</v>
      </c>
      <c r="H33" s="512" t="str">
        <f>IF(AND(G40&gt;0,G40&lt;=85),"Débil",IF(AND(G40&gt;85,G40&lt;=95),"Moderado",IF(G40&gt;96,"Fuerte"," ")))</f>
        <v>Fuerte</v>
      </c>
      <c r="I33" s="495" t="s">
        <v>351</v>
      </c>
      <c r="J33" s="49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Moderado</v>
      </c>
      <c r="K33" s="496" t="str">
        <f>IF(J33="Fuerte","NO",IF(J33=" "," ","SI"))</f>
        <v>SI</v>
      </c>
      <c r="L33" s="3"/>
      <c r="M33" s="3"/>
      <c r="N33" s="3"/>
      <c r="O33" s="3"/>
      <c r="P33" s="3"/>
      <c r="Q33" s="3"/>
      <c r="R33" s="3"/>
      <c r="S33" s="3"/>
      <c r="T33" s="3"/>
      <c r="U33" s="3"/>
      <c r="V33" s="3"/>
      <c r="W33" s="3"/>
      <c r="X33" s="3"/>
      <c r="Y33" s="3"/>
      <c r="Z33" s="3"/>
    </row>
    <row r="34" spans="1:26" ht="42.75" customHeight="1" x14ac:dyDescent="0.2">
      <c r="A34" s="506"/>
      <c r="B34" s="272"/>
      <c r="C34" s="319"/>
      <c r="D34" s="272"/>
      <c r="E34" s="199" t="s">
        <v>382</v>
      </c>
      <c r="F34" s="146" t="s">
        <v>330</v>
      </c>
      <c r="G34" s="146">
        <f>IF(F34="Adecuado",15,0)</f>
        <v>15</v>
      </c>
      <c r="H34" s="303"/>
      <c r="I34" s="272"/>
      <c r="J34" s="272"/>
      <c r="K34" s="272"/>
      <c r="L34" s="3"/>
      <c r="M34" s="3"/>
      <c r="N34" s="3"/>
      <c r="O34" s="3"/>
      <c r="P34" s="3"/>
      <c r="Q34" s="3"/>
      <c r="R34" s="3"/>
      <c r="S34" s="3"/>
      <c r="T34" s="3"/>
      <c r="U34" s="3"/>
      <c r="V34" s="3"/>
      <c r="W34" s="3"/>
      <c r="X34" s="3"/>
      <c r="Y34" s="3"/>
      <c r="Z34" s="3"/>
    </row>
    <row r="35" spans="1:26" ht="32.25" customHeight="1" x14ac:dyDescent="0.2">
      <c r="A35" s="506"/>
      <c r="B35" s="272"/>
      <c r="C35" s="319"/>
      <c r="D35" s="201" t="s">
        <v>383</v>
      </c>
      <c r="E35" s="199" t="s">
        <v>384</v>
      </c>
      <c r="F35" s="146" t="s">
        <v>333</v>
      </c>
      <c r="G35" s="146">
        <f>IF(F35="Oportuna",15,0)</f>
        <v>15</v>
      </c>
      <c r="H35" s="303"/>
      <c r="I35" s="272"/>
      <c r="J35" s="272"/>
      <c r="K35" s="272"/>
      <c r="L35" s="3"/>
      <c r="M35" s="3"/>
      <c r="N35" s="3"/>
      <c r="O35" s="3"/>
      <c r="P35" s="3"/>
      <c r="Q35" s="3"/>
      <c r="R35" s="3"/>
      <c r="S35" s="3"/>
      <c r="T35" s="3"/>
      <c r="U35" s="3"/>
      <c r="V35" s="3"/>
      <c r="W35" s="3"/>
      <c r="X35" s="3"/>
      <c r="Y35" s="3"/>
      <c r="Z35" s="3"/>
    </row>
    <row r="36" spans="1:26" ht="42" customHeight="1" x14ac:dyDescent="0.2">
      <c r="A36" s="506"/>
      <c r="B36" s="272"/>
      <c r="C36" s="319"/>
      <c r="D36" s="201" t="s">
        <v>385</v>
      </c>
      <c r="E36" s="199" t="s">
        <v>386</v>
      </c>
      <c r="F36" s="139" t="s">
        <v>336</v>
      </c>
      <c r="G36" s="146">
        <f>IF(F36="Prevenir",15,IF(F36="Detectar",10,0))</f>
        <v>15</v>
      </c>
      <c r="H36" s="303"/>
      <c r="I36" s="272"/>
      <c r="J36" s="272"/>
      <c r="K36" s="272"/>
      <c r="L36" s="3"/>
      <c r="M36" s="3"/>
      <c r="N36" s="3"/>
      <c r="O36" s="3"/>
      <c r="P36" s="3"/>
      <c r="Q36" s="3"/>
      <c r="R36" s="3"/>
      <c r="S36" s="3"/>
      <c r="T36" s="3"/>
      <c r="U36" s="3"/>
      <c r="V36" s="3"/>
      <c r="W36" s="3"/>
      <c r="X36" s="3"/>
      <c r="Y36" s="3"/>
      <c r="Z36" s="3"/>
    </row>
    <row r="37" spans="1:26" ht="42.75" customHeight="1" x14ac:dyDescent="0.2">
      <c r="A37" s="506"/>
      <c r="B37" s="272"/>
      <c r="C37" s="319"/>
      <c r="D37" s="201" t="s">
        <v>388</v>
      </c>
      <c r="E37" s="199" t="s">
        <v>389</v>
      </c>
      <c r="F37" s="146" t="s">
        <v>340</v>
      </c>
      <c r="G37" s="146">
        <f>IF(F37="Confiable",15,0)</f>
        <v>15</v>
      </c>
      <c r="H37" s="303"/>
      <c r="I37" s="272"/>
      <c r="J37" s="272"/>
      <c r="K37" s="272"/>
      <c r="L37" s="3"/>
      <c r="M37" s="3"/>
      <c r="N37" s="3"/>
      <c r="O37" s="3"/>
      <c r="P37" s="3"/>
      <c r="Q37" s="3"/>
      <c r="R37" s="3"/>
      <c r="S37" s="3"/>
      <c r="T37" s="3"/>
      <c r="U37" s="3"/>
      <c r="V37" s="3"/>
      <c r="W37" s="3"/>
      <c r="X37" s="3"/>
      <c r="Y37" s="3"/>
      <c r="Z37" s="3"/>
    </row>
    <row r="38" spans="1:26" ht="39" customHeight="1" x14ac:dyDescent="0.2">
      <c r="A38" s="506"/>
      <c r="B38" s="272"/>
      <c r="C38" s="319"/>
      <c r="D38" s="201" t="s">
        <v>390</v>
      </c>
      <c r="E38" s="199" t="s">
        <v>391</v>
      </c>
      <c r="F38" s="139" t="s">
        <v>343</v>
      </c>
      <c r="G38" s="146">
        <f>IF(F38="Se investigan y se resuelven oportunamente",15,0)</f>
        <v>15</v>
      </c>
      <c r="H38" s="303"/>
      <c r="I38" s="272"/>
      <c r="J38" s="272"/>
      <c r="K38" s="272"/>
      <c r="L38" s="3"/>
      <c r="M38" s="3"/>
      <c r="N38" s="3"/>
      <c r="O38" s="3"/>
      <c r="P38" s="3"/>
      <c r="Q38" s="3"/>
      <c r="R38" s="3"/>
      <c r="S38" s="3"/>
      <c r="T38" s="3"/>
      <c r="U38" s="3"/>
      <c r="V38" s="3"/>
      <c r="W38" s="3"/>
      <c r="X38" s="3"/>
      <c r="Y38" s="3"/>
      <c r="Z38" s="3"/>
    </row>
    <row r="39" spans="1:26" ht="33" customHeight="1" x14ac:dyDescent="0.2">
      <c r="A39" s="506"/>
      <c r="B39" s="272"/>
      <c r="C39" s="278"/>
      <c r="D39" s="203" t="s">
        <v>392</v>
      </c>
      <c r="E39" s="199" t="s">
        <v>393</v>
      </c>
      <c r="F39" s="146" t="s">
        <v>346</v>
      </c>
      <c r="G39" s="146">
        <f>IF(F39="Completa",10,IF(F39="Incompleta",5,0))</f>
        <v>10</v>
      </c>
      <c r="H39" s="276"/>
      <c r="I39" s="271"/>
      <c r="J39" s="271"/>
      <c r="K39" s="271"/>
      <c r="L39" s="3"/>
      <c r="M39" s="3"/>
      <c r="N39" s="3"/>
      <c r="O39" s="3"/>
      <c r="P39" s="3"/>
      <c r="Q39" s="3"/>
      <c r="R39" s="3"/>
      <c r="S39" s="3"/>
      <c r="T39" s="3"/>
      <c r="U39" s="3"/>
      <c r="V39" s="3"/>
      <c r="W39" s="3"/>
      <c r="X39" s="3"/>
      <c r="Y39" s="3"/>
      <c r="Z39" s="3"/>
    </row>
    <row r="40" spans="1:26" ht="14.25" customHeight="1" x14ac:dyDescent="0.2">
      <c r="A40" s="507"/>
      <c r="B40" s="271"/>
      <c r="C40" s="205"/>
      <c r="D40" s="206"/>
      <c r="E40" s="207" t="s">
        <v>394</v>
      </c>
      <c r="F40" s="208"/>
      <c r="G40" s="208">
        <f>SUM(G33:G39)</f>
        <v>100</v>
      </c>
      <c r="H40" s="209"/>
      <c r="I40" s="3"/>
      <c r="J40" s="3"/>
      <c r="K40" s="3"/>
      <c r="L40" s="3"/>
      <c r="M40" s="3"/>
      <c r="N40" s="3"/>
      <c r="O40" s="3"/>
      <c r="P40" s="3"/>
      <c r="Q40" s="3"/>
      <c r="R40" s="3"/>
      <c r="S40" s="3"/>
      <c r="T40" s="3"/>
      <c r="U40" s="3"/>
      <c r="V40" s="3"/>
      <c r="W40" s="3"/>
      <c r="X40" s="3"/>
      <c r="Y40" s="3"/>
      <c r="Z40" s="3"/>
    </row>
    <row r="41" spans="1:26" ht="14.25" customHeight="1" x14ac:dyDescent="0.25">
      <c r="A41" s="221"/>
      <c r="B41" s="3"/>
      <c r="C41" s="3"/>
      <c r="D41" s="3"/>
      <c r="E41" s="3"/>
      <c r="F41" s="3"/>
      <c r="G41" s="3"/>
      <c r="H41" s="3"/>
      <c r="I41" s="3"/>
      <c r="J41" s="3"/>
      <c r="K41" s="3"/>
      <c r="L41" s="3"/>
      <c r="M41" s="3"/>
      <c r="N41" s="3"/>
      <c r="O41" s="3"/>
      <c r="P41" s="3"/>
      <c r="Q41" s="3"/>
      <c r="R41" s="3"/>
      <c r="S41" s="3"/>
      <c r="T41" s="3"/>
      <c r="U41" s="3"/>
      <c r="V41" s="3"/>
      <c r="W41" s="3"/>
      <c r="X41" s="3"/>
      <c r="Y41" s="3"/>
      <c r="Z41" s="3"/>
    </row>
    <row r="42" spans="1:26" ht="30" customHeight="1" x14ac:dyDescent="0.2">
      <c r="A42" s="532" t="s">
        <v>217</v>
      </c>
      <c r="B42" s="222"/>
      <c r="C42" s="504" t="s">
        <v>370</v>
      </c>
      <c r="D42" s="493" t="s">
        <v>359</v>
      </c>
      <c r="E42" s="291"/>
      <c r="F42" s="291"/>
      <c r="G42" s="291"/>
      <c r="H42" s="305"/>
      <c r="I42" s="182" t="s">
        <v>360</v>
      </c>
      <c r="J42" s="497" t="s">
        <v>361</v>
      </c>
      <c r="K42" s="494" t="s">
        <v>362</v>
      </c>
      <c r="L42" s="189"/>
      <c r="M42" s="189"/>
      <c r="N42" s="189"/>
      <c r="O42" s="189"/>
      <c r="P42" s="189"/>
      <c r="Q42" s="189"/>
      <c r="R42" s="189"/>
      <c r="S42" s="189"/>
      <c r="T42" s="189"/>
      <c r="U42" s="189"/>
      <c r="V42" s="189"/>
      <c r="W42" s="189"/>
      <c r="X42" s="189"/>
      <c r="Y42" s="189"/>
      <c r="Z42" s="189"/>
    </row>
    <row r="43" spans="1:26" ht="14.25" customHeight="1" x14ac:dyDescent="0.2">
      <c r="A43" s="299"/>
      <c r="B43" s="223"/>
      <c r="C43" s="327"/>
      <c r="D43" s="185" t="s">
        <v>363</v>
      </c>
      <c r="E43" s="186" t="s">
        <v>364</v>
      </c>
      <c r="F43" s="185" t="s">
        <v>366</v>
      </c>
      <c r="G43" s="185" t="s">
        <v>367</v>
      </c>
      <c r="H43" s="187" t="s">
        <v>395</v>
      </c>
      <c r="I43" s="188" t="s">
        <v>369</v>
      </c>
      <c r="J43" s="327"/>
      <c r="K43" s="281"/>
      <c r="L43" s="189"/>
      <c r="M43" s="189"/>
      <c r="N43" s="189"/>
      <c r="O43" s="189"/>
      <c r="P43" s="189"/>
      <c r="Q43" s="189"/>
      <c r="R43" s="189"/>
      <c r="S43" s="189"/>
      <c r="T43" s="189"/>
      <c r="U43" s="189"/>
      <c r="V43" s="189"/>
      <c r="W43" s="189"/>
      <c r="X43" s="189"/>
      <c r="Y43" s="189"/>
      <c r="Z43" s="189"/>
    </row>
    <row r="44" spans="1:26" ht="20.25" customHeight="1" x14ac:dyDescent="0.2">
      <c r="A44" s="513" t="str">
        <f>DESCRIPCION!A15</f>
        <v xml:space="preserve">Posibilidad de incumplimiento al sigimiento a las actividades de control del mapa de riesgo de los procesos contractuales. </v>
      </c>
      <c r="B44" s="516" t="str">
        <f>DESCRIPCION!D15</f>
        <v>Falta de articulación entre las Secretarías ejecutoras, Secretaría de Planeación  y oficina de Contratación</v>
      </c>
      <c r="C44" s="517" t="s">
        <v>387</v>
      </c>
      <c r="D44" s="510" t="s">
        <v>375</v>
      </c>
      <c r="E44" s="190" t="s">
        <v>376</v>
      </c>
      <c r="F44" s="191" t="s">
        <v>328</v>
      </c>
      <c r="G44" s="191">
        <f>IF(F44="Asignado",15,0)</f>
        <v>15</v>
      </c>
      <c r="H44" s="512" t="str">
        <f>IF(AND(G51&gt;0,G51&lt;=85),"Débil",IF(AND(G51&gt;85,G51&lt;=95),"Moderado",IF(G51&gt;96,"Fuerte"," ")))</f>
        <v>Débil</v>
      </c>
      <c r="I44" s="495" t="s">
        <v>351</v>
      </c>
      <c r="J44" s="49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496" t="str">
        <f>IF(J44="Fuerte","NO",IF(J44=" "," ","SI"))</f>
        <v>SI</v>
      </c>
      <c r="L44" s="3"/>
      <c r="M44" s="3"/>
      <c r="N44" s="3"/>
      <c r="O44" s="3"/>
      <c r="P44" s="3"/>
      <c r="Q44" s="3"/>
      <c r="R44" s="3"/>
      <c r="S44" s="3"/>
      <c r="T44" s="3"/>
      <c r="U44" s="3"/>
      <c r="V44" s="3"/>
      <c r="W44" s="3"/>
      <c r="X44" s="3"/>
      <c r="Y44" s="3"/>
      <c r="Z44" s="3"/>
    </row>
    <row r="45" spans="1:26" ht="29.25" customHeight="1" x14ac:dyDescent="0.2">
      <c r="A45" s="514"/>
      <c r="B45" s="514"/>
      <c r="C45" s="298"/>
      <c r="D45" s="272"/>
      <c r="E45" s="199" t="s">
        <v>382</v>
      </c>
      <c r="F45" s="146" t="s">
        <v>330</v>
      </c>
      <c r="G45" s="146">
        <f>IF(F45="Adecuado",15,0)</f>
        <v>15</v>
      </c>
      <c r="H45" s="303"/>
      <c r="I45" s="272"/>
      <c r="J45" s="272"/>
      <c r="K45" s="272"/>
      <c r="L45" s="3"/>
      <c r="M45" s="3"/>
      <c r="N45" s="3"/>
      <c r="O45" s="3"/>
      <c r="P45" s="3"/>
      <c r="Q45" s="3"/>
      <c r="R45" s="3"/>
      <c r="S45" s="3"/>
      <c r="T45" s="3"/>
      <c r="U45" s="3"/>
      <c r="V45" s="3"/>
      <c r="W45" s="3"/>
      <c r="X45" s="3"/>
      <c r="Y45" s="3"/>
      <c r="Z45" s="3"/>
    </row>
    <row r="46" spans="1:26" ht="43.5" customHeight="1" x14ac:dyDescent="0.2">
      <c r="A46" s="514"/>
      <c r="B46" s="514"/>
      <c r="C46" s="298"/>
      <c r="D46" s="201" t="s">
        <v>383</v>
      </c>
      <c r="E46" s="199" t="s">
        <v>384</v>
      </c>
      <c r="F46" s="146" t="s">
        <v>334</v>
      </c>
      <c r="G46" s="146">
        <f>IF(F46="Oportuna",15,0)</f>
        <v>0</v>
      </c>
      <c r="H46" s="303"/>
      <c r="I46" s="272"/>
      <c r="J46" s="272"/>
      <c r="K46" s="272"/>
      <c r="L46" s="3"/>
      <c r="M46" s="3"/>
      <c r="N46" s="3"/>
      <c r="O46" s="3"/>
      <c r="P46" s="3"/>
      <c r="Q46" s="3"/>
      <c r="R46" s="3"/>
      <c r="S46" s="3"/>
      <c r="T46" s="3"/>
      <c r="U46" s="3"/>
      <c r="V46" s="3"/>
      <c r="W46" s="3"/>
      <c r="X46" s="3"/>
      <c r="Y46" s="3"/>
      <c r="Z46" s="3"/>
    </row>
    <row r="47" spans="1:26" ht="43.5" customHeight="1" x14ac:dyDescent="0.2">
      <c r="A47" s="514"/>
      <c r="B47" s="514"/>
      <c r="C47" s="298"/>
      <c r="D47" s="201" t="s">
        <v>385</v>
      </c>
      <c r="E47" s="199" t="s">
        <v>386</v>
      </c>
      <c r="F47" s="139" t="s">
        <v>337</v>
      </c>
      <c r="G47" s="146">
        <f>IF(F47="Prevenir",15,IF(F47="Detectar",10,0))</f>
        <v>10</v>
      </c>
      <c r="H47" s="303"/>
      <c r="I47" s="272"/>
      <c r="J47" s="272"/>
      <c r="K47" s="272"/>
      <c r="L47" s="3"/>
      <c r="M47" s="3"/>
      <c r="N47" s="3"/>
      <c r="O47" s="3"/>
      <c r="P47" s="3"/>
      <c r="Q47" s="3"/>
      <c r="R47" s="3"/>
      <c r="S47" s="3"/>
      <c r="T47" s="3"/>
      <c r="U47" s="3"/>
      <c r="V47" s="3"/>
      <c r="W47" s="3"/>
      <c r="X47" s="3"/>
      <c r="Y47" s="3"/>
      <c r="Z47" s="3"/>
    </row>
    <row r="48" spans="1:26" ht="29.25" customHeight="1" x14ac:dyDescent="0.2">
      <c r="A48" s="514"/>
      <c r="B48" s="514"/>
      <c r="C48" s="298"/>
      <c r="D48" s="201" t="s">
        <v>388</v>
      </c>
      <c r="E48" s="199" t="s">
        <v>389</v>
      </c>
      <c r="F48" s="146" t="s">
        <v>340</v>
      </c>
      <c r="G48" s="146">
        <f>IF(F48="Confiable",15,0)</f>
        <v>15</v>
      </c>
      <c r="H48" s="303"/>
      <c r="I48" s="272"/>
      <c r="J48" s="272"/>
      <c r="K48" s="272"/>
      <c r="L48" s="3"/>
      <c r="M48" s="3"/>
      <c r="N48" s="3"/>
      <c r="O48" s="3"/>
      <c r="P48" s="3"/>
      <c r="Q48" s="3"/>
      <c r="R48" s="3"/>
      <c r="S48" s="3"/>
      <c r="T48" s="3"/>
      <c r="U48" s="3"/>
      <c r="V48" s="3"/>
      <c r="W48" s="3"/>
      <c r="X48" s="3"/>
      <c r="Y48" s="3"/>
      <c r="Z48" s="3"/>
    </row>
    <row r="49" spans="1:26" ht="57.75" customHeight="1" x14ac:dyDescent="0.2">
      <c r="A49" s="514"/>
      <c r="B49" s="514"/>
      <c r="C49" s="298"/>
      <c r="D49" s="201" t="s">
        <v>390</v>
      </c>
      <c r="E49" s="199" t="s">
        <v>391</v>
      </c>
      <c r="F49" s="139" t="s">
        <v>344</v>
      </c>
      <c r="G49" s="146">
        <f>IF(F49="Se investigan y se resuelven oportunamente",15,0)</f>
        <v>0</v>
      </c>
      <c r="H49" s="303"/>
      <c r="I49" s="272"/>
      <c r="J49" s="272"/>
      <c r="K49" s="272"/>
      <c r="L49" s="3"/>
      <c r="M49" s="3"/>
      <c r="N49" s="3"/>
      <c r="O49" s="3"/>
      <c r="P49" s="3"/>
      <c r="Q49" s="3"/>
      <c r="R49" s="3"/>
      <c r="S49" s="3"/>
      <c r="T49" s="3"/>
      <c r="U49" s="3"/>
      <c r="V49" s="3"/>
      <c r="W49" s="3"/>
      <c r="X49" s="3"/>
      <c r="Y49" s="3"/>
      <c r="Z49" s="3"/>
    </row>
    <row r="50" spans="1:26" ht="40.5" customHeight="1" x14ac:dyDescent="0.2">
      <c r="A50" s="514"/>
      <c r="B50" s="514"/>
      <c r="C50" s="341"/>
      <c r="D50" s="203" t="s">
        <v>392</v>
      </c>
      <c r="E50" s="199" t="s">
        <v>393</v>
      </c>
      <c r="F50" s="146" t="s">
        <v>346</v>
      </c>
      <c r="G50" s="146">
        <f>IF(F50="Completa",10,IF(F50="Incompleta",5,0))</f>
        <v>10</v>
      </c>
      <c r="H50" s="276"/>
      <c r="I50" s="271"/>
      <c r="J50" s="271"/>
      <c r="K50" s="271"/>
      <c r="L50" s="3"/>
      <c r="M50" s="3"/>
      <c r="N50" s="3"/>
      <c r="O50" s="3"/>
      <c r="P50" s="3"/>
      <c r="Q50" s="3"/>
      <c r="R50" s="3"/>
      <c r="S50" s="3"/>
      <c r="T50" s="3"/>
      <c r="U50" s="3"/>
      <c r="V50" s="3"/>
      <c r="W50" s="3"/>
      <c r="X50" s="3"/>
      <c r="Y50" s="3"/>
      <c r="Z50" s="3"/>
    </row>
    <row r="51" spans="1:26" ht="29.25" customHeight="1" x14ac:dyDescent="0.2">
      <c r="A51" s="515"/>
      <c r="B51" s="515"/>
      <c r="C51" s="214"/>
      <c r="D51" s="215"/>
      <c r="E51" s="216" t="s">
        <v>394</v>
      </c>
      <c r="F51" s="217"/>
      <c r="G51" s="217">
        <f>SUM(G44:G50)</f>
        <v>65</v>
      </c>
      <c r="H51" s="218"/>
      <c r="I51" s="219"/>
      <c r="J51" s="219"/>
      <c r="K51" s="219"/>
      <c r="L51" s="219"/>
      <c r="M51" s="219"/>
      <c r="N51" s="219"/>
      <c r="O51" s="219"/>
      <c r="P51" s="219"/>
      <c r="Q51" s="219"/>
      <c r="R51" s="219"/>
      <c r="S51" s="219"/>
      <c r="T51" s="219"/>
      <c r="U51" s="219"/>
      <c r="V51" s="219"/>
      <c r="W51" s="219"/>
      <c r="X51" s="219"/>
      <c r="Y51" s="219"/>
      <c r="Z51" s="219"/>
    </row>
    <row r="52" spans="1:26" ht="14.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
      <c r="A53" s="210"/>
      <c r="B53" s="3"/>
      <c r="C53" s="3"/>
      <c r="D53" s="3"/>
      <c r="E53" s="3"/>
      <c r="F53" s="3"/>
      <c r="G53" s="3"/>
      <c r="H53" s="3"/>
      <c r="I53" s="3"/>
      <c r="J53" s="3"/>
      <c r="K53" s="3"/>
      <c r="L53" s="3"/>
      <c r="M53" s="3"/>
      <c r="N53" s="3"/>
      <c r="O53" s="3"/>
      <c r="P53" s="3"/>
      <c r="Q53" s="3"/>
      <c r="R53" s="3"/>
      <c r="S53" s="3"/>
      <c r="T53" s="3"/>
      <c r="U53" s="3"/>
      <c r="V53" s="3"/>
      <c r="W53" s="3"/>
      <c r="X53" s="3"/>
      <c r="Y53" s="3"/>
      <c r="Z53" s="3"/>
    </row>
    <row r="54" spans="1:26" ht="30" customHeight="1" x14ac:dyDescent="0.2">
      <c r="A54" s="502" t="s">
        <v>217</v>
      </c>
      <c r="B54" s="503"/>
      <c r="C54" s="504" t="s">
        <v>370</v>
      </c>
      <c r="D54" s="493" t="s">
        <v>359</v>
      </c>
      <c r="E54" s="291"/>
      <c r="F54" s="291"/>
      <c r="G54" s="291"/>
      <c r="H54" s="305"/>
      <c r="I54" s="182" t="s">
        <v>360</v>
      </c>
      <c r="J54" s="497" t="s">
        <v>361</v>
      </c>
      <c r="K54" s="494" t="s">
        <v>362</v>
      </c>
      <c r="L54" s="189"/>
      <c r="M54" s="189"/>
      <c r="N54" s="189"/>
      <c r="O54" s="189"/>
      <c r="P54" s="189"/>
      <c r="Q54" s="189"/>
      <c r="R54" s="189"/>
      <c r="S54" s="189"/>
      <c r="T54" s="189"/>
      <c r="U54" s="189"/>
      <c r="V54" s="189"/>
      <c r="W54" s="189"/>
      <c r="X54" s="189"/>
      <c r="Y54" s="189"/>
      <c r="Z54" s="189"/>
    </row>
    <row r="55" spans="1:26" ht="14.25" customHeight="1" x14ac:dyDescent="0.2">
      <c r="A55" s="299"/>
      <c r="B55" s="327"/>
      <c r="C55" s="327"/>
      <c r="D55" s="185" t="s">
        <v>363</v>
      </c>
      <c r="E55" s="186" t="s">
        <v>364</v>
      </c>
      <c r="F55" s="185" t="s">
        <v>366</v>
      </c>
      <c r="G55" s="185" t="s">
        <v>367</v>
      </c>
      <c r="H55" s="187" t="s">
        <v>395</v>
      </c>
      <c r="I55" s="188" t="s">
        <v>369</v>
      </c>
      <c r="J55" s="327"/>
      <c r="K55" s="281"/>
      <c r="L55" s="189"/>
      <c r="M55" s="189"/>
      <c r="N55" s="189"/>
      <c r="O55" s="189"/>
      <c r="P55" s="189"/>
      <c r="Q55" s="189"/>
      <c r="R55" s="189"/>
      <c r="S55" s="189"/>
      <c r="T55" s="189"/>
      <c r="U55" s="189"/>
      <c r="V55" s="189"/>
      <c r="W55" s="189"/>
      <c r="X55" s="189"/>
      <c r="Y55" s="189"/>
      <c r="Z55" s="189"/>
    </row>
    <row r="56" spans="1:26" ht="20.25" customHeight="1" x14ac:dyDescent="0.2">
      <c r="A56" s="513" t="str">
        <f>DESCRIPCION!A15</f>
        <v xml:space="preserve">Posibilidad de incumplimiento al sigimiento a las actividades de control del mapa de riesgo de los procesos contractuales. </v>
      </c>
      <c r="B56" s="530" t="str">
        <f>DESCRIPCION!D16</f>
        <v xml:space="preserve">Dificultad en la comunicación con los  lideres de los demás procesos </v>
      </c>
      <c r="C56" s="531" t="s">
        <v>387</v>
      </c>
      <c r="D56" s="510" t="s">
        <v>375</v>
      </c>
      <c r="E56" s="190" t="s">
        <v>376</v>
      </c>
      <c r="F56" s="191" t="s">
        <v>328</v>
      </c>
      <c r="G56" s="191">
        <f>IF(F56="Asignado",15,0)</f>
        <v>15</v>
      </c>
      <c r="H56" s="512" t="str">
        <f>IF(AND(G63&gt;0,G63&lt;=85),"Débil",IF(AND(G63&gt;85,G63&lt;=95),"Moderado",IF(G63&gt;96,"Fuerte"," ")))</f>
        <v>Débil</v>
      </c>
      <c r="I56" s="495" t="s">
        <v>351</v>
      </c>
      <c r="J56" s="495"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496" t="str">
        <f>IF(J56="Fuerte","NO",IF(J56=" "," ","SI"))</f>
        <v>SI</v>
      </c>
      <c r="L56" s="3"/>
      <c r="M56" s="3"/>
      <c r="N56" s="3"/>
      <c r="O56" s="3"/>
      <c r="P56" s="3"/>
      <c r="Q56" s="3"/>
      <c r="R56" s="3"/>
      <c r="S56" s="3"/>
      <c r="T56" s="3"/>
      <c r="U56" s="3"/>
      <c r="V56" s="3"/>
      <c r="W56" s="3"/>
      <c r="X56" s="3"/>
      <c r="Y56" s="3"/>
      <c r="Z56" s="3"/>
    </row>
    <row r="57" spans="1:26" ht="29.25" customHeight="1" x14ac:dyDescent="0.2">
      <c r="A57" s="514"/>
      <c r="B57" s="514"/>
      <c r="C57" s="298"/>
      <c r="D57" s="272"/>
      <c r="E57" s="199" t="s">
        <v>382</v>
      </c>
      <c r="F57" s="146" t="s">
        <v>330</v>
      </c>
      <c r="G57" s="146">
        <f>IF(F57="Adecuado",15,0)</f>
        <v>15</v>
      </c>
      <c r="H57" s="303"/>
      <c r="I57" s="272"/>
      <c r="J57" s="272"/>
      <c r="K57" s="272"/>
      <c r="L57" s="3"/>
      <c r="M57" s="3"/>
      <c r="N57" s="3"/>
      <c r="O57" s="3"/>
      <c r="P57" s="3"/>
      <c r="Q57" s="3"/>
      <c r="R57" s="3"/>
      <c r="S57" s="3"/>
      <c r="T57" s="3"/>
      <c r="U57" s="3"/>
      <c r="V57" s="3"/>
      <c r="W57" s="3"/>
      <c r="X57" s="3"/>
      <c r="Y57" s="3"/>
      <c r="Z57" s="3"/>
    </row>
    <row r="58" spans="1:26" ht="43.5" customHeight="1" x14ac:dyDescent="0.2">
      <c r="A58" s="514"/>
      <c r="B58" s="514"/>
      <c r="C58" s="298"/>
      <c r="D58" s="201" t="s">
        <v>383</v>
      </c>
      <c r="E58" s="199" t="s">
        <v>384</v>
      </c>
      <c r="F58" s="146" t="s">
        <v>334</v>
      </c>
      <c r="G58" s="146">
        <f>IF(F58="Oportuna",15,0)</f>
        <v>0</v>
      </c>
      <c r="H58" s="303"/>
      <c r="I58" s="272"/>
      <c r="J58" s="272"/>
      <c r="K58" s="272"/>
      <c r="L58" s="3"/>
      <c r="M58" s="3"/>
      <c r="N58" s="3"/>
      <c r="O58" s="3"/>
      <c r="P58" s="3"/>
      <c r="Q58" s="3"/>
      <c r="R58" s="3"/>
      <c r="S58" s="3"/>
      <c r="T58" s="3"/>
      <c r="U58" s="3"/>
      <c r="V58" s="3"/>
      <c r="W58" s="3"/>
      <c r="X58" s="3"/>
      <c r="Y58" s="3"/>
      <c r="Z58" s="3"/>
    </row>
    <row r="59" spans="1:26" ht="43.5" customHeight="1" x14ac:dyDescent="0.2">
      <c r="A59" s="514"/>
      <c r="B59" s="514"/>
      <c r="C59" s="298"/>
      <c r="D59" s="201" t="s">
        <v>385</v>
      </c>
      <c r="E59" s="199" t="s">
        <v>386</v>
      </c>
      <c r="F59" s="139" t="s">
        <v>337</v>
      </c>
      <c r="G59" s="146">
        <f>IF(F59="Prevenir",15,IF(F59="Detectar",10,0))</f>
        <v>10</v>
      </c>
      <c r="H59" s="303"/>
      <c r="I59" s="272"/>
      <c r="J59" s="272"/>
      <c r="K59" s="272"/>
      <c r="L59" s="3"/>
      <c r="M59" s="3"/>
      <c r="N59" s="3"/>
      <c r="O59" s="3"/>
      <c r="P59" s="3"/>
      <c r="Q59" s="3"/>
      <c r="R59" s="3"/>
      <c r="S59" s="3"/>
      <c r="T59" s="3"/>
      <c r="U59" s="3"/>
      <c r="V59" s="3"/>
      <c r="W59" s="3"/>
      <c r="X59" s="3"/>
      <c r="Y59" s="3"/>
      <c r="Z59" s="3"/>
    </row>
    <row r="60" spans="1:26" ht="29.25" customHeight="1" x14ac:dyDescent="0.2">
      <c r="A60" s="514"/>
      <c r="B60" s="514"/>
      <c r="C60" s="298"/>
      <c r="D60" s="201" t="s">
        <v>388</v>
      </c>
      <c r="E60" s="199" t="s">
        <v>389</v>
      </c>
      <c r="F60" s="146" t="s">
        <v>340</v>
      </c>
      <c r="G60" s="146">
        <f>IF(F60="Confiable",15,0)</f>
        <v>15</v>
      </c>
      <c r="H60" s="303"/>
      <c r="I60" s="272"/>
      <c r="J60" s="272"/>
      <c r="K60" s="272"/>
      <c r="L60" s="3"/>
      <c r="M60" s="3"/>
      <c r="N60" s="3"/>
      <c r="O60" s="3"/>
      <c r="P60" s="3"/>
      <c r="Q60" s="3"/>
      <c r="R60" s="3"/>
      <c r="S60" s="3"/>
      <c r="T60" s="3"/>
      <c r="U60" s="3"/>
      <c r="V60" s="3"/>
      <c r="W60" s="3"/>
      <c r="X60" s="3"/>
      <c r="Y60" s="3"/>
      <c r="Z60" s="3"/>
    </row>
    <row r="61" spans="1:26" ht="57.75" customHeight="1" x14ac:dyDescent="0.2">
      <c r="A61" s="514"/>
      <c r="B61" s="514"/>
      <c r="C61" s="298"/>
      <c r="D61" s="201" t="s">
        <v>390</v>
      </c>
      <c r="E61" s="199" t="s">
        <v>391</v>
      </c>
      <c r="F61" s="139" t="s">
        <v>344</v>
      </c>
      <c r="G61" s="146">
        <f>IF(F61="Se investigan y se resuelven oportunamente",15,0)</f>
        <v>0</v>
      </c>
      <c r="H61" s="303"/>
      <c r="I61" s="272"/>
      <c r="J61" s="272"/>
      <c r="K61" s="272"/>
      <c r="L61" s="3"/>
      <c r="M61" s="3"/>
      <c r="N61" s="3"/>
      <c r="O61" s="3"/>
      <c r="P61" s="3"/>
      <c r="Q61" s="3"/>
      <c r="R61" s="3"/>
      <c r="S61" s="3"/>
      <c r="T61" s="3"/>
      <c r="U61" s="3"/>
      <c r="V61" s="3"/>
      <c r="W61" s="3"/>
      <c r="X61" s="3"/>
      <c r="Y61" s="3"/>
      <c r="Z61" s="3"/>
    </row>
    <row r="62" spans="1:26" ht="29.25" customHeight="1" x14ac:dyDescent="0.2">
      <c r="A62" s="514"/>
      <c r="B62" s="514"/>
      <c r="C62" s="341"/>
      <c r="D62" s="203" t="s">
        <v>392</v>
      </c>
      <c r="E62" s="199" t="s">
        <v>393</v>
      </c>
      <c r="F62" s="146" t="s">
        <v>346</v>
      </c>
      <c r="G62" s="146">
        <f>IF(F62="Completa",10,IF(F62="Incompleta",5,0))</f>
        <v>10</v>
      </c>
      <c r="H62" s="276"/>
      <c r="I62" s="271"/>
      <c r="J62" s="271"/>
      <c r="K62" s="271"/>
      <c r="L62" s="3"/>
      <c r="M62" s="3"/>
      <c r="N62" s="3"/>
      <c r="O62" s="3"/>
      <c r="P62" s="3"/>
      <c r="Q62" s="3"/>
      <c r="R62" s="3"/>
      <c r="S62" s="3"/>
      <c r="T62" s="3"/>
      <c r="U62" s="3"/>
      <c r="V62" s="3"/>
      <c r="W62" s="3"/>
      <c r="X62" s="3"/>
      <c r="Y62" s="3"/>
      <c r="Z62" s="3"/>
    </row>
    <row r="63" spans="1:26" ht="14.25" customHeight="1" x14ac:dyDescent="0.2">
      <c r="A63" s="515"/>
      <c r="B63" s="515"/>
      <c r="C63" s="214"/>
      <c r="D63" s="215"/>
      <c r="E63" s="216" t="s">
        <v>394</v>
      </c>
      <c r="F63" s="217"/>
      <c r="G63" s="217">
        <f>SUM(G56:G62)</f>
        <v>65</v>
      </c>
      <c r="H63" s="218"/>
      <c r="I63" s="219"/>
      <c r="J63" s="219"/>
      <c r="K63" s="219"/>
      <c r="L63" s="219"/>
      <c r="M63" s="219"/>
      <c r="N63" s="219"/>
      <c r="O63" s="219"/>
      <c r="P63" s="219"/>
      <c r="Q63" s="219"/>
      <c r="R63" s="219"/>
      <c r="S63" s="219"/>
      <c r="T63" s="219"/>
      <c r="U63" s="219"/>
      <c r="V63" s="219"/>
      <c r="W63" s="219"/>
      <c r="X63" s="219"/>
      <c r="Y63" s="219"/>
      <c r="Z63" s="219"/>
    </row>
    <row r="64" spans="1:26" ht="14.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30" customHeight="1" x14ac:dyDescent="0.2">
      <c r="A65" s="502" t="s">
        <v>217</v>
      </c>
      <c r="B65" s="503"/>
      <c r="C65" s="504" t="s">
        <v>370</v>
      </c>
      <c r="D65" s="493" t="s">
        <v>359</v>
      </c>
      <c r="E65" s="291"/>
      <c r="F65" s="291"/>
      <c r="G65" s="291"/>
      <c r="H65" s="305"/>
      <c r="I65" s="182" t="s">
        <v>360</v>
      </c>
      <c r="J65" s="497" t="s">
        <v>361</v>
      </c>
      <c r="K65" s="494" t="s">
        <v>362</v>
      </c>
      <c r="L65" s="183"/>
      <c r="M65" s="183"/>
      <c r="N65" s="183"/>
      <c r="O65" s="183"/>
      <c r="P65" s="183"/>
      <c r="Q65" s="183"/>
      <c r="R65" s="183"/>
      <c r="S65" s="183"/>
      <c r="T65" s="183"/>
      <c r="U65" s="183"/>
      <c r="V65" s="183"/>
      <c r="W65" s="183"/>
      <c r="X65" s="183"/>
      <c r="Y65" s="183"/>
      <c r="Z65" s="183"/>
    </row>
    <row r="66" spans="1:26" ht="14.25" customHeight="1" x14ac:dyDescent="0.2">
      <c r="A66" s="299"/>
      <c r="B66" s="327"/>
      <c r="C66" s="327"/>
      <c r="D66" s="185" t="s">
        <v>363</v>
      </c>
      <c r="E66" s="186" t="s">
        <v>364</v>
      </c>
      <c r="F66" s="185" t="s">
        <v>366</v>
      </c>
      <c r="G66" s="185" t="s">
        <v>367</v>
      </c>
      <c r="H66" s="187" t="s">
        <v>395</v>
      </c>
      <c r="I66" s="188" t="s">
        <v>369</v>
      </c>
      <c r="J66" s="327"/>
      <c r="K66" s="281"/>
      <c r="L66" s="189"/>
      <c r="M66" s="189"/>
      <c r="N66" s="189"/>
      <c r="O66" s="189"/>
      <c r="P66" s="189"/>
      <c r="Q66" s="189"/>
      <c r="R66" s="189"/>
      <c r="S66" s="189"/>
      <c r="T66" s="189"/>
      <c r="U66" s="189"/>
      <c r="V66" s="189"/>
      <c r="W66" s="189"/>
      <c r="X66" s="189"/>
      <c r="Y66" s="189"/>
      <c r="Z66" s="189"/>
    </row>
    <row r="67" spans="1:26" ht="20.25" customHeight="1" x14ac:dyDescent="0.2">
      <c r="A67" s="533" t="str">
        <f>DESCRIPCION!A18</f>
        <v xml:space="preserve">Posibilidad de recibir o solicitar cualquier dádiva o beneficio a nombre propio o de terceros con el fin de celebrar un contrato. </v>
      </c>
      <c r="B67" s="530" t="str">
        <f>DESCRIPCION!D18</f>
        <v xml:space="preserve">Falta de Etica y valores  y de aplicación del código de integridad y buen gobierno. </v>
      </c>
      <c r="C67" s="533" t="s">
        <v>396</v>
      </c>
      <c r="D67" s="543" t="s">
        <v>375</v>
      </c>
      <c r="E67" s="190" t="s">
        <v>376</v>
      </c>
      <c r="F67" s="191" t="s">
        <v>328</v>
      </c>
      <c r="G67" s="191">
        <f>IF(F67="Asignado",15,0)</f>
        <v>15</v>
      </c>
      <c r="H67" s="512" t="str">
        <f>IF(AND(G74&gt;0,G74&lt;=85),"Débil",IF(AND(G74&gt;85,G74&lt;=95),"Moderado",IF(G74&gt;96,"Fuerte"," ")))</f>
        <v>Débil</v>
      </c>
      <c r="I67" s="495" t="s">
        <v>350</v>
      </c>
      <c r="J67" s="495"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Débil</v>
      </c>
      <c r="K67" s="496" t="str">
        <f>IF(J67="Fuerte","NO",IF(J67=" "," ","SI"))</f>
        <v>SI</v>
      </c>
      <c r="L67" s="3"/>
      <c r="M67" s="3"/>
      <c r="N67" s="3"/>
      <c r="O67" s="3"/>
      <c r="P67" s="3"/>
      <c r="Q67" s="3"/>
      <c r="R67" s="3"/>
      <c r="S67" s="3"/>
      <c r="T67" s="3"/>
      <c r="U67" s="3"/>
      <c r="V67" s="3"/>
      <c r="W67" s="3"/>
      <c r="X67" s="3"/>
      <c r="Y67" s="3"/>
      <c r="Z67" s="3"/>
    </row>
    <row r="68" spans="1:26" ht="29.25" customHeight="1" x14ac:dyDescent="0.2">
      <c r="A68" s="514"/>
      <c r="B68" s="514"/>
      <c r="C68" s="514"/>
      <c r="D68" s="319"/>
      <c r="E68" s="199" t="s">
        <v>382</v>
      </c>
      <c r="F68" s="146" t="s">
        <v>330</v>
      </c>
      <c r="G68" s="146">
        <f>IF(F68="Adecuado",15,0)</f>
        <v>15</v>
      </c>
      <c r="H68" s="303"/>
      <c r="I68" s="272"/>
      <c r="J68" s="272"/>
      <c r="K68" s="272"/>
      <c r="L68" s="3"/>
      <c r="M68" s="3"/>
      <c r="N68" s="3"/>
      <c r="O68" s="3"/>
      <c r="P68" s="3"/>
      <c r="Q68" s="3"/>
      <c r="R68" s="3"/>
      <c r="S68" s="3"/>
      <c r="T68" s="3"/>
      <c r="U68" s="3"/>
      <c r="V68" s="3"/>
      <c r="W68" s="3"/>
      <c r="X68" s="3"/>
      <c r="Y68" s="3"/>
      <c r="Z68" s="3"/>
    </row>
    <row r="69" spans="1:26" ht="43.5" customHeight="1" x14ac:dyDescent="0.2">
      <c r="A69" s="514"/>
      <c r="B69" s="514"/>
      <c r="C69" s="514"/>
      <c r="D69" s="201" t="s">
        <v>383</v>
      </c>
      <c r="E69" s="199" t="s">
        <v>384</v>
      </c>
      <c r="F69" s="146" t="s">
        <v>334</v>
      </c>
      <c r="G69" s="146">
        <f>IF(F69="Oportuna",15,0)</f>
        <v>0</v>
      </c>
      <c r="H69" s="303"/>
      <c r="I69" s="272"/>
      <c r="J69" s="272"/>
      <c r="K69" s="272"/>
      <c r="L69" s="3"/>
      <c r="M69" s="3"/>
      <c r="N69" s="3"/>
      <c r="O69" s="3"/>
      <c r="P69" s="3"/>
      <c r="Q69" s="3"/>
      <c r="R69" s="3"/>
      <c r="S69" s="3"/>
      <c r="T69" s="3"/>
      <c r="U69" s="3"/>
      <c r="V69" s="3"/>
      <c r="W69" s="3"/>
      <c r="X69" s="3"/>
      <c r="Y69" s="3"/>
      <c r="Z69" s="3"/>
    </row>
    <row r="70" spans="1:26" ht="43.5" customHeight="1" x14ac:dyDescent="0.2">
      <c r="A70" s="514"/>
      <c r="B70" s="514"/>
      <c r="C70" s="514"/>
      <c r="D70" s="201" t="s">
        <v>385</v>
      </c>
      <c r="E70" s="199" t="s">
        <v>386</v>
      </c>
      <c r="F70" s="139" t="s">
        <v>336</v>
      </c>
      <c r="G70" s="146">
        <f>IF(F70="Prevenir",15,IF(F70="Detectar",10,0))</f>
        <v>15</v>
      </c>
      <c r="H70" s="303"/>
      <c r="I70" s="272"/>
      <c r="J70" s="272"/>
      <c r="K70" s="272"/>
      <c r="L70" s="3"/>
      <c r="M70" s="3"/>
      <c r="N70" s="3"/>
      <c r="O70" s="3"/>
      <c r="P70" s="3"/>
      <c r="Q70" s="3"/>
      <c r="R70" s="3"/>
      <c r="S70" s="3"/>
      <c r="T70" s="3"/>
      <c r="U70" s="3"/>
      <c r="V70" s="3"/>
      <c r="W70" s="3"/>
      <c r="X70" s="3"/>
      <c r="Y70" s="3"/>
      <c r="Z70" s="3"/>
    </row>
    <row r="71" spans="1:26" ht="29.25" customHeight="1" x14ac:dyDescent="0.2">
      <c r="A71" s="514"/>
      <c r="B71" s="514"/>
      <c r="C71" s="514"/>
      <c r="D71" s="201" t="s">
        <v>388</v>
      </c>
      <c r="E71" s="199" t="s">
        <v>389</v>
      </c>
      <c r="F71" s="146" t="s">
        <v>340</v>
      </c>
      <c r="G71" s="146">
        <f>IF(F71="Confiable",15,0)</f>
        <v>15</v>
      </c>
      <c r="H71" s="303"/>
      <c r="I71" s="272"/>
      <c r="J71" s="272"/>
      <c r="K71" s="272"/>
      <c r="L71" s="3"/>
      <c r="M71" s="3"/>
      <c r="N71" s="3"/>
      <c r="O71" s="3"/>
      <c r="P71" s="3"/>
      <c r="Q71" s="3"/>
      <c r="R71" s="3"/>
      <c r="S71" s="3"/>
      <c r="T71" s="3"/>
      <c r="U71" s="3"/>
      <c r="V71" s="3"/>
      <c r="W71" s="3"/>
      <c r="X71" s="3"/>
      <c r="Y71" s="3"/>
      <c r="Z71" s="3"/>
    </row>
    <row r="72" spans="1:26" ht="57.75" customHeight="1" x14ac:dyDescent="0.2">
      <c r="A72" s="514"/>
      <c r="B72" s="514"/>
      <c r="C72" s="514"/>
      <c r="D72" s="201" t="s">
        <v>390</v>
      </c>
      <c r="E72" s="199" t="s">
        <v>391</v>
      </c>
      <c r="F72" s="139" t="s">
        <v>343</v>
      </c>
      <c r="G72" s="146">
        <f>IF(F72="Se investigan y se resuelven oportunamente",15,0)</f>
        <v>15</v>
      </c>
      <c r="H72" s="303"/>
      <c r="I72" s="272"/>
      <c r="J72" s="272"/>
      <c r="K72" s="272"/>
      <c r="L72" s="3"/>
      <c r="M72" s="3"/>
      <c r="N72" s="3"/>
      <c r="O72" s="3"/>
      <c r="P72" s="3"/>
      <c r="Q72" s="3"/>
      <c r="R72" s="3"/>
      <c r="S72" s="3"/>
      <c r="T72" s="3"/>
      <c r="U72" s="3"/>
      <c r="V72" s="3"/>
      <c r="W72" s="3"/>
      <c r="X72" s="3"/>
      <c r="Y72" s="3"/>
      <c r="Z72" s="3"/>
    </row>
    <row r="73" spans="1:26" ht="29.25" customHeight="1" x14ac:dyDescent="0.2">
      <c r="A73" s="514"/>
      <c r="B73" s="514"/>
      <c r="C73" s="534"/>
      <c r="D73" s="203" t="s">
        <v>392</v>
      </c>
      <c r="E73" s="199" t="s">
        <v>393</v>
      </c>
      <c r="F73" s="146" t="s">
        <v>346</v>
      </c>
      <c r="G73" s="146">
        <f>IF(F73="Completa",10,IF(F73="Incompleta",5,0))</f>
        <v>10</v>
      </c>
      <c r="H73" s="276"/>
      <c r="I73" s="271"/>
      <c r="J73" s="271"/>
      <c r="K73" s="271"/>
      <c r="L73" s="3"/>
      <c r="M73" s="3"/>
      <c r="N73" s="3"/>
      <c r="O73" s="3"/>
      <c r="P73" s="3"/>
      <c r="Q73" s="3"/>
      <c r="R73" s="3"/>
      <c r="S73" s="3"/>
      <c r="T73" s="3"/>
      <c r="U73" s="3"/>
      <c r="V73" s="3"/>
      <c r="W73" s="3"/>
      <c r="X73" s="3"/>
      <c r="Y73" s="3"/>
      <c r="Z73" s="3"/>
    </row>
    <row r="74" spans="1:26" ht="14.25" customHeight="1" x14ac:dyDescent="0.2">
      <c r="A74" s="515"/>
      <c r="B74" s="515"/>
      <c r="C74" s="224"/>
      <c r="D74" s="206"/>
      <c r="E74" s="207" t="s">
        <v>394</v>
      </c>
      <c r="F74" s="208"/>
      <c r="G74" s="208">
        <f>SUM(G67:G73)</f>
        <v>85</v>
      </c>
      <c r="H74" s="209"/>
      <c r="I74" s="3"/>
      <c r="J74" s="3"/>
      <c r="K74" s="3"/>
      <c r="L74" s="3"/>
      <c r="M74" s="3"/>
      <c r="N74" s="3"/>
      <c r="O74" s="3"/>
      <c r="P74" s="3"/>
      <c r="Q74" s="3"/>
      <c r="R74" s="3"/>
      <c r="S74" s="3"/>
      <c r="T74" s="3"/>
      <c r="U74" s="3"/>
      <c r="V74" s="3"/>
      <c r="W74" s="3"/>
      <c r="X74" s="3"/>
      <c r="Y74" s="3"/>
      <c r="Z74" s="3"/>
    </row>
    <row r="75" spans="1:26" ht="14.25" customHeight="1" x14ac:dyDescent="0.2">
      <c r="A75" s="210"/>
      <c r="B75" s="3"/>
      <c r="C75" s="3"/>
      <c r="D75" s="3"/>
      <c r="E75" s="3"/>
      <c r="F75" s="3"/>
      <c r="G75" s="3"/>
      <c r="H75" s="3"/>
      <c r="I75" s="3"/>
      <c r="J75" s="3"/>
      <c r="K75" s="3"/>
      <c r="L75" s="3"/>
      <c r="M75" s="3"/>
      <c r="N75" s="3"/>
      <c r="O75" s="3"/>
      <c r="P75" s="3"/>
      <c r="Q75" s="3"/>
      <c r="R75" s="3"/>
      <c r="S75" s="3"/>
      <c r="T75" s="3"/>
      <c r="U75" s="3"/>
      <c r="V75" s="3"/>
      <c r="W75" s="3"/>
      <c r="X75" s="3"/>
      <c r="Y75" s="3"/>
      <c r="Z75" s="3"/>
    </row>
    <row r="76" spans="1:26" ht="30" customHeight="1" x14ac:dyDescent="0.2">
      <c r="A76" s="502" t="s">
        <v>217</v>
      </c>
      <c r="B76" s="503"/>
      <c r="C76" s="504" t="s">
        <v>370</v>
      </c>
      <c r="D76" s="493" t="s">
        <v>359</v>
      </c>
      <c r="E76" s="291"/>
      <c r="F76" s="291"/>
      <c r="G76" s="291"/>
      <c r="H76" s="305"/>
      <c r="I76" s="182" t="s">
        <v>360</v>
      </c>
      <c r="J76" s="497" t="s">
        <v>361</v>
      </c>
      <c r="K76" s="494" t="s">
        <v>362</v>
      </c>
      <c r="L76" s="189"/>
      <c r="M76" s="189"/>
      <c r="N76" s="189"/>
      <c r="O76" s="189"/>
      <c r="P76" s="189"/>
      <c r="Q76" s="189"/>
      <c r="R76" s="189"/>
      <c r="S76" s="189"/>
      <c r="T76" s="189"/>
      <c r="U76" s="189"/>
      <c r="V76" s="189"/>
      <c r="W76" s="189"/>
      <c r="X76" s="189"/>
      <c r="Y76" s="189"/>
      <c r="Z76" s="189"/>
    </row>
    <row r="77" spans="1:26" ht="14.25" customHeight="1" x14ac:dyDescent="0.2">
      <c r="A77" s="299"/>
      <c r="B77" s="327"/>
      <c r="C77" s="327"/>
      <c r="D77" s="185" t="s">
        <v>363</v>
      </c>
      <c r="E77" s="186" t="s">
        <v>364</v>
      </c>
      <c r="F77" s="185" t="s">
        <v>366</v>
      </c>
      <c r="G77" s="185" t="s">
        <v>367</v>
      </c>
      <c r="H77" s="187" t="s">
        <v>395</v>
      </c>
      <c r="I77" s="188" t="s">
        <v>369</v>
      </c>
      <c r="J77" s="327"/>
      <c r="K77" s="281"/>
      <c r="L77" s="189"/>
      <c r="M77" s="189"/>
      <c r="N77" s="189"/>
      <c r="O77" s="189"/>
      <c r="P77" s="189"/>
      <c r="Q77" s="189"/>
      <c r="R77" s="189"/>
      <c r="S77" s="189"/>
      <c r="T77" s="189"/>
      <c r="U77" s="189"/>
      <c r="V77" s="189"/>
      <c r="W77" s="189"/>
      <c r="X77" s="189"/>
      <c r="Y77" s="189"/>
      <c r="Z77" s="189"/>
    </row>
    <row r="78" spans="1:26" ht="20.25" customHeight="1" x14ac:dyDescent="0.2">
      <c r="A78" s="530" t="str">
        <f>DESCRIPCION!A18</f>
        <v xml:space="preserve">Posibilidad de recibir o solicitar cualquier dádiva o beneficio a nombre propio o de terceros con el fin de celebrar un contrato. </v>
      </c>
      <c r="B78" s="530" t="str">
        <f>DESCRIPCION!D20</f>
        <v xml:space="preserve">Dificultad en la unificación de criterios para la realización de los procesos contractuales </v>
      </c>
      <c r="C78" s="531" t="s">
        <v>373</v>
      </c>
      <c r="D78" s="510" t="s">
        <v>375</v>
      </c>
      <c r="E78" s="190" t="s">
        <v>376</v>
      </c>
      <c r="F78" s="191" t="s">
        <v>328</v>
      </c>
      <c r="G78" s="191">
        <f>IF(F78="Asignado",15,0)</f>
        <v>15</v>
      </c>
      <c r="H78" s="512" t="str">
        <f>IF(AND(G85&gt;0,G85&lt;=85),"Débil",IF(AND(G85&gt;85,G85&lt;=95),"Moderado",IF(G85&gt;96,"Fuerte"," ")))</f>
        <v>Débil</v>
      </c>
      <c r="I78" s="495" t="s">
        <v>351</v>
      </c>
      <c r="J78" s="495" t="str">
        <f>IF(AND(H78="Fuerte",I78="Fuerte (Siempre se Ejecuta)"),"Fuerte",IF(AND(H78="Fuerte",I78="Moderado (Algunas veces se ejecuta)"),"Moderado",IF(AND(H78="Fuerte",I78="Débil (No se ejecuta)"),"Débil",IF(AND(H78="Moderado",I78="Fuerte (Siempre se Ejecuta)"),"Moderado",IF(AND(H78="Moderado",I78="Moderado (Algunas veces se ejecuta)"),"Moderado",IF(AND(H78="Moderado",I78="Débil (No se ejecuta)"),"Débil",IF(AND(H78="Débil",I78="Fuerte (Siempre se Ejecuta)"),"Débil",IF(AND(H78="Débil",I78="Moderado (Algunas veces se ejecuta)"),"Débil",IF(AND(H78="Débil",I78="Débil (No se ejecuta)"),"Débil"," ")))))))))</f>
        <v>Débil</v>
      </c>
      <c r="K78" s="496" t="str">
        <f>IF(J78="Fuerte","NO",IF(J78=" "," ","SI"))</f>
        <v>SI</v>
      </c>
      <c r="L78" s="3"/>
      <c r="M78" s="3"/>
      <c r="N78" s="3"/>
      <c r="O78" s="3"/>
      <c r="P78" s="3"/>
      <c r="Q78" s="3"/>
      <c r="R78" s="3"/>
      <c r="S78" s="3"/>
      <c r="T78" s="3"/>
      <c r="U78" s="3"/>
      <c r="V78" s="3"/>
      <c r="W78" s="3"/>
      <c r="X78" s="3"/>
      <c r="Y78" s="3"/>
      <c r="Z78" s="3"/>
    </row>
    <row r="79" spans="1:26" ht="29.25" customHeight="1" x14ac:dyDescent="0.2">
      <c r="A79" s="514"/>
      <c r="B79" s="514"/>
      <c r="C79" s="298"/>
      <c r="D79" s="272"/>
      <c r="E79" s="199" t="s">
        <v>382</v>
      </c>
      <c r="F79" s="146" t="s">
        <v>330</v>
      </c>
      <c r="G79" s="146">
        <f>IF(F79="Adecuado",15,0)</f>
        <v>15</v>
      </c>
      <c r="H79" s="303"/>
      <c r="I79" s="272"/>
      <c r="J79" s="272"/>
      <c r="K79" s="272"/>
      <c r="L79" s="3"/>
      <c r="M79" s="3"/>
      <c r="N79" s="3"/>
      <c r="O79" s="3"/>
      <c r="P79" s="3"/>
      <c r="Q79" s="3"/>
      <c r="R79" s="3"/>
      <c r="S79" s="3"/>
      <c r="T79" s="3"/>
      <c r="U79" s="3"/>
      <c r="V79" s="3"/>
      <c r="W79" s="3"/>
      <c r="X79" s="3"/>
      <c r="Y79" s="3"/>
      <c r="Z79" s="3"/>
    </row>
    <row r="80" spans="1:26" ht="43.5" customHeight="1" x14ac:dyDescent="0.2">
      <c r="A80" s="514"/>
      <c r="B80" s="514"/>
      <c r="C80" s="298"/>
      <c r="D80" s="201" t="s">
        <v>383</v>
      </c>
      <c r="E80" s="199" t="s">
        <v>384</v>
      </c>
      <c r="F80" s="146" t="s">
        <v>333</v>
      </c>
      <c r="G80" s="146">
        <f>IF(F80="Oportuna",15,0)</f>
        <v>15</v>
      </c>
      <c r="H80" s="303"/>
      <c r="I80" s="272"/>
      <c r="J80" s="272"/>
      <c r="K80" s="272"/>
      <c r="L80" s="3"/>
      <c r="M80" s="3"/>
      <c r="N80" s="3"/>
      <c r="O80" s="3"/>
      <c r="P80" s="3"/>
      <c r="Q80" s="3"/>
      <c r="R80" s="3"/>
      <c r="S80" s="3"/>
      <c r="T80" s="3"/>
      <c r="U80" s="3"/>
      <c r="V80" s="3"/>
      <c r="W80" s="3"/>
      <c r="X80" s="3"/>
      <c r="Y80" s="3"/>
      <c r="Z80" s="3"/>
    </row>
    <row r="81" spans="1:26" ht="43.5" customHeight="1" x14ac:dyDescent="0.2">
      <c r="A81" s="514"/>
      <c r="B81" s="514"/>
      <c r="C81" s="298"/>
      <c r="D81" s="201" t="s">
        <v>385</v>
      </c>
      <c r="E81" s="199" t="s">
        <v>386</v>
      </c>
      <c r="F81" s="139" t="s">
        <v>338</v>
      </c>
      <c r="G81" s="146">
        <f>IF(F81="Prevenir",15,IF(F81="Detectar",10,0))</f>
        <v>0</v>
      </c>
      <c r="H81" s="303"/>
      <c r="I81" s="272"/>
      <c r="J81" s="272"/>
      <c r="K81" s="272"/>
      <c r="L81" s="3"/>
      <c r="M81" s="3"/>
      <c r="N81" s="3"/>
      <c r="O81" s="3"/>
      <c r="P81" s="3"/>
      <c r="Q81" s="3"/>
      <c r="R81" s="3"/>
      <c r="S81" s="3"/>
      <c r="T81" s="3"/>
      <c r="U81" s="3"/>
      <c r="V81" s="3"/>
      <c r="W81" s="3"/>
      <c r="X81" s="3"/>
      <c r="Y81" s="3"/>
      <c r="Z81" s="3"/>
    </row>
    <row r="82" spans="1:26" ht="29.25" customHeight="1" x14ac:dyDescent="0.2">
      <c r="A82" s="514"/>
      <c r="B82" s="514"/>
      <c r="C82" s="298"/>
      <c r="D82" s="201" t="s">
        <v>388</v>
      </c>
      <c r="E82" s="199" t="s">
        <v>389</v>
      </c>
      <c r="F82" s="146" t="s">
        <v>340</v>
      </c>
      <c r="G82" s="146">
        <f>IF(F82="Confiable",15,0)</f>
        <v>15</v>
      </c>
      <c r="H82" s="303"/>
      <c r="I82" s="272"/>
      <c r="J82" s="272"/>
      <c r="K82" s="272"/>
      <c r="L82" s="3"/>
      <c r="M82" s="3"/>
      <c r="N82" s="3"/>
      <c r="O82" s="3"/>
      <c r="P82" s="3"/>
      <c r="Q82" s="3"/>
      <c r="R82" s="3"/>
      <c r="S82" s="3"/>
      <c r="T82" s="3"/>
      <c r="U82" s="3"/>
      <c r="V82" s="3"/>
      <c r="W82" s="3"/>
      <c r="X82" s="3"/>
      <c r="Y82" s="3"/>
      <c r="Z82" s="3"/>
    </row>
    <row r="83" spans="1:26" ht="43.5" customHeight="1" x14ac:dyDescent="0.2">
      <c r="A83" s="514"/>
      <c r="B83" s="514"/>
      <c r="C83" s="298"/>
      <c r="D83" s="201" t="s">
        <v>390</v>
      </c>
      <c r="E83" s="199" t="s">
        <v>391</v>
      </c>
      <c r="F83" s="139" t="s">
        <v>344</v>
      </c>
      <c r="G83" s="146">
        <f>IF(F83="Se investigan y se resuelven oportunamente",15,0)</f>
        <v>0</v>
      </c>
      <c r="H83" s="303"/>
      <c r="I83" s="272"/>
      <c r="J83" s="272"/>
      <c r="K83" s="272"/>
      <c r="L83" s="3"/>
      <c r="M83" s="3"/>
      <c r="N83" s="3"/>
      <c r="O83" s="3"/>
      <c r="P83" s="3"/>
      <c r="Q83" s="3"/>
      <c r="R83" s="3"/>
      <c r="S83" s="3"/>
      <c r="T83" s="3"/>
      <c r="U83" s="3"/>
      <c r="V83" s="3"/>
      <c r="W83" s="3"/>
      <c r="X83" s="3"/>
      <c r="Y83" s="3"/>
      <c r="Z83" s="3"/>
    </row>
    <row r="84" spans="1:26" ht="29.25" customHeight="1" x14ac:dyDescent="0.2">
      <c r="A84" s="514"/>
      <c r="B84" s="514"/>
      <c r="C84" s="341"/>
      <c r="D84" s="203" t="s">
        <v>392</v>
      </c>
      <c r="E84" s="199" t="s">
        <v>393</v>
      </c>
      <c r="F84" s="146" t="s">
        <v>347</v>
      </c>
      <c r="G84" s="146">
        <f>IF(F84="Completa",10,IF(F84="Incompleta",5,0))</f>
        <v>5</v>
      </c>
      <c r="H84" s="276"/>
      <c r="I84" s="271"/>
      <c r="J84" s="271"/>
      <c r="K84" s="271"/>
      <c r="L84" s="3"/>
      <c r="M84" s="3"/>
      <c r="N84" s="3"/>
      <c r="O84" s="3"/>
      <c r="P84" s="3"/>
      <c r="Q84" s="3"/>
      <c r="R84" s="3"/>
      <c r="S84" s="3"/>
      <c r="T84" s="3"/>
      <c r="U84" s="3"/>
      <c r="V84" s="3"/>
      <c r="W84" s="3"/>
      <c r="X84" s="3"/>
      <c r="Y84" s="3"/>
      <c r="Z84" s="3"/>
    </row>
    <row r="85" spans="1:26" ht="14.25" customHeight="1" x14ac:dyDescent="0.2">
      <c r="A85" s="515"/>
      <c r="B85" s="515"/>
      <c r="C85" s="214"/>
      <c r="D85" s="215"/>
      <c r="E85" s="216" t="s">
        <v>394</v>
      </c>
      <c r="F85" s="217"/>
      <c r="G85" s="217">
        <f>SUM(G78:G84)</f>
        <v>65</v>
      </c>
      <c r="H85" s="218"/>
      <c r="I85" s="219"/>
      <c r="J85" s="219"/>
      <c r="K85" s="219"/>
      <c r="L85" s="219"/>
      <c r="M85" s="219"/>
      <c r="N85" s="219"/>
      <c r="O85" s="219"/>
      <c r="P85" s="219"/>
      <c r="Q85" s="219"/>
      <c r="R85" s="219"/>
      <c r="S85" s="219"/>
      <c r="T85" s="219"/>
      <c r="U85" s="219"/>
      <c r="V85" s="219"/>
      <c r="W85" s="219"/>
      <c r="X85" s="219"/>
      <c r="Y85" s="219"/>
      <c r="Z85" s="219"/>
    </row>
    <row r="86" spans="1:26" ht="14.2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30" customHeight="1" x14ac:dyDescent="0.2">
      <c r="A87" s="502" t="s">
        <v>217</v>
      </c>
      <c r="B87" s="503"/>
      <c r="C87" s="504" t="s">
        <v>370</v>
      </c>
      <c r="D87" s="493" t="s">
        <v>359</v>
      </c>
      <c r="E87" s="291"/>
      <c r="F87" s="291"/>
      <c r="G87" s="291"/>
      <c r="H87" s="305"/>
      <c r="I87" s="182" t="s">
        <v>360</v>
      </c>
      <c r="J87" s="497" t="s">
        <v>361</v>
      </c>
      <c r="K87" s="494" t="s">
        <v>362</v>
      </c>
      <c r="L87" s="183"/>
      <c r="M87" s="183"/>
      <c r="N87" s="183"/>
      <c r="O87" s="183"/>
      <c r="P87" s="183"/>
      <c r="Q87" s="183"/>
      <c r="R87" s="183"/>
      <c r="S87" s="183"/>
      <c r="T87" s="183"/>
      <c r="U87" s="183"/>
      <c r="V87" s="183"/>
      <c r="W87" s="183"/>
      <c r="X87" s="183"/>
      <c r="Y87" s="183"/>
      <c r="Z87" s="183"/>
    </row>
    <row r="88" spans="1:26" ht="43.5" customHeight="1" x14ac:dyDescent="0.2">
      <c r="A88" s="299"/>
      <c r="B88" s="327"/>
      <c r="C88" s="327"/>
      <c r="D88" s="185" t="s">
        <v>363</v>
      </c>
      <c r="E88" s="186" t="s">
        <v>364</v>
      </c>
      <c r="F88" s="185" t="s">
        <v>366</v>
      </c>
      <c r="G88" s="185" t="s">
        <v>367</v>
      </c>
      <c r="H88" s="187" t="s">
        <v>395</v>
      </c>
      <c r="I88" s="188" t="s">
        <v>369</v>
      </c>
      <c r="J88" s="327"/>
      <c r="K88" s="281"/>
      <c r="L88" s="189"/>
      <c r="M88" s="189"/>
      <c r="N88" s="189"/>
      <c r="O88" s="189"/>
      <c r="P88" s="189"/>
      <c r="Q88" s="189"/>
      <c r="R88" s="189"/>
      <c r="S88" s="189"/>
      <c r="T88" s="189"/>
      <c r="U88" s="189"/>
      <c r="V88" s="189"/>
      <c r="W88" s="189"/>
      <c r="X88" s="189"/>
      <c r="Y88" s="189"/>
      <c r="Z88" s="189"/>
    </row>
    <row r="89" spans="1:26" ht="30" customHeight="1" x14ac:dyDescent="0.2">
      <c r="A89" s="530" t="str">
        <f>'IDENTIFICACION(GyC)'!E22</f>
        <v>Indebida utilización de la figura de urgencia manifiesta para la atención de la emergencia por la pandemia de coronavirus covid 19 en el marco de la ley 80 de 1993 y sus normas concordantes</v>
      </c>
      <c r="B89" s="530" t="str">
        <f>'IDENTIFICACION(GyC)'!B22</f>
        <v xml:space="preserve">Falta de Etica y valores  y de aplicación del código de integridad y buen gobierno. </v>
      </c>
      <c r="C89" s="533" t="s">
        <v>397</v>
      </c>
      <c r="D89" s="510" t="s">
        <v>375</v>
      </c>
      <c r="E89" s="190" t="s">
        <v>376</v>
      </c>
      <c r="F89" s="191" t="s">
        <v>328</v>
      </c>
      <c r="G89" s="191">
        <f>IF(F89="Asignado",15,0)</f>
        <v>15</v>
      </c>
      <c r="H89" s="512" t="str">
        <f>IF(AND(G96&gt;0,G96&lt;=85),"Débil",IF(AND(G96&gt;85,G96&lt;=95),"Moderado",IF(G96&gt;96,"Fuerte"," ")))</f>
        <v>Débil</v>
      </c>
      <c r="I89" s="495" t="s">
        <v>351</v>
      </c>
      <c r="J89" s="495" t="str">
        <f>IF(AND(H89="Fuerte",I89="Fuerte (Siempre se Ejecuta)"),"Fuerte",IF(AND(H89="Fuerte",I89="Moderado (Algunas veces se ejecuta)"),"Moderado",IF(AND(H89="Fuerte",I89="Débil (No se ejecuta)"),"Débil",IF(AND(H89="Moderado",I89="Fuerte (Siempre se Ejecuta)"),"Moderado",IF(AND(H89="Moderado",I89="Moderado (Algunas veces se ejecuta)"),"Moderado",IF(AND(H89="Moderado",I89="Débil (No se ejecuta)"),"Débil",IF(AND(H89="Débil",I89="Fuerte (Siempre se Ejecuta)"),"Débil",IF(AND(H89="Débil",I89="Moderado (Algunas veces se ejecuta)"),"Débil",IF(AND(H89="Débil",I89="Débil (No se ejecuta)"),"Débil"," ")))))))))</f>
        <v>Débil</v>
      </c>
      <c r="K89" s="496" t="str">
        <f>IF(J89="Fuerte","NO",IF(J89=" "," ","SI"))</f>
        <v>SI</v>
      </c>
      <c r="L89" s="3"/>
      <c r="M89" s="3"/>
      <c r="N89" s="3"/>
      <c r="O89" s="3"/>
      <c r="P89" s="3"/>
      <c r="Q89" s="3"/>
      <c r="R89" s="3"/>
      <c r="S89" s="3"/>
      <c r="T89" s="3"/>
      <c r="U89" s="3"/>
      <c r="V89" s="3"/>
      <c r="W89" s="3"/>
      <c r="X89" s="3"/>
      <c r="Y89" s="3"/>
      <c r="Z89" s="3"/>
    </row>
    <row r="90" spans="1:26" ht="30" customHeight="1" x14ac:dyDescent="0.2">
      <c r="A90" s="514"/>
      <c r="B90" s="514"/>
      <c r="C90" s="514"/>
      <c r="D90" s="272"/>
      <c r="E90" s="199" t="s">
        <v>382</v>
      </c>
      <c r="F90" s="146" t="s">
        <v>330</v>
      </c>
      <c r="G90" s="146">
        <f>IF(F90="Adecuado",15,0)</f>
        <v>15</v>
      </c>
      <c r="H90" s="303"/>
      <c r="I90" s="272"/>
      <c r="J90" s="272"/>
      <c r="K90" s="272"/>
      <c r="L90" s="3"/>
      <c r="M90" s="3"/>
      <c r="N90" s="3"/>
      <c r="O90" s="3"/>
      <c r="P90" s="3"/>
      <c r="Q90" s="3"/>
      <c r="R90" s="3"/>
      <c r="S90" s="3"/>
      <c r="T90" s="3"/>
      <c r="U90" s="3"/>
      <c r="V90" s="3"/>
      <c r="W90" s="3"/>
      <c r="X90" s="3"/>
      <c r="Y90" s="3"/>
      <c r="Z90" s="3"/>
    </row>
    <row r="91" spans="1:26" ht="30" customHeight="1" x14ac:dyDescent="0.2">
      <c r="A91" s="514"/>
      <c r="B91" s="514"/>
      <c r="C91" s="514"/>
      <c r="D91" s="201" t="s">
        <v>383</v>
      </c>
      <c r="E91" s="199" t="s">
        <v>384</v>
      </c>
      <c r="F91" s="146" t="s">
        <v>334</v>
      </c>
      <c r="G91" s="146">
        <f>IF(F91="Oportuna",15,0)</f>
        <v>0</v>
      </c>
      <c r="H91" s="303"/>
      <c r="I91" s="272"/>
      <c r="J91" s="272"/>
      <c r="K91" s="272"/>
      <c r="L91" s="3"/>
      <c r="M91" s="3"/>
      <c r="N91" s="3"/>
      <c r="O91" s="3"/>
      <c r="P91" s="3"/>
      <c r="Q91" s="3"/>
      <c r="R91" s="3"/>
      <c r="S91" s="3"/>
      <c r="T91" s="3"/>
      <c r="U91" s="3"/>
      <c r="V91" s="3"/>
      <c r="W91" s="3"/>
      <c r="X91" s="3"/>
      <c r="Y91" s="3"/>
      <c r="Z91" s="3"/>
    </row>
    <row r="92" spans="1:26" ht="48" customHeight="1" x14ac:dyDescent="0.2">
      <c r="A92" s="514"/>
      <c r="B92" s="514"/>
      <c r="C92" s="514"/>
      <c r="D92" s="201" t="s">
        <v>385</v>
      </c>
      <c r="E92" s="199" t="s">
        <v>386</v>
      </c>
      <c r="F92" s="139" t="s">
        <v>336</v>
      </c>
      <c r="G92" s="146">
        <f>IF(F92="Prevenir",15,IF(F92="Detectar",10,0))</f>
        <v>15</v>
      </c>
      <c r="H92" s="303"/>
      <c r="I92" s="272"/>
      <c r="J92" s="272"/>
      <c r="K92" s="272"/>
      <c r="L92" s="3"/>
      <c r="M92" s="3"/>
      <c r="N92" s="3"/>
      <c r="O92" s="3"/>
      <c r="P92" s="3"/>
      <c r="Q92" s="3"/>
      <c r="R92" s="3"/>
      <c r="S92" s="3"/>
      <c r="T92" s="3"/>
      <c r="U92" s="3"/>
      <c r="V92" s="3"/>
      <c r="W92" s="3"/>
      <c r="X92" s="3"/>
      <c r="Y92" s="3"/>
      <c r="Z92" s="3"/>
    </row>
    <row r="93" spans="1:26" ht="30" customHeight="1" x14ac:dyDescent="0.2">
      <c r="A93" s="514"/>
      <c r="B93" s="514"/>
      <c r="C93" s="514"/>
      <c r="D93" s="201" t="s">
        <v>388</v>
      </c>
      <c r="E93" s="199" t="s">
        <v>389</v>
      </c>
      <c r="F93" s="146" t="s">
        <v>340</v>
      </c>
      <c r="G93" s="146">
        <f>IF(F93="Confiable",15,0)</f>
        <v>15</v>
      </c>
      <c r="H93" s="303"/>
      <c r="I93" s="272"/>
      <c r="J93" s="272"/>
      <c r="K93" s="272"/>
      <c r="L93" s="3"/>
      <c r="M93" s="3"/>
      <c r="N93" s="3"/>
      <c r="O93" s="3"/>
      <c r="P93" s="3"/>
      <c r="Q93" s="3"/>
      <c r="R93" s="3"/>
      <c r="S93" s="3"/>
      <c r="T93" s="3"/>
      <c r="U93" s="3"/>
      <c r="V93" s="3"/>
      <c r="W93" s="3"/>
      <c r="X93" s="3"/>
      <c r="Y93" s="3"/>
      <c r="Z93" s="3"/>
    </row>
    <row r="94" spans="1:26" ht="59.25" customHeight="1" x14ac:dyDescent="0.2">
      <c r="A94" s="514"/>
      <c r="B94" s="514"/>
      <c r="C94" s="514"/>
      <c r="D94" s="201" t="s">
        <v>390</v>
      </c>
      <c r="E94" s="199" t="s">
        <v>391</v>
      </c>
      <c r="F94" s="139" t="s">
        <v>344</v>
      </c>
      <c r="G94" s="146">
        <f>IF(F94="Se investigan y se resuelven oportunamente",15,0)</f>
        <v>0</v>
      </c>
      <c r="H94" s="303"/>
      <c r="I94" s="272"/>
      <c r="J94" s="272"/>
      <c r="K94" s="272"/>
      <c r="L94" s="3"/>
      <c r="M94" s="3"/>
      <c r="N94" s="3"/>
      <c r="O94" s="3"/>
      <c r="P94" s="3"/>
      <c r="Q94" s="3"/>
      <c r="R94" s="3"/>
      <c r="S94" s="3"/>
      <c r="T94" s="3"/>
      <c r="U94" s="3"/>
      <c r="V94" s="3"/>
      <c r="W94" s="3"/>
      <c r="X94" s="3"/>
      <c r="Y94" s="3"/>
      <c r="Z94" s="3"/>
    </row>
    <row r="95" spans="1:26" ht="30" customHeight="1" x14ac:dyDescent="0.2">
      <c r="A95" s="514"/>
      <c r="B95" s="514"/>
      <c r="C95" s="534"/>
      <c r="D95" s="203" t="s">
        <v>392</v>
      </c>
      <c r="E95" s="199" t="s">
        <v>393</v>
      </c>
      <c r="F95" s="146" t="s">
        <v>347</v>
      </c>
      <c r="G95" s="146">
        <f>IF(F95="Completa",10,IF(F95="Incompleta",5,0))</f>
        <v>5</v>
      </c>
      <c r="H95" s="276"/>
      <c r="I95" s="271"/>
      <c r="J95" s="271"/>
      <c r="K95" s="271"/>
      <c r="L95" s="3"/>
      <c r="M95" s="3"/>
      <c r="N95" s="3"/>
      <c r="O95" s="3"/>
      <c r="P95" s="3"/>
      <c r="Q95" s="3"/>
      <c r="R95" s="3"/>
      <c r="S95" s="3"/>
      <c r="T95" s="3"/>
      <c r="U95" s="3"/>
      <c r="V95" s="3"/>
      <c r="W95" s="3"/>
      <c r="X95" s="3"/>
      <c r="Y95" s="3"/>
      <c r="Z95" s="3"/>
    </row>
    <row r="96" spans="1:26" ht="14.25" customHeight="1" x14ac:dyDescent="0.2">
      <c r="A96" s="515"/>
      <c r="B96" s="515"/>
      <c r="C96" s="214"/>
      <c r="D96" s="215"/>
      <c r="E96" s="216" t="s">
        <v>394</v>
      </c>
      <c r="F96" s="217"/>
      <c r="G96" s="217">
        <f>SUM(G89:G95)</f>
        <v>65</v>
      </c>
      <c r="H96" s="218"/>
      <c r="I96" s="219"/>
      <c r="J96" s="219"/>
      <c r="K96" s="219"/>
      <c r="L96" s="3"/>
      <c r="M96" s="3"/>
      <c r="N96" s="3"/>
      <c r="O96" s="3"/>
      <c r="P96" s="3"/>
      <c r="Q96" s="3"/>
      <c r="R96" s="3"/>
      <c r="S96" s="3"/>
      <c r="T96" s="3"/>
      <c r="U96" s="3"/>
      <c r="V96" s="3"/>
      <c r="W96" s="3"/>
      <c r="X96" s="3"/>
      <c r="Y96" s="3"/>
      <c r="Z96" s="3"/>
    </row>
    <row r="97" spans="1:26" ht="14.2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30" customHeight="1" x14ac:dyDescent="0.2">
      <c r="A98" s="502" t="s">
        <v>217</v>
      </c>
      <c r="B98" s="503"/>
      <c r="C98" s="504" t="s">
        <v>370</v>
      </c>
      <c r="D98" s="493" t="s">
        <v>359</v>
      </c>
      <c r="E98" s="291"/>
      <c r="F98" s="291"/>
      <c r="G98" s="291"/>
      <c r="H98" s="305"/>
      <c r="I98" s="182" t="s">
        <v>360</v>
      </c>
      <c r="J98" s="497" t="s">
        <v>361</v>
      </c>
      <c r="K98" s="494" t="s">
        <v>362</v>
      </c>
      <c r="L98" s="189"/>
      <c r="M98" s="189"/>
      <c r="N98" s="189"/>
      <c r="O98" s="189"/>
      <c r="P98" s="189"/>
      <c r="Q98" s="189"/>
      <c r="R98" s="189"/>
      <c r="S98" s="189"/>
      <c r="T98" s="189"/>
      <c r="U98" s="189"/>
      <c r="V98" s="189"/>
      <c r="W98" s="189"/>
      <c r="X98" s="189"/>
      <c r="Y98" s="189"/>
      <c r="Z98" s="189"/>
    </row>
    <row r="99" spans="1:26" ht="14.25" customHeight="1" x14ac:dyDescent="0.2">
      <c r="A99" s="299"/>
      <c r="B99" s="327"/>
      <c r="C99" s="327"/>
      <c r="D99" s="185" t="s">
        <v>363</v>
      </c>
      <c r="E99" s="186" t="s">
        <v>364</v>
      </c>
      <c r="F99" s="185" t="s">
        <v>366</v>
      </c>
      <c r="G99" s="185" t="s">
        <v>367</v>
      </c>
      <c r="H99" s="187" t="s">
        <v>395</v>
      </c>
      <c r="I99" s="188" t="s">
        <v>369</v>
      </c>
      <c r="J99" s="327"/>
      <c r="K99" s="281"/>
      <c r="L99" s="189"/>
      <c r="M99" s="189"/>
      <c r="N99" s="189"/>
      <c r="O99" s="189"/>
      <c r="P99" s="189"/>
      <c r="Q99" s="189"/>
      <c r="R99" s="189"/>
      <c r="S99" s="189"/>
      <c r="T99" s="189"/>
      <c r="U99" s="189"/>
      <c r="V99" s="189"/>
      <c r="W99" s="189"/>
      <c r="X99" s="189"/>
      <c r="Y99" s="189"/>
      <c r="Z99" s="189"/>
    </row>
    <row r="100" spans="1:26" ht="20.25" customHeight="1" x14ac:dyDescent="0.2">
      <c r="A100" s="530" t="str">
        <f>'IDENTIFICACION(GyC)'!E22</f>
        <v>Indebida utilización de la figura de urgencia manifiesta para la atención de la emergencia por la pandemia de coronavirus covid 19 en el marco de la ley 80 de 1993 y sus normas concordantes</v>
      </c>
      <c r="B100" s="530" t="str">
        <f>'IDENTIFICACION(GyC)'!B23</f>
        <v xml:space="preserve">Desconocimiento del estatuto contractual y sus decretos reglamentarios </v>
      </c>
      <c r="C100" s="536" t="s">
        <v>398</v>
      </c>
      <c r="D100" s="510" t="s">
        <v>375</v>
      </c>
      <c r="E100" s="190" t="s">
        <v>376</v>
      </c>
      <c r="F100" s="191" t="s">
        <v>328</v>
      </c>
      <c r="G100" s="191">
        <f>IF(F100="Asignado",15,0)</f>
        <v>15</v>
      </c>
      <c r="H100" s="512" t="str">
        <f>IF(AND(G107&gt;0,G107&lt;=85),"Débil",IF(AND(G107&gt;85,G107&lt;=95),"Moderado",IF(G107&gt;96,"Fuerte"," ")))</f>
        <v>Débil</v>
      </c>
      <c r="I100" s="495" t="s">
        <v>351</v>
      </c>
      <c r="J100" s="495" t="str">
        <f>IF(AND(H100="Fuerte",I100="Fuerte (Siempre se Ejecuta)"),"Fuerte",IF(AND(H100="Fuerte",I100="Moderado (Algunas veces se ejecuta)"),"Moderado",IF(AND(H100="Fuerte",I100="Débil (No se ejecuta)"),"Débil",IF(AND(H100="Moderado",I100="Fuerte (Siempre se Ejecuta)"),"Moderado",IF(AND(H100="Moderado",I100="Moderado (Algunas veces se ejecuta)"),"Moderado",IF(AND(H100="Moderado",I100="Débil (No se ejecuta)"),"Débil",IF(AND(H100="Débil",I100="Fuerte (Siempre se Ejecuta)"),"Débil",IF(AND(H100="Débil",I100="Moderado (Algunas veces se ejecuta)"),"Débil",IF(AND(H100="Débil",I100="Débil (No se ejecuta)"),"Débil"," ")))))))))</f>
        <v>Débil</v>
      </c>
      <c r="K100" s="496" t="str">
        <f>IF(J100="Fuerte","NO",IF(J100=" "," ","SI"))</f>
        <v>SI</v>
      </c>
      <c r="L100" s="3"/>
      <c r="M100" s="3"/>
      <c r="N100" s="3"/>
      <c r="O100" s="3"/>
      <c r="P100" s="3"/>
      <c r="Q100" s="3"/>
      <c r="R100" s="3"/>
      <c r="S100" s="3"/>
      <c r="T100" s="3"/>
      <c r="U100" s="3"/>
      <c r="V100" s="3"/>
      <c r="W100" s="3"/>
      <c r="X100" s="3"/>
      <c r="Y100" s="3"/>
      <c r="Z100" s="3"/>
    </row>
    <row r="101" spans="1:26" ht="29.25" customHeight="1" x14ac:dyDescent="0.2">
      <c r="A101" s="514"/>
      <c r="B101" s="514"/>
      <c r="C101" s="514"/>
      <c r="D101" s="272"/>
      <c r="E101" s="199" t="s">
        <v>382</v>
      </c>
      <c r="F101" s="146" t="s">
        <v>330</v>
      </c>
      <c r="G101" s="146">
        <f>IF(F101="Adecuado",15,0)</f>
        <v>15</v>
      </c>
      <c r="H101" s="303"/>
      <c r="I101" s="272"/>
      <c r="J101" s="272"/>
      <c r="K101" s="272"/>
      <c r="L101" s="3"/>
      <c r="M101" s="3"/>
      <c r="N101" s="3"/>
      <c r="O101" s="3"/>
      <c r="P101" s="3"/>
      <c r="Q101" s="3"/>
      <c r="R101" s="3"/>
      <c r="S101" s="3"/>
      <c r="T101" s="3"/>
      <c r="U101" s="3"/>
      <c r="V101" s="3"/>
      <c r="W101" s="3"/>
      <c r="X101" s="3"/>
      <c r="Y101" s="3"/>
      <c r="Z101" s="3"/>
    </row>
    <row r="102" spans="1:26" ht="43.5" customHeight="1" x14ac:dyDescent="0.2">
      <c r="A102" s="514"/>
      <c r="B102" s="514"/>
      <c r="C102" s="514"/>
      <c r="D102" s="201" t="s">
        <v>383</v>
      </c>
      <c r="E102" s="199" t="s">
        <v>384</v>
      </c>
      <c r="F102" s="146" t="s">
        <v>333</v>
      </c>
      <c r="G102" s="146">
        <f>IF(F102="Oportuna",15,0)</f>
        <v>15</v>
      </c>
      <c r="H102" s="303"/>
      <c r="I102" s="272"/>
      <c r="J102" s="272"/>
      <c r="K102" s="272"/>
      <c r="L102" s="3"/>
      <c r="M102" s="3"/>
      <c r="N102" s="3"/>
      <c r="O102" s="3"/>
      <c r="P102" s="3"/>
      <c r="Q102" s="3"/>
      <c r="R102" s="3"/>
      <c r="S102" s="3"/>
      <c r="T102" s="3"/>
      <c r="U102" s="3"/>
      <c r="V102" s="3"/>
      <c r="W102" s="3"/>
      <c r="X102" s="3"/>
      <c r="Y102" s="3"/>
      <c r="Z102" s="3"/>
    </row>
    <row r="103" spans="1:26" ht="43.5" customHeight="1" x14ac:dyDescent="0.2">
      <c r="A103" s="514"/>
      <c r="B103" s="514"/>
      <c r="C103" s="514"/>
      <c r="D103" s="201" t="s">
        <v>385</v>
      </c>
      <c r="E103" s="199" t="s">
        <v>386</v>
      </c>
      <c r="F103" s="139" t="s">
        <v>338</v>
      </c>
      <c r="G103" s="146">
        <f>IF(F103="Prevenir",15,IF(F103="Detectar",10,0))</f>
        <v>0</v>
      </c>
      <c r="H103" s="303"/>
      <c r="I103" s="272"/>
      <c r="J103" s="272"/>
      <c r="K103" s="272"/>
      <c r="L103" s="3"/>
      <c r="M103" s="3"/>
      <c r="N103" s="3"/>
      <c r="O103" s="3"/>
      <c r="P103" s="3"/>
      <c r="Q103" s="3"/>
      <c r="R103" s="3"/>
      <c r="S103" s="3"/>
      <c r="T103" s="3"/>
      <c r="U103" s="3"/>
      <c r="V103" s="3"/>
      <c r="W103" s="3"/>
      <c r="X103" s="3"/>
      <c r="Y103" s="3"/>
      <c r="Z103" s="3"/>
    </row>
    <row r="104" spans="1:26" ht="29.25" customHeight="1" x14ac:dyDescent="0.2">
      <c r="A104" s="514"/>
      <c r="B104" s="514"/>
      <c r="C104" s="514"/>
      <c r="D104" s="201" t="s">
        <v>388</v>
      </c>
      <c r="E104" s="199" t="s">
        <v>389</v>
      </c>
      <c r="F104" s="146" t="s">
        <v>340</v>
      </c>
      <c r="G104" s="146">
        <f>IF(F104="Confiable",15,0)</f>
        <v>15</v>
      </c>
      <c r="H104" s="303"/>
      <c r="I104" s="272"/>
      <c r="J104" s="272"/>
      <c r="K104" s="272"/>
      <c r="L104" s="3"/>
      <c r="M104" s="3"/>
      <c r="N104" s="3"/>
      <c r="O104" s="3"/>
      <c r="P104" s="3"/>
      <c r="Q104" s="3"/>
      <c r="R104" s="3"/>
      <c r="S104" s="3"/>
      <c r="T104" s="3"/>
      <c r="U104" s="3"/>
      <c r="V104" s="3"/>
      <c r="W104" s="3"/>
      <c r="X104" s="3"/>
      <c r="Y104" s="3"/>
      <c r="Z104" s="3"/>
    </row>
    <row r="105" spans="1:26" ht="61.5" customHeight="1" x14ac:dyDescent="0.2">
      <c r="A105" s="514"/>
      <c r="B105" s="514"/>
      <c r="C105" s="514"/>
      <c r="D105" s="201" t="s">
        <v>390</v>
      </c>
      <c r="E105" s="199" t="s">
        <v>391</v>
      </c>
      <c r="F105" s="139" t="s">
        <v>344</v>
      </c>
      <c r="G105" s="146">
        <f>IF(F105="Se investigan y se resuelven oportunamente",15,0)</f>
        <v>0</v>
      </c>
      <c r="H105" s="303"/>
      <c r="I105" s="272"/>
      <c r="J105" s="272"/>
      <c r="K105" s="272"/>
      <c r="L105" s="3"/>
      <c r="M105" s="3"/>
      <c r="N105" s="3"/>
      <c r="O105" s="3"/>
      <c r="P105" s="3"/>
      <c r="Q105" s="3"/>
      <c r="R105" s="3"/>
      <c r="S105" s="3"/>
      <c r="T105" s="3"/>
      <c r="U105" s="3"/>
      <c r="V105" s="3"/>
      <c r="W105" s="3"/>
      <c r="X105" s="3"/>
      <c r="Y105" s="3"/>
      <c r="Z105" s="3"/>
    </row>
    <row r="106" spans="1:26" ht="29.25" customHeight="1" x14ac:dyDescent="0.2">
      <c r="A106" s="514"/>
      <c r="B106" s="514"/>
      <c r="C106" s="534"/>
      <c r="D106" s="203" t="s">
        <v>392</v>
      </c>
      <c r="E106" s="199" t="s">
        <v>393</v>
      </c>
      <c r="F106" s="146" t="s">
        <v>348</v>
      </c>
      <c r="G106" s="146">
        <f>IF(F106="Completa",10,IF(F106="Incompleta",5,0))</f>
        <v>0</v>
      </c>
      <c r="H106" s="276"/>
      <c r="I106" s="271"/>
      <c r="J106" s="271"/>
      <c r="K106" s="271"/>
      <c r="L106" s="3"/>
      <c r="M106" s="3"/>
      <c r="N106" s="3"/>
      <c r="O106" s="3"/>
      <c r="P106" s="3"/>
      <c r="Q106" s="3"/>
      <c r="R106" s="3"/>
      <c r="S106" s="3"/>
      <c r="T106" s="3"/>
      <c r="U106" s="3"/>
      <c r="V106" s="3"/>
      <c r="W106" s="3"/>
      <c r="X106" s="3"/>
      <c r="Y106" s="3"/>
      <c r="Z106" s="3"/>
    </row>
    <row r="107" spans="1:26" ht="14.25" customHeight="1" x14ac:dyDescent="0.2">
      <c r="A107" s="515"/>
      <c r="B107" s="515"/>
      <c r="C107" s="214"/>
      <c r="D107" s="215"/>
      <c r="E107" s="216" t="s">
        <v>394</v>
      </c>
      <c r="F107" s="217"/>
      <c r="G107" s="217">
        <f>SUM(G100:G106)</f>
        <v>60</v>
      </c>
      <c r="H107" s="218"/>
      <c r="I107" s="3"/>
      <c r="J107" s="3"/>
      <c r="K107" s="3"/>
      <c r="L107" s="219"/>
      <c r="M107" s="219"/>
      <c r="N107" s="219"/>
      <c r="O107" s="219"/>
      <c r="P107" s="219"/>
      <c r="Q107" s="219"/>
      <c r="R107" s="219"/>
      <c r="S107" s="219"/>
      <c r="T107" s="219"/>
      <c r="U107" s="219"/>
      <c r="V107" s="219"/>
      <c r="W107" s="219"/>
      <c r="X107" s="219"/>
      <c r="Y107" s="219"/>
      <c r="Z107" s="219"/>
    </row>
    <row r="108" spans="1:26" ht="14.2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30" customHeight="1" x14ac:dyDescent="0.2">
      <c r="A109" s="502" t="s">
        <v>217</v>
      </c>
      <c r="B109" s="503"/>
      <c r="C109" s="504" t="s">
        <v>370</v>
      </c>
      <c r="D109" s="493" t="s">
        <v>359</v>
      </c>
      <c r="E109" s="291"/>
      <c r="F109" s="291"/>
      <c r="G109" s="291"/>
      <c r="H109" s="305"/>
      <c r="I109" s="182" t="s">
        <v>360</v>
      </c>
      <c r="J109" s="497" t="s">
        <v>361</v>
      </c>
      <c r="K109" s="494" t="s">
        <v>362</v>
      </c>
      <c r="L109" s="183"/>
      <c r="M109" s="183"/>
      <c r="N109" s="183"/>
      <c r="O109" s="183"/>
      <c r="P109" s="183"/>
      <c r="Q109" s="183"/>
      <c r="R109" s="183"/>
      <c r="S109" s="183"/>
      <c r="T109" s="183"/>
      <c r="U109" s="183"/>
      <c r="V109" s="183"/>
      <c r="W109" s="183"/>
      <c r="X109" s="183"/>
      <c r="Y109" s="183"/>
      <c r="Z109" s="183"/>
    </row>
    <row r="110" spans="1:26" ht="14.25" customHeight="1" x14ac:dyDescent="0.2">
      <c r="A110" s="299"/>
      <c r="B110" s="327"/>
      <c r="C110" s="327"/>
      <c r="D110" s="185" t="s">
        <v>363</v>
      </c>
      <c r="E110" s="186" t="s">
        <v>364</v>
      </c>
      <c r="F110" s="185" t="s">
        <v>366</v>
      </c>
      <c r="G110" s="185" t="s">
        <v>367</v>
      </c>
      <c r="H110" s="187" t="s">
        <v>395</v>
      </c>
      <c r="I110" s="188" t="s">
        <v>369</v>
      </c>
      <c r="J110" s="327"/>
      <c r="K110" s="281"/>
      <c r="L110" s="189"/>
      <c r="M110" s="189"/>
      <c r="N110" s="189"/>
      <c r="O110" s="189"/>
      <c r="P110" s="189"/>
      <c r="Q110" s="189"/>
      <c r="R110" s="189"/>
      <c r="S110" s="189"/>
      <c r="T110" s="189"/>
      <c r="U110" s="189"/>
      <c r="V110" s="189"/>
      <c r="W110" s="189"/>
      <c r="X110" s="189"/>
      <c r="Y110" s="189"/>
      <c r="Z110" s="189"/>
    </row>
    <row r="111" spans="1:26" ht="32.25" customHeight="1" x14ac:dyDescent="0.2">
      <c r="A111" s="530" t="str">
        <f>+'IDENTIFICACION(GyC)'!E22</f>
        <v>Indebida utilización de la figura de urgencia manifiesta para la atención de la emergencia por la pandemia de coronavirus covid 19 en el marco de la ley 80 de 1993 y sus normas concordantes</v>
      </c>
      <c r="B111" s="530" t="str">
        <f>+'IDENTIFICACION(GyC)'!B24</f>
        <v>Contratar bienes, obras y servicios no relacionados ni vinculados con la emergencia y/o justificándose en ella.</v>
      </c>
      <c r="C111" s="535" t="s">
        <v>403</v>
      </c>
      <c r="D111" s="510" t="s">
        <v>375</v>
      </c>
      <c r="E111" s="190" t="s">
        <v>376</v>
      </c>
      <c r="F111" s="191" t="s">
        <v>328</v>
      </c>
      <c r="G111" s="191">
        <f>IF(F111="Asignado",15,0)</f>
        <v>15</v>
      </c>
      <c r="H111" s="512" t="str">
        <f>IF(AND(G118&gt;0,G118&lt;=85),"Débil",IF(AND(G118&gt;85,G118&lt;=95),"Moderado",IF(G118&gt;96,"Fuerte"," ")))</f>
        <v>Débil</v>
      </c>
      <c r="I111" s="495" t="s">
        <v>351</v>
      </c>
      <c r="J111" s="495" t="str">
        <f>IF(AND(H111="Fuerte",I111="Fuerte (Siempre se Ejecuta)"),"Fuerte",IF(AND(H111="Fuerte",I111="Moderado (Algunas veces se ejecuta)"),"Moderado",IF(AND(H111="Fuerte",I111="Débil (No se ejecuta)"),"Débil",IF(AND(H111="Moderado",I111="Fuerte (Siempre se Ejecuta)"),"Moderado",IF(AND(H111="Moderado",I111="Moderado (Algunas veces se ejecuta)"),"Moderado",IF(AND(H111="Moderado",I111="Débil (No se ejecuta)"),"Débil",IF(AND(H111="Débil",I111="Fuerte (Siempre se Ejecuta)"),"Débil",IF(AND(H111="Débil",I111="Moderado (Algunas veces se ejecuta)"),"Débil",IF(AND(H111="Débil",I111="Débil (No se ejecuta)"),"Débil"," ")))))))))</f>
        <v>Débil</v>
      </c>
      <c r="K111" s="496" t="str">
        <f>IF(J111="Fuerte","NO",IF(J111=" "," ","SI"))</f>
        <v>SI</v>
      </c>
      <c r="L111" s="3"/>
      <c r="M111" s="3"/>
      <c r="N111" s="3"/>
      <c r="O111" s="3"/>
      <c r="P111" s="3"/>
      <c r="Q111" s="3"/>
      <c r="R111" s="3"/>
      <c r="S111" s="3"/>
      <c r="T111" s="3"/>
      <c r="U111" s="3"/>
      <c r="V111" s="3"/>
      <c r="W111" s="3"/>
      <c r="X111" s="3"/>
      <c r="Y111" s="3"/>
      <c r="Z111" s="3"/>
    </row>
    <row r="112" spans="1:26" ht="32.25" customHeight="1" x14ac:dyDescent="0.2">
      <c r="A112" s="514"/>
      <c r="B112" s="514"/>
      <c r="C112" s="514"/>
      <c r="D112" s="272"/>
      <c r="E112" s="199" t="s">
        <v>382</v>
      </c>
      <c r="F112" s="146" t="s">
        <v>330</v>
      </c>
      <c r="G112" s="146">
        <f>IF(F112="Adecuado",15,0)</f>
        <v>15</v>
      </c>
      <c r="H112" s="303"/>
      <c r="I112" s="272"/>
      <c r="J112" s="272"/>
      <c r="K112" s="272"/>
      <c r="L112" s="3"/>
      <c r="M112" s="3"/>
      <c r="N112" s="3"/>
      <c r="O112" s="3"/>
      <c r="P112" s="3"/>
      <c r="Q112" s="3"/>
      <c r="R112" s="3"/>
      <c r="S112" s="3"/>
      <c r="T112" s="3"/>
      <c r="U112" s="3"/>
      <c r="V112" s="3"/>
      <c r="W112" s="3"/>
      <c r="X112" s="3"/>
      <c r="Y112" s="3"/>
      <c r="Z112" s="3"/>
    </row>
    <row r="113" spans="1:26" ht="32.25" customHeight="1" x14ac:dyDescent="0.2">
      <c r="A113" s="514"/>
      <c r="B113" s="514"/>
      <c r="C113" s="514"/>
      <c r="D113" s="201" t="s">
        <v>383</v>
      </c>
      <c r="E113" s="199" t="s">
        <v>384</v>
      </c>
      <c r="F113" s="146" t="s">
        <v>333</v>
      </c>
      <c r="G113" s="146">
        <f>IF(F113="Oportuna",15,0)</f>
        <v>15</v>
      </c>
      <c r="H113" s="303"/>
      <c r="I113" s="272"/>
      <c r="J113" s="272"/>
      <c r="K113" s="272"/>
      <c r="L113" s="3"/>
      <c r="M113" s="3"/>
      <c r="N113" s="3"/>
      <c r="O113" s="3"/>
      <c r="P113" s="3"/>
      <c r="Q113" s="3"/>
      <c r="R113" s="3"/>
      <c r="S113" s="3"/>
      <c r="T113" s="3"/>
      <c r="U113" s="3"/>
      <c r="V113" s="3"/>
      <c r="W113" s="3"/>
      <c r="X113" s="3"/>
      <c r="Y113" s="3"/>
      <c r="Z113" s="3"/>
    </row>
    <row r="114" spans="1:26" ht="49.5" customHeight="1" x14ac:dyDescent="0.2">
      <c r="A114" s="514"/>
      <c r="B114" s="514"/>
      <c r="C114" s="514"/>
      <c r="D114" s="201" t="s">
        <v>385</v>
      </c>
      <c r="E114" s="199" t="s">
        <v>386</v>
      </c>
      <c r="F114" s="139" t="s">
        <v>336</v>
      </c>
      <c r="G114" s="146">
        <f>IF(F114="Prevenir",15,IF(F114="Detectar",10,0))</f>
        <v>15</v>
      </c>
      <c r="H114" s="303"/>
      <c r="I114" s="272"/>
      <c r="J114" s="272"/>
      <c r="K114" s="272"/>
      <c r="L114" s="3"/>
      <c r="M114" s="3"/>
      <c r="N114" s="3"/>
      <c r="O114" s="3"/>
      <c r="P114" s="3"/>
      <c r="Q114" s="3"/>
      <c r="R114" s="3"/>
      <c r="S114" s="3"/>
      <c r="T114" s="3"/>
      <c r="U114" s="3"/>
      <c r="V114" s="3"/>
      <c r="W114" s="3"/>
      <c r="X114" s="3"/>
      <c r="Y114" s="3"/>
      <c r="Z114" s="3"/>
    </row>
    <row r="115" spans="1:26" ht="32.25" customHeight="1" x14ac:dyDescent="0.2">
      <c r="A115" s="514"/>
      <c r="B115" s="514"/>
      <c r="C115" s="514"/>
      <c r="D115" s="201" t="s">
        <v>388</v>
      </c>
      <c r="E115" s="199" t="s">
        <v>389</v>
      </c>
      <c r="F115" s="146" t="s">
        <v>340</v>
      </c>
      <c r="G115" s="146">
        <f>IF(F115="Confiable",15,0)</f>
        <v>15</v>
      </c>
      <c r="H115" s="303"/>
      <c r="I115" s="272"/>
      <c r="J115" s="272"/>
      <c r="K115" s="272"/>
      <c r="L115" s="3"/>
      <c r="M115" s="3"/>
      <c r="N115" s="3"/>
      <c r="O115" s="3"/>
      <c r="P115" s="3"/>
      <c r="Q115" s="3"/>
      <c r="R115" s="3"/>
      <c r="S115" s="3"/>
      <c r="T115" s="3"/>
      <c r="U115" s="3"/>
      <c r="V115" s="3"/>
      <c r="W115" s="3"/>
      <c r="X115" s="3"/>
      <c r="Y115" s="3"/>
      <c r="Z115" s="3"/>
    </row>
    <row r="116" spans="1:26" ht="52.5" customHeight="1" x14ac:dyDescent="0.2">
      <c r="A116" s="514"/>
      <c r="B116" s="514"/>
      <c r="C116" s="514"/>
      <c r="D116" s="201" t="s">
        <v>390</v>
      </c>
      <c r="E116" s="199" t="s">
        <v>391</v>
      </c>
      <c r="F116" s="139" t="s">
        <v>344</v>
      </c>
      <c r="G116" s="146">
        <f>IF(F116="Se investigan y se resuelven oportunamente",15,0)</f>
        <v>0</v>
      </c>
      <c r="H116" s="303"/>
      <c r="I116" s="272"/>
      <c r="J116" s="272"/>
      <c r="K116" s="272"/>
      <c r="L116" s="3"/>
      <c r="M116" s="3"/>
      <c r="N116" s="3"/>
      <c r="O116" s="3"/>
      <c r="P116" s="3"/>
      <c r="Q116" s="3"/>
      <c r="R116" s="3"/>
      <c r="S116" s="3"/>
      <c r="T116" s="3"/>
      <c r="U116" s="3"/>
      <c r="V116" s="3"/>
      <c r="W116" s="3"/>
      <c r="X116" s="3"/>
      <c r="Y116" s="3"/>
      <c r="Z116" s="3"/>
    </row>
    <row r="117" spans="1:26" ht="32.25" customHeight="1" x14ac:dyDescent="0.2">
      <c r="A117" s="514"/>
      <c r="B117" s="514"/>
      <c r="C117" s="534"/>
      <c r="D117" s="203" t="s">
        <v>392</v>
      </c>
      <c r="E117" s="199" t="s">
        <v>393</v>
      </c>
      <c r="F117" s="146" t="s">
        <v>347</v>
      </c>
      <c r="G117" s="146">
        <f>IF(F117="Completa",10,IF(F117="Incompleta",5,0))</f>
        <v>5</v>
      </c>
      <c r="H117" s="276"/>
      <c r="I117" s="271"/>
      <c r="J117" s="271"/>
      <c r="K117" s="271"/>
      <c r="L117" s="3"/>
      <c r="M117" s="3"/>
      <c r="N117" s="3"/>
      <c r="O117" s="3"/>
      <c r="P117" s="3"/>
      <c r="Q117" s="3"/>
      <c r="R117" s="3"/>
      <c r="S117" s="3"/>
      <c r="T117" s="3"/>
      <c r="U117" s="3"/>
      <c r="V117" s="3"/>
      <c r="W117" s="3"/>
      <c r="X117" s="3"/>
      <c r="Y117" s="3"/>
      <c r="Z117" s="3"/>
    </row>
    <row r="118" spans="1:26" ht="14.25" customHeight="1" x14ac:dyDescent="0.2">
      <c r="A118" s="515"/>
      <c r="B118" s="515"/>
      <c r="C118" s="214"/>
      <c r="D118" s="215"/>
      <c r="E118" s="216" t="s">
        <v>394</v>
      </c>
      <c r="F118" s="217"/>
      <c r="G118" s="217">
        <f>SUM(G111:G117)</f>
        <v>80</v>
      </c>
      <c r="H118" s="218"/>
      <c r="I118" s="219"/>
      <c r="J118" s="219"/>
      <c r="K118" s="219"/>
      <c r="L118" s="3"/>
      <c r="M118" s="3"/>
      <c r="N118" s="3"/>
      <c r="O118" s="3"/>
      <c r="P118" s="3"/>
      <c r="Q118" s="3"/>
      <c r="R118" s="3"/>
      <c r="S118" s="3"/>
      <c r="T118" s="3"/>
      <c r="U118" s="3"/>
      <c r="V118" s="3"/>
      <c r="W118" s="3"/>
      <c r="X118" s="3"/>
      <c r="Y118" s="3"/>
      <c r="Z118" s="3"/>
    </row>
    <row r="119" spans="1:26" ht="30" customHeight="1" x14ac:dyDescent="0.2">
      <c r="A119" s="502" t="s">
        <v>217</v>
      </c>
      <c r="B119" s="503"/>
      <c r="C119" s="504" t="s">
        <v>370</v>
      </c>
      <c r="D119" s="493" t="s">
        <v>359</v>
      </c>
      <c r="E119" s="291"/>
      <c r="F119" s="291"/>
      <c r="G119" s="291"/>
      <c r="H119" s="305"/>
      <c r="I119" s="182" t="s">
        <v>360</v>
      </c>
      <c r="J119" s="497" t="s">
        <v>361</v>
      </c>
      <c r="K119" s="494" t="s">
        <v>362</v>
      </c>
      <c r="L119" s="183"/>
      <c r="M119" s="183"/>
      <c r="N119" s="183"/>
      <c r="O119" s="183"/>
      <c r="P119" s="183"/>
      <c r="Q119" s="183"/>
      <c r="R119" s="183"/>
      <c r="S119" s="183"/>
      <c r="T119" s="183"/>
      <c r="U119" s="183"/>
      <c r="V119" s="183"/>
      <c r="W119" s="183"/>
      <c r="X119" s="183"/>
      <c r="Y119" s="183"/>
      <c r="Z119" s="183"/>
    </row>
    <row r="120" spans="1:26" ht="14.25" customHeight="1" x14ac:dyDescent="0.2">
      <c r="A120" s="299"/>
      <c r="B120" s="327"/>
      <c r="C120" s="327"/>
      <c r="D120" s="185" t="s">
        <v>363</v>
      </c>
      <c r="E120" s="186" t="s">
        <v>364</v>
      </c>
      <c r="F120" s="185" t="s">
        <v>366</v>
      </c>
      <c r="G120" s="185" t="s">
        <v>367</v>
      </c>
      <c r="H120" s="187" t="s">
        <v>395</v>
      </c>
      <c r="I120" s="188" t="s">
        <v>369</v>
      </c>
      <c r="J120" s="327"/>
      <c r="K120" s="281"/>
      <c r="L120" s="189"/>
      <c r="M120" s="189"/>
      <c r="N120" s="189"/>
      <c r="O120" s="189"/>
      <c r="P120" s="189"/>
      <c r="Q120" s="189"/>
      <c r="R120" s="189"/>
      <c r="S120" s="189"/>
      <c r="T120" s="189"/>
      <c r="U120" s="189"/>
      <c r="V120" s="189"/>
      <c r="W120" s="189"/>
      <c r="X120" s="189"/>
      <c r="Y120" s="189"/>
      <c r="Z120" s="189"/>
    </row>
    <row r="121" spans="1:26" ht="32.25" customHeight="1" x14ac:dyDescent="0.2">
      <c r="A121" s="530" t="str">
        <f>+'IDENTIFICACION(GyC)'!E22</f>
        <v>Indebida utilización de la figura de urgencia manifiesta para la atención de la emergencia por la pandemia de coronavirus covid 19 en el marco de la ley 80 de 1993 y sus normas concordantes</v>
      </c>
      <c r="B121" s="530" t="str">
        <f>+'IDENTIFICACION(GyC)'!B25</f>
        <v>Falta de claridad en la justificación previa de la necesidad para adquisición del bien o servicio contratado que impida atender, mitigar o contener la emergencia sanitaria por efecto de la pandemia</v>
      </c>
      <c r="C121" s="536" t="s">
        <v>419</v>
      </c>
      <c r="D121" s="510" t="s">
        <v>375</v>
      </c>
      <c r="E121" s="190" t="s">
        <v>376</v>
      </c>
      <c r="F121" s="191" t="s">
        <v>328</v>
      </c>
      <c r="G121" s="191">
        <f>IF(F121="Asignado",15,0)</f>
        <v>15</v>
      </c>
      <c r="H121" s="512" t="str">
        <f>IF(AND(G128&gt;0,G128&lt;=85),"Débil",IF(AND(G128&gt;85,G128&lt;=95),"Moderado",IF(G128&gt;96,"Fuerte"," ")))</f>
        <v>Débil</v>
      </c>
      <c r="I121" s="495" t="s">
        <v>351</v>
      </c>
      <c r="J121" s="49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Débil</v>
      </c>
      <c r="K121" s="496" t="str">
        <f>IF(J121="Fuerte","NO",IF(J121=" "," ","SI"))</f>
        <v>SI</v>
      </c>
      <c r="L121" s="3"/>
      <c r="M121" s="3"/>
      <c r="N121" s="3"/>
      <c r="O121" s="3"/>
      <c r="P121" s="3"/>
      <c r="Q121" s="3"/>
      <c r="R121" s="3"/>
      <c r="S121" s="3"/>
      <c r="T121" s="3"/>
      <c r="U121" s="3"/>
      <c r="V121" s="3"/>
      <c r="W121" s="3"/>
      <c r="X121" s="3"/>
      <c r="Y121" s="3"/>
      <c r="Z121" s="3"/>
    </row>
    <row r="122" spans="1:26" ht="32.25" customHeight="1" x14ac:dyDescent="0.2">
      <c r="A122" s="514"/>
      <c r="B122" s="514"/>
      <c r="C122" s="514"/>
      <c r="D122" s="272"/>
      <c r="E122" s="199" t="s">
        <v>382</v>
      </c>
      <c r="F122" s="146" t="s">
        <v>330</v>
      </c>
      <c r="G122" s="146">
        <f>IF(F122="Adecuado",15,0)</f>
        <v>15</v>
      </c>
      <c r="H122" s="303"/>
      <c r="I122" s="272"/>
      <c r="J122" s="272"/>
      <c r="K122" s="272"/>
      <c r="L122" s="3"/>
      <c r="M122" s="3"/>
      <c r="N122" s="3"/>
      <c r="O122" s="3"/>
      <c r="P122" s="3"/>
      <c r="Q122" s="3"/>
      <c r="R122" s="3"/>
      <c r="S122" s="3"/>
      <c r="T122" s="3"/>
      <c r="U122" s="3"/>
      <c r="V122" s="3"/>
      <c r="W122" s="3"/>
      <c r="X122" s="3"/>
      <c r="Y122" s="3"/>
      <c r="Z122" s="3"/>
    </row>
    <row r="123" spans="1:26" ht="32.25" customHeight="1" x14ac:dyDescent="0.2">
      <c r="A123" s="514"/>
      <c r="B123" s="514"/>
      <c r="C123" s="514"/>
      <c r="D123" s="201" t="s">
        <v>383</v>
      </c>
      <c r="E123" s="199" t="s">
        <v>384</v>
      </c>
      <c r="F123" s="146" t="s">
        <v>333</v>
      </c>
      <c r="G123" s="146">
        <f>IF(F123="Oportuna",15,0)</f>
        <v>15</v>
      </c>
      <c r="H123" s="303"/>
      <c r="I123" s="272"/>
      <c r="J123" s="272"/>
      <c r="K123" s="272"/>
      <c r="L123" s="3"/>
      <c r="M123" s="3"/>
      <c r="N123" s="3"/>
      <c r="O123" s="3"/>
      <c r="P123" s="3"/>
      <c r="Q123" s="3"/>
      <c r="R123" s="3"/>
      <c r="S123" s="3"/>
      <c r="T123" s="3"/>
      <c r="U123" s="3"/>
      <c r="V123" s="3"/>
      <c r="W123" s="3"/>
      <c r="X123" s="3"/>
      <c r="Y123" s="3"/>
      <c r="Z123" s="3"/>
    </row>
    <row r="124" spans="1:26" ht="44.25" customHeight="1" x14ac:dyDescent="0.2">
      <c r="A124" s="514"/>
      <c r="B124" s="514"/>
      <c r="C124" s="514"/>
      <c r="D124" s="201" t="s">
        <v>385</v>
      </c>
      <c r="E124" s="199" t="s">
        <v>386</v>
      </c>
      <c r="F124" s="139" t="s">
        <v>336</v>
      </c>
      <c r="G124" s="146">
        <f>IF(F124="Prevenir",15,IF(F124="Detectar",10,0))</f>
        <v>15</v>
      </c>
      <c r="H124" s="303"/>
      <c r="I124" s="272"/>
      <c r="J124" s="272"/>
      <c r="K124" s="272"/>
      <c r="L124" s="3"/>
      <c r="M124" s="3"/>
      <c r="N124" s="3"/>
      <c r="O124" s="3"/>
      <c r="P124" s="3"/>
      <c r="Q124" s="3"/>
      <c r="R124" s="3"/>
      <c r="S124" s="3"/>
      <c r="T124" s="3"/>
      <c r="U124" s="3"/>
      <c r="V124" s="3"/>
      <c r="W124" s="3"/>
      <c r="X124" s="3"/>
      <c r="Y124" s="3"/>
      <c r="Z124" s="3"/>
    </row>
    <row r="125" spans="1:26" ht="32.25" customHeight="1" x14ac:dyDescent="0.2">
      <c r="A125" s="514"/>
      <c r="B125" s="514"/>
      <c r="C125" s="514"/>
      <c r="D125" s="201" t="s">
        <v>388</v>
      </c>
      <c r="E125" s="199" t="s">
        <v>389</v>
      </c>
      <c r="F125" s="146" t="s">
        <v>340</v>
      </c>
      <c r="G125" s="146">
        <f>IF(F125="Confiable",15,0)</f>
        <v>15</v>
      </c>
      <c r="H125" s="303"/>
      <c r="I125" s="272"/>
      <c r="J125" s="272"/>
      <c r="K125" s="272"/>
      <c r="L125" s="3"/>
      <c r="M125" s="3"/>
      <c r="N125" s="3"/>
      <c r="O125" s="3"/>
      <c r="P125" s="3"/>
      <c r="Q125" s="3"/>
      <c r="R125" s="3"/>
      <c r="S125" s="3"/>
      <c r="T125" s="3"/>
      <c r="U125" s="3"/>
      <c r="V125" s="3"/>
      <c r="W125" s="3"/>
      <c r="X125" s="3"/>
      <c r="Y125" s="3"/>
      <c r="Z125" s="3"/>
    </row>
    <row r="126" spans="1:26" ht="56.25" customHeight="1" x14ac:dyDescent="0.2">
      <c r="A126" s="514"/>
      <c r="B126" s="514"/>
      <c r="C126" s="514"/>
      <c r="D126" s="201" t="s">
        <v>390</v>
      </c>
      <c r="E126" s="199" t="s">
        <v>391</v>
      </c>
      <c r="F126" s="139" t="s">
        <v>344</v>
      </c>
      <c r="G126" s="146">
        <f>IF(F126="Se investigan y se resuelven oportunamente",15,0)</f>
        <v>0</v>
      </c>
      <c r="H126" s="303"/>
      <c r="I126" s="272"/>
      <c r="J126" s="272"/>
      <c r="K126" s="272"/>
      <c r="L126" s="3"/>
      <c r="M126" s="3"/>
      <c r="N126" s="3"/>
      <c r="O126" s="3"/>
      <c r="P126" s="3"/>
      <c r="Q126" s="3"/>
      <c r="R126" s="3"/>
      <c r="S126" s="3"/>
      <c r="T126" s="3"/>
      <c r="U126" s="3"/>
      <c r="V126" s="3"/>
      <c r="W126" s="3"/>
      <c r="X126" s="3"/>
      <c r="Y126" s="3"/>
      <c r="Z126" s="3"/>
    </row>
    <row r="127" spans="1:26" ht="32.25" customHeight="1" x14ac:dyDescent="0.2">
      <c r="A127" s="514"/>
      <c r="B127" s="514"/>
      <c r="C127" s="534"/>
      <c r="D127" s="203" t="s">
        <v>392</v>
      </c>
      <c r="E127" s="199" t="s">
        <v>393</v>
      </c>
      <c r="F127" s="146" t="s">
        <v>347</v>
      </c>
      <c r="G127" s="146">
        <f>IF(F127="Completa",10,IF(F127="Incompleta",5,0))</f>
        <v>5</v>
      </c>
      <c r="H127" s="276"/>
      <c r="I127" s="271"/>
      <c r="J127" s="271"/>
      <c r="K127" s="271"/>
      <c r="L127" s="3"/>
      <c r="M127" s="3"/>
      <c r="N127" s="3"/>
      <c r="O127" s="3"/>
      <c r="P127" s="3"/>
      <c r="Q127" s="3"/>
      <c r="R127" s="3"/>
      <c r="S127" s="3"/>
      <c r="T127" s="3"/>
      <c r="U127" s="3"/>
      <c r="V127" s="3"/>
      <c r="W127" s="3"/>
      <c r="X127" s="3"/>
      <c r="Y127" s="3"/>
      <c r="Z127" s="3"/>
    </row>
    <row r="128" spans="1:26" ht="14.25" customHeight="1" x14ac:dyDescent="0.2">
      <c r="A128" s="515"/>
      <c r="B128" s="515"/>
      <c r="C128" s="214"/>
      <c r="D128" s="215"/>
      <c r="E128" s="216" t="s">
        <v>394</v>
      </c>
      <c r="F128" s="217"/>
      <c r="G128" s="217">
        <f>SUM(G121:G127)</f>
        <v>80</v>
      </c>
      <c r="H128" s="218"/>
      <c r="I128" s="219"/>
      <c r="J128" s="219"/>
      <c r="K128" s="219"/>
      <c r="L128" s="3"/>
      <c r="M128" s="3"/>
      <c r="N128" s="3"/>
      <c r="O128" s="3"/>
      <c r="P128" s="3"/>
      <c r="Q128" s="3"/>
      <c r="R128" s="3"/>
      <c r="S128" s="3"/>
      <c r="T128" s="3"/>
      <c r="U128" s="3"/>
      <c r="V128" s="3"/>
      <c r="W128" s="3"/>
      <c r="X128" s="3"/>
      <c r="Y128" s="3"/>
      <c r="Z128" s="3"/>
    </row>
    <row r="129" spans="1:26" ht="30" customHeight="1" x14ac:dyDescent="0.2">
      <c r="A129" s="502" t="s">
        <v>217</v>
      </c>
      <c r="B129" s="503"/>
      <c r="C129" s="504" t="s">
        <v>370</v>
      </c>
      <c r="D129" s="493" t="s">
        <v>359</v>
      </c>
      <c r="E129" s="291"/>
      <c r="F129" s="291"/>
      <c r="G129" s="291"/>
      <c r="H129" s="305"/>
      <c r="I129" s="182" t="s">
        <v>360</v>
      </c>
      <c r="J129" s="497" t="s">
        <v>361</v>
      </c>
      <c r="K129" s="494" t="s">
        <v>362</v>
      </c>
      <c r="L129" s="183"/>
      <c r="M129" s="183"/>
      <c r="N129" s="183"/>
      <c r="O129" s="183"/>
      <c r="P129" s="183"/>
      <c r="Q129" s="183"/>
      <c r="R129" s="183"/>
      <c r="S129" s="183"/>
      <c r="T129" s="183"/>
      <c r="U129" s="183"/>
      <c r="V129" s="183"/>
      <c r="W129" s="183"/>
      <c r="X129" s="183"/>
      <c r="Y129" s="183"/>
      <c r="Z129" s="183"/>
    </row>
    <row r="130" spans="1:26" ht="14.25" customHeight="1" x14ac:dyDescent="0.2">
      <c r="A130" s="299"/>
      <c r="B130" s="327"/>
      <c r="C130" s="327"/>
      <c r="D130" s="185" t="s">
        <v>363</v>
      </c>
      <c r="E130" s="186" t="s">
        <v>364</v>
      </c>
      <c r="F130" s="185" t="s">
        <v>366</v>
      </c>
      <c r="G130" s="185" t="s">
        <v>367</v>
      </c>
      <c r="H130" s="187" t="s">
        <v>395</v>
      </c>
      <c r="I130" s="188" t="s">
        <v>369</v>
      </c>
      <c r="J130" s="327"/>
      <c r="K130" s="281"/>
      <c r="L130" s="189"/>
      <c r="M130" s="189"/>
      <c r="N130" s="189"/>
      <c r="O130" s="189"/>
      <c r="P130" s="189"/>
      <c r="Q130" s="189"/>
      <c r="R130" s="189"/>
      <c r="S130" s="189"/>
      <c r="T130" s="189"/>
      <c r="U130" s="189"/>
      <c r="V130" s="189"/>
      <c r="W130" s="189"/>
      <c r="X130" s="189"/>
      <c r="Y130" s="189"/>
      <c r="Z130" s="189"/>
    </row>
    <row r="131" spans="1:26" ht="32.25" customHeight="1" x14ac:dyDescent="0.2">
      <c r="A131" s="530" t="str">
        <f>+'IDENTIFICACION(GyC)'!E22</f>
        <v>Indebida utilización de la figura de urgencia manifiesta para la atención de la emergencia por la pandemia de coronavirus covid 19 en el marco de la ley 80 de 1993 y sus normas concordantes</v>
      </c>
      <c r="B131" s="530" t="str">
        <f>+'IDENTIFICACION(GyC)'!B26</f>
        <v>Adjudicación de contratos a proveedores sin idoneidad, o sin adecuada capacidad financiera o experiencia necesaria en detrimento de la ejecución del contrato</v>
      </c>
      <c r="C131" s="540" t="s">
        <v>462</v>
      </c>
      <c r="D131" s="510" t="s">
        <v>375</v>
      </c>
      <c r="E131" s="190" t="s">
        <v>376</v>
      </c>
      <c r="F131" s="191" t="s">
        <v>328</v>
      </c>
      <c r="G131" s="191">
        <f>IF(F131="Asignado",15,0)</f>
        <v>15</v>
      </c>
      <c r="H131" s="512" t="str">
        <f>IF(AND(G138&gt;0,G138&lt;=85),"Débil",IF(AND(G138&gt;85,G138&lt;=95),"Moderado",IF(G138&gt;96,"Fuerte"," ")))</f>
        <v>Débil</v>
      </c>
      <c r="I131" s="495" t="s">
        <v>351</v>
      </c>
      <c r="J131" s="495" t="str">
        <f>IF(AND(H131="Fuerte",I131="Fuerte (Siempre se Ejecuta)"),"Fuerte",IF(AND(H131="Fuerte",I131="Moderado (Algunas veces se ejecuta)"),"Moderado",IF(AND(H131="Fuerte",I131="Débil (No se ejecuta)"),"Débil",IF(AND(H131="Moderado",I131="Fuerte (Siempre se Ejecuta)"),"Moderado",IF(AND(H131="Moderado",I131="Moderado (Algunas veces se ejecuta)"),"Moderado",IF(AND(H131="Moderado",I131="Débil (No se ejecuta)"),"Débil",IF(AND(H131="Débil",I131="Fuerte (Siempre se Ejecuta)"),"Débil",IF(AND(H131="Débil",I131="Moderado (Algunas veces se ejecuta)"),"Débil",IF(AND(H131="Débil",I131="Débil (No se ejecuta)"),"Débil"," ")))))))))</f>
        <v>Débil</v>
      </c>
      <c r="K131" s="496" t="str">
        <f>IF(J131="Fuerte","NO",IF(J131=" "," ","SI"))</f>
        <v>SI</v>
      </c>
      <c r="L131" s="3"/>
      <c r="M131" s="3"/>
      <c r="N131" s="3"/>
      <c r="O131" s="3"/>
      <c r="P131" s="3"/>
      <c r="Q131" s="3"/>
      <c r="R131" s="3"/>
      <c r="S131" s="3"/>
      <c r="T131" s="3"/>
      <c r="U131" s="3"/>
      <c r="V131" s="3"/>
      <c r="W131" s="3"/>
      <c r="X131" s="3"/>
      <c r="Y131" s="3"/>
      <c r="Z131" s="3"/>
    </row>
    <row r="132" spans="1:26" ht="32.25" customHeight="1" x14ac:dyDescent="0.2">
      <c r="A132" s="514"/>
      <c r="B132" s="514"/>
      <c r="C132" s="541"/>
      <c r="D132" s="272"/>
      <c r="E132" s="199" t="s">
        <v>382</v>
      </c>
      <c r="F132" s="146" t="s">
        <v>330</v>
      </c>
      <c r="G132" s="146">
        <f>IF(F132="Adecuado",15,0)</f>
        <v>15</v>
      </c>
      <c r="H132" s="303"/>
      <c r="I132" s="272"/>
      <c r="J132" s="272"/>
      <c r="K132" s="272"/>
      <c r="L132" s="3"/>
      <c r="M132" s="3"/>
      <c r="N132" s="3"/>
      <c r="O132" s="3"/>
      <c r="P132" s="3"/>
      <c r="Q132" s="3"/>
      <c r="R132" s="3"/>
      <c r="S132" s="3"/>
      <c r="T132" s="3"/>
      <c r="U132" s="3"/>
      <c r="V132" s="3"/>
      <c r="W132" s="3"/>
      <c r="X132" s="3"/>
      <c r="Y132" s="3"/>
      <c r="Z132" s="3"/>
    </row>
    <row r="133" spans="1:26" ht="32.25" customHeight="1" x14ac:dyDescent="0.2">
      <c r="A133" s="514"/>
      <c r="B133" s="514"/>
      <c r="C133" s="541"/>
      <c r="D133" s="201" t="s">
        <v>383</v>
      </c>
      <c r="E133" s="199" t="s">
        <v>384</v>
      </c>
      <c r="F133" s="146" t="s">
        <v>333</v>
      </c>
      <c r="G133" s="146">
        <f>IF(F133="Oportuna",15,0)</f>
        <v>15</v>
      </c>
      <c r="H133" s="303"/>
      <c r="I133" s="272"/>
      <c r="J133" s="272"/>
      <c r="K133" s="272"/>
      <c r="L133" s="3"/>
      <c r="M133" s="3"/>
      <c r="N133" s="3"/>
      <c r="O133" s="3"/>
      <c r="P133" s="3"/>
      <c r="Q133" s="3"/>
      <c r="R133" s="3"/>
      <c r="S133" s="3"/>
      <c r="T133" s="3"/>
      <c r="U133" s="3"/>
      <c r="V133" s="3"/>
      <c r="W133" s="3"/>
      <c r="X133" s="3"/>
      <c r="Y133" s="3"/>
      <c r="Z133" s="3"/>
    </row>
    <row r="134" spans="1:26" ht="48.75" customHeight="1" x14ac:dyDescent="0.2">
      <c r="A134" s="514"/>
      <c r="B134" s="514"/>
      <c r="C134" s="541"/>
      <c r="D134" s="201" t="s">
        <v>385</v>
      </c>
      <c r="E134" s="199" t="s">
        <v>386</v>
      </c>
      <c r="F134" s="139" t="s">
        <v>338</v>
      </c>
      <c r="G134" s="146">
        <f>IF(F134="Prevenir",15,IF(F134="Detectar",10,0))</f>
        <v>0</v>
      </c>
      <c r="H134" s="303"/>
      <c r="I134" s="272"/>
      <c r="J134" s="272"/>
      <c r="K134" s="272"/>
      <c r="L134" s="3"/>
      <c r="M134" s="3"/>
      <c r="N134" s="3"/>
      <c r="O134" s="3"/>
      <c r="P134" s="3"/>
      <c r="Q134" s="3"/>
      <c r="R134" s="3"/>
      <c r="S134" s="3"/>
      <c r="T134" s="3"/>
      <c r="U134" s="3"/>
      <c r="V134" s="3"/>
      <c r="W134" s="3"/>
      <c r="X134" s="3"/>
      <c r="Y134" s="3"/>
      <c r="Z134" s="3"/>
    </row>
    <row r="135" spans="1:26" ht="32.25" customHeight="1" x14ac:dyDescent="0.2">
      <c r="A135" s="514"/>
      <c r="B135" s="514"/>
      <c r="C135" s="541"/>
      <c r="D135" s="201" t="s">
        <v>388</v>
      </c>
      <c r="E135" s="199" t="s">
        <v>389</v>
      </c>
      <c r="F135" s="146" t="s">
        <v>340</v>
      </c>
      <c r="G135" s="146">
        <f>IF(F135="Confiable",15,0)</f>
        <v>15</v>
      </c>
      <c r="H135" s="303"/>
      <c r="I135" s="272"/>
      <c r="J135" s="272"/>
      <c r="K135" s="272"/>
      <c r="L135" s="3"/>
      <c r="M135" s="3"/>
      <c r="N135" s="3"/>
      <c r="O135" s="3"/>
      <c r="P135" s="3"/>
      <c r="Q135" s="3"/>
      <c r="R135" s="3"/>
      <c r="S135" s="3"/>
      <c r="T135" s="3"/>
      <c r="U135" s="3"/>
      <c r="V135" s="3"/>
      <c r="W135" s="3"/>
      <c r="X135" s="3"/>
      <c r="Y135" s="3"/>
      <c r="Z135" s="3"/>
    </row>
    <row r="136" spans="1:26" ht="49.5" customHeight="1" x14ac:dyDescent="0.2">
      <c r="A136" s="514"/>
      <c r="B136" s="514"/>
      <c r="C136" s="541"/>
      <c r="D136" s="201" t="s">
        <v>390</v>
      </c>
      <c r="E136" s="199" t="s">
        <v>391</v>
      </c>
      <c r="F136" s="139" t="s">
        <v>344</v>
      </c>
      <c r="G136" s="146">
        <f>IF(F136="Se investigan y se resuelven oportunamente",15,0)</f>
        <v>0</v>
      </c>
      <c r="H136" s="303"/>
      <c r="I136" s="272"/>
      <c r="J136" s="272"/>
      <c r="K136" s="272"/>
      <c r="L136" s="3"/>
      <c r="M136" s="3"/>
      <c r="N136" s="3"/>
      <c r="O136" s="3"/>
      <c r="P136" s="3"/>
      <c r="Q136" s="3"/>
      <c r="R136" s="3"/>
      <c r="S136" s="3"/>
      <c r="T136" s="3"/>
      <c r="U136" s="3"/>
      <c r="V136" s="3"/>
      <c r="W136" s="3"/>
      <c r="X136" s="3"/>
      <c r="Y136" s="3"/>
      <c r="Z136" s="3"/>
    </row>
    <row r="137" spans="1:26" ht="34.5" customHeight="1" x14ac:dyDescent="0.2">
      <c r="A137" s="514"/>
      <c r="B137" s="514"/>
      <c r="C137" s="542"/>
      <c r="D137" s="203" t="s">
        <v>392</v>
      </c>
      <c r="E137" s="199" t="s">
        <v>393</v>
      </c>
      <c r="F137" s="146" t="s">
        <v>347</v>
      </c>
      <c r="G137" s="146">
        <f>IF(F137="Completa",10,IF(F137="Incompleta",5,0))</f>
        <v>5</v>
      </c>
      <c r="H137" s="276"/>
      <c r="I137" s="271"/>
      <c r="J137" s="271"/>
      <c r="K137" s="271"/>
      <c r="L137" s="3"/>
      <c r="M137" s="3"/>
      <c r="N137" s="3"/>
      <c r="O137" s="3"/>
      <c r="P137" s="3"/>
      <c r="Q137" s="3"/>
      <c r="R137" s="3"/>
      <c r="S137" s="3"/>
      <c r="T137" s="3"/>
      <c r="U137" s="3"/>
      <c r="V137" s="3"/>
      <c r="W137" s="3"/>
      <c r="X137" s="3"/>
      <c r="Y137" s="3"/>
      <c r="Z137" s="3"/>
    </row>
    <row r="138" spans="1:26" ht="13.5" customHeight="1" x14ac:dyDescent="0.2">
      <c r="A138" s="515"/>
      <c r="B138" s="515"/>
      <c r="C138" s="214"/>
      <c r="D138" s="215"/>
      <c r="E138" s="216" t="s">
        <v>394</v>
      </c>
      <c r="F138" s="217"/>
      <c r="G138" s="217">
        <f>SUM(G131:G137)</f>
        <v>65</v>
      </c>
      <c r="H138" s="218"/>
      <c r="I138" s="219"/>
      <c r="J138" s="219"/>
      <c r="K138" s="219"/>
      <c r="L138" s="3"/>
      <c r="M138" s="3"/>
      <c r="N138" s="3"/>
      <c r="O138" s="3"/>
      <c r="P138" s="3"/>
      <c r="Q138" s="3"/>
      <c r="R138" s="3"/>
      <c r="S138" s="3"/>
      <c r="T138" s="3"/>
      <c r="U138" s="3"/>
      <c r="V138" s="3"/>
      <c r="W138" s="3"/>
      <c r="X138" s="3"/>
      <c r="Y138" s="3"/>
      <c r="Z138" s="3"/>
    </row>
    <row r="139" spans="1:26" ht="30" customHeight="1" x14ac:dyDescent="0.2">
      <c r="A139" s="502" t="s">
        <v>217</v>
      </c>
      <c r="B139" s="503"/>
      <c r="C139" s="504" t="s">
        <v>370</v>
      </c>
      <c r="D139" s="493" t="s">
        <v>359</v>
      </c>
      <c r="E139" s="291"/>
      <c r="F139" s="291"/>
      <c r="G139" s="291"/>
      <c r="H139" s="305"/>
      <c r="I139" s="182" t="s">
        <v>360</v>
      </c>
      <c r="J139" s="497" t="s">
        <v>361</v>
      </c>
      <c r="K139" s="494" t="s">
        <v>362</v>
      </c>
      <c r="L139" s="183"/>
      <c r="M139" s="183"/>
      <c r="N139" s="183"/>
      <c r="O139" s="183"/>
      <c r="P139" s="183"/>
      <c r="Q139" s="183"/>
      <c r="R139" s="183"/>
      <c r="S139" s="183"/>
      <c r="T139" s="183"/>
      <c r="U139" s="183"/>
      <c r="V139" s="183"/>
      <c r="W139" s="183"/>
      <c r="X139" s="183"/>
      <c r="Y139" s="183"/>
      <c r="Z139" s="183"/>
    </row>
    <row r="140" spans="1:26" ht="14.25" customHeight="1" x14ac:dyDescent="0.2">
      <c r="A140" s="299"/>
      <c r="B140" s="327"/>
      <c r="C140" s="327"/>
      <c r="D140" s="185" t="s">
        <v>363</v>
      </c>
      <c r="E140" s="186" t="s">
        <v>364</v>
      </c>
      <c r="F140" s="185" t="s">
        <v>366</v>
      </c>
      <c r="G140" s="185" t="s">
        <v>367</v>
      </c>
      <c r="H140" s="187" t="s">
        <v>395</v>
      </c>
      <c r="I140" s="188" t="s">
        <v>369</v>
      </c>
      <c r="J140" s="327"/>
      <c r="K140" s="281"/>
      <c r="L140" s="189"/>
      <c r="M140" s="189"/>
      <c r="N140" s="189"/>
      <c r="O140" s="189"/>
      <c r="P140" s="189"/>
      <c r="Q140" s="189"/>
      <c r="R140" s="189"/>
      <c r="S140" s="189"/>
      <c r="T140" s="189"/>
      <c r="U140" s="189"/>
      <c r="V140" s="189"/>
      <c r="W140" s="189"/>
      <c r="X140" s="189"/>
      <c r="Y140" s="189"/>
      <c r="Z140" s="189"/>
    </row>
    <row r="141" spans="1:26" ht="32.25" customHeight="1" x14ac:dyDescent="0.2">
      <c r="A141" s="530" t="str">
        <f>+'IDENTIFICACION(GyC)'!E22</f>
        <v>Indebida utilización de la figura de urgencia manifiesta para la atención de la emergencia por la pandemia de coronavirus covid 19 en el marco de la ley 80 de 1993 y sus normas concordantes</v>
      </c>
      <c r="B141" s="530" t="str">
        <f>+'IDENTIFICACION(GyC)'!B27</f>
        <v>Sobrecostos en los contratos de bienes, obras o servicios independiente de posibles distorsiones del mercado</v>
      </c>
      <c r="C141" s="539" t="s">
        <v>437</v>
      </c>
      <c r="D141" s="510" t="s">
        <v>375</v>
      </c>
      <c r="E141" s="190" t="s">
        <v>376</v>
      </c>
      <c r="F141" s="191" t="s">
        <v>328</v>
      </c>
      <c r="G141" s="191">
        <f>IF(F141="Asignado",15,0)</f>
        <v>15</v>
      </c>
      <c r="H141" s="512" t="str">
        <f>IF(AND(G148&gt;0,G148&lt;=85),"Débil",IF(AND(G148&gt;85,G148&lt;=95),"Moderado",IF(G148&gt;96,"Fuerte"," ")))</f>
        <v>Débil</v>
      </c>
      <c r="I141" s="495" t="s">
        <v>351</v>
      </c>
      <c r="J141" s="495" t="str">
        <f>IF(AND(H141="Fuerte",I141="Fuerte (Siempre se Ejecuta)"),"Fuerte",IF(AND(H141="Fuerte",I141="Moderado (Algunas veces se ejecuta)"),"Moderado",IF(AND(H141="Fuerte",I141="Débil (No se ejecuta)"),"Débil",IF(AND(H141="Moderado",I141="Fuerte (Siempre se Ejecuta)"),"Moderado",IF(AND(H141="Moderado",I141="Moderado (Algunas veces se ejecuta)"),"Moderado",IF(AND(H141="Moderado",I141="Débil (No se ejecuta)"),"Débil",IF(AND(H141="Débil",I141="Fuerte (Siempre se Ejecuta)"),"Débil",IF(AND(H141="Débil",I141="Moderado (Algunas veces se ejecuta)"),"Débil",IF(AND(H141="Débil",I141="Débil (No se ejecuta)"),"Débil"," ")))))))))</f>
        <v>Débil</v>
      </c>
      <c r="K141" s="496" t="str">
        <f>IF(J141="Fuerte","NO",IF(J141=" "," ","SI"))</f>
        <v>SI</v>
      </c>
      <c r="L141" s="3"/>
      <c r="M141" s="3"/>
      <c r="N141" s="3"/>
      <c r="O141" s="3"/>
      <c r="P141" s="3"/>
      <c r="Q141" s="3"/>
      <c r="R141" s="3"/>
      <c r="S141" s="3"/>
      <c r="T141" s="3"/>
      <c r="U141" s="3"/>
      <c r="V141" s="3"/>
      <c r="W141" s="3"/>
      <c r="X141" s="3"/>
      <c r="Y141" s="3"/>
      <c r="Z141" s="3"/>
    </row>
    <row r="142" spans="1:26" ht="32.25" customHeight="1" x14ac:dyDescent="0.2">
      <c r="A142" s="514"/>
      <c r="B142" s="514"/>
      <c r="C142" s="514"/>
      <c r="D142" s="272"/>
      <c r="E142" s="199" t="s">
        <v>382</v>
      </c>
      <c r="F142" s="146" t="s">
        <v>330</v>
      </c>
      <c r="G142" s="146">
        <f>IF(F142="Adecuado",15,0)</f>
        <v>15</v>
      </c>
      <c r="H142" s="303"/>
      <c r="I142" s="272"/>
      <c r="J142" s="272"/>
      <c r="K142" s="272"/>
      <c r="L142" s="3"/>
      <c r="M142" s="3"/>
      <c r="N142" s="3"/>
      <c r="O142" s="3"/>
      <c r="P142" s="3"/>
      <c r="Q142" s="3"/>
      <c r="R142" s="3"/>
      <c r="S142" s="3"/>
      <c r="T142" s="3"/>
      <c r="U142" s="3"/>
      <c r="V142" s="3"/>
      <c r="W142" s="3"/>
      <c r="X142" s="3"/>
      <c r="Y142" s="3"/>
      <c r="Z142" s="3"/>
    </row>
    <row r="143" spans="1:26" ht="32.25" customHeight="1" x14ac:dyDescent="0.2">
      <c r="A143" s="514"/>
      <c r="B143" s="514"/>
      <c r="C143" s="514"/>
      <c r="D143" s="201" t="s">
        <v>383</v>
      </c>
      <c r="E143" s="199" t="s">
        <v>384</v>
      </c>
      <c r="F143" s="146" t="s">
        <v>333</v>
      </c>
      <c r="G143" s="146">
        <f>IF(F143="Oportuna",15,0)</f>
        <v>15</v>
      </c>
      <c r="H143" s="303"/>
      <c r="I143" s="272"/>
      <c r="J143" s="272"/>
      <c r="K143" s="272"/>
      <c r="L143" s="3"/>
      <c r="M143" s="3"/>
      <c r="N143" s="3"/>
      <c r="O143" s="3"/>
      <c r="P143" s="3"/>
      <c r="Q143" s="3"/>
      <c r="R143" s="3"/>
      <c r="S143" s="3"/>
      <c r="T143" s="3"/>
      <c r="U143" s="3"/>
      <c r="V143" s="3"/>
      <c r="W143" s="3"/>
      <c r="X143" s="3"/>
      <c r="Y143" s="3"/>
      <c r="Z143" s="3"/>
    </row>
    <row r="144" spans="1:26" ht="40.5" customHeight="1" x14ac:dyDescent="0.2">
      <c r="A144" s="514"/>
      <c r="B144" s="514"/>
      <c r="C144" s="514"/>
      <c r="D144" s="201" t="s">
        <v>385</v>
      </c>
      <c r="E144" s="199" t="s">
        <v>386</v>
      </c>
      <c r="F144" s="139" t="s">
        <v>336</v>
      </c>
      <c r="G144" s="146">
        <f>IF(F144="Prevenir",15,IF(F144="Detectar",10,0))</f>
        <v>15</v>
      </c>
      <c r="H144" s="303"/>
      <c r="I144" s="272"/>
      <c r="J144" s="272"/>
      <c r="K144" s="272"/>
      <c r="L144" s="3"/>
      <c r="M144" s="3"/>
      <c r="N144" s="3"/>
      <c r="O144" s="3"/>
      <c r="P144" s="3"/>
      <c r="Q144" s="3"/>
      <c r="R144" s="3"/>
      <c r="S144" s="3"/>
      <c r="T144" s="3"/>
      <c r="U144" s="3"/>
      <c r="V144" s="3"/>
      <c r="W144" s="3"/>
      <c r="X144" s="3"/>
      <c r="Y144" s="3"/>
      <c r="Z144" s="3"/>
    </row>
    <row r="145" spans="1:26" ht="32.25" customHeight="1" x14ac:dyDescent="0.2">
      <c r="A145" s="514"/>
      <c r="B145" s="514"/>
      <c r="C145" s="514"/>
      <c r="D145" s="201" t="s">
        <v>388</v>
      </c>
      <c r="E145" s="199" t="s">
        <v>389</v>
      </c>
      <c r="F145" s="146" t="s">
        <v>340</v>
      </c>
      <c r="G145" s="146">
        <f>IF(F145="Confiable",15,0)</f>
        <v>15</v>
      </c>
      <c r="H145" s="303"/>
      <c r="I145" s="272"/>
      <c r="J145" s="272"/>
      <c r="K145" s="272"/>
      <c r="L145" s="3"/>
      <c r="M145" s="3"/>
      <c r="N145" s="3"/>
      <c r="O145" s="3"/>
      <c r="P145" s="3"/>
      <c r="Q145" s="3"/>
      <c r="R145" s="3"/>
      <c r="S145" s="3"/>
      <c r="T145" s="3"/>
      <c r="U145" s="3"/>
      <c r="V145" s="3"/>
      <c r="W145" s="3"/>
      <c r="X145" s="3"/>
      <c r="Y145" s="3"/>
      <c r="Z145" s="3"/>
    </row>
    <row r="146" spans="1:26" ht="59.25" customHeight="1" x14ac:dyDescent="0.2">
      <c r="A146" s="514"/>
      <c r="B146" s="514"/>
      <c r="C146" s="514"/>
      <c r="D146" s="201" t="s">
        <v>390</v>
      </c>
      <c r="E146" s="199" t="s">
        <v>391</v>
      </c>
      <c r="F146" s="139" t="s">
        <v>344</v>
      </c>
      <c r="G146" s="146">
        <f>IF(F146="Se investigan y se resuelven oportunamente",15,0)</f>
        <v>0</v>
      </c>
      <c r="H146" s="303"/>
      <c r="I146" s="272"/>
      <c r="J146" s="272"/>
      <c r="K146" s="272"/>
      <c r="L146" s="3"/>
      <c r="M146" s="3"/>
      <c r="N146" s="3"/>
      <c r="O146" s="3"/>
      <c r="P146" s="3"/>
      <c r="Q146" s="3"/>
      <c r="R146" s="3"/>
      <c r="S146" s="3"/>
      <c r="T146" s="3"/>
      <c r="U146" s="3"/>
      <c r="V146" s="3"/>
      <c r="W146" s="3"/>
      <c r="X146" s="3"/>
      <c r="Y146" s="3"/>
      <c r="Z146" s="3"/>
    </row>
    <row r="147" spans="1:26" ht="32.25" customHeight="1" x14ac:dyDescent="0.2">
      <c r="A147" s="514"/>
      <c r="B147" s="514"/>
      <c r="C147" s="534"/>
      <c r="D147" s="203" t="s">
        <v>392</v>
      </c>
      <c r="E147" s="199" t="s">
        <v>393</v>
      </c>
      <c r="F147" s="146" t="s">
        <v>346</v>
      </c>
      <c r="G147" s="146">
        <f>IF(F147="Completa",10,IF(F147="Incompleta",5,0))</f>
        <v>10</v>
      </c>
      <c r="H147" s="276"/>
      <c r="I147" s="271"/>
      <c r="J147" s="271"/>
      <c r="K147" s="271"/>
      <c r="L147" s="3"/>
      <c r="M147" s="3"/>
      <c r="N147" s="3"/>
      <c r="O147" s="3"/>
      <c r="P147" s="3"/>
      <c r="Q147" s="3"/>
      <c r="R147" s="3"/>
      <c r="S147" s="3"/>
      <c r="T147" s="3"/>
      <c r="U147" s="3"/>
      <c r="V147" s="3"/>
      <c r="W147" s="3"/>
      <c r="X147" s="3"/>
      <c r="Y147" s="3"/>
      <c r="Z147" s="3"/>
    </row>
    <row r="148" spans="1:26" ht="14.25" customHeight="1" x14ac:dyDescent="0.2">
      <c r="A148" s="514"/>
      <c r="B148" s="514"/>
      <c r="C148" s="253"/>
      <c r="D148" s="254"/>
      <c r="E148" s="216" t="s">
        <v>394</v>
      </c>
      <c r="F148" s="217"/>
      <c r="G148" s="217">
        <f>SUM(G141:G147)</f>
        <v>85</v>
      </c>
      <c r="H148" s="218"/>
      <c r="I148" s="219"/>
      <c r="J148" s="219"/>
      <c r="K148" s="219"/>
      <c r="L148" s="3"/>
      <c r="M148" s="3"/>
      <c r="N148" s="3"/>
      <c r="O148" s="3"/>
      <c r="P148" s="3"/>
      <c r="Q148" s="3"/>
      <c r="R148" s="3"/>
      <c r="S148" s="3"/>
      <c r="T148" s="3"/>
      <c r="U148" s="3"/>
      <c r="V148" s="3"/>
      <c r="W148" s="3"/>
      <c r="X148" s="3"/>
      <c r="Y148" s="3"/>
      <c r="Z148" s="3"/>
    </row>
    <row r="149" spans="1:26" ht="30" customHeight="1" x14ac:dyDescent="0.2">
      <c r="A149" s="502" t="s">
        <v>217</v>
      </c>
      <c r="B149" s="503"/>
      <c r="C149" s="504" t="s">
        <v>370</v>
      </c>
      <c r="D149" s="493" t="s">
        <v>359</v>
      </c>
      <c r="E149" s="291"/>
      <c r="F149" s="291"/>
      <c r="G149" s="291"/>
      <c r="H149" s="305"/>
      <c r="I149" s="182" t="s">
        <v>360</v>
      </c>
      <c r="J149" s="497" t="s">
        <v>361</v>
      </c>
      <c r="K149" s="494" t="s">
        <v>362</v>
      </c>
      <c r="L149" s="183"/>
      <c r="M149" s="183"/>
      <c r="N149" s="183"/>
      <c r="O149" s="183"/>
      <c r="P149" s="183"/>
      <c r="Q149" s="183"/>
      <c r="R149" s="183"/>
      <c r="S149" s="183"/>
      <c r="T149" s="183"/>
      <c r="U149" s="183"/>
      <c r="V149" s="183"/>
      <c r="W149" s="183"/>
      <c r="X149" s="183"/>
      <c r="Y149" s="183"/>
      <c r="Z149" s="183"/>
    </row>
    <row r="150" spans="1:26" ht="14.25" customHeight="1" x14ac:dyDescent="0.2">
      <c r="A150" s="299"/>
      <c r="B150" s="327"/>
      <c r="C150" s="327"/>
      <c r="D150" s="185" t="s">
        <v>363</v>
      </c>
      <c r="E150" s="186" t="s">
        <v>364</v>
      </c>
      <c r="F150" s="185" t="s">
        <v>366</v>
      </c>
      <c r="G150" s="185" t="s">
        <v>367</v>
      </c>
      <c r="H150" s="187" t="s">
        <v>395</v>
      </c>
      <c r="I150" s="188" t="s">
        <v>369</v>
      </c>
      <c r="J150" s="327"/>
      <c r="K150" s="281"/>
      <c r="L150" s="189"/>
      <c r="M150" s="189"/>
      <c r="N150" s="189"/>
      <c r="O150" s="189"/>
      <c r="P150" s="189"/>
      <c r="Q150" s="189"/>
      <c r="R150" s="189"/>
      <c r="S150" s="189"/>
      <c r="T150" s="189"/>
      <c r="U150" s="189"/>
      <c r="V150" s="189"/>
      <c r="W150" s="189"/>
      <c r="X150" s="189"/>
      <c r="Y150" s="189"/>
      <c r="Z150" s="189"/>
    </row>
    <row r="151" spans="1:26" ht="27" customHeight="1" x14ac:dyDescent="0.2">
      <c r="A151" s="537" t="s">
        <v>153</v>
      </c>
      <c r="B151" s="538" t="s">
        <v>155</v>
      </c>
      <c r="C151" s="537" t="s">
        <v>448</v>
      </c>
      <c r="D151" s="402" t="s">
        <v>375</v>
      </c>
      <c r="E151" s="255" t="s">
        <v>376</v>
      </c>
      <c r="F151" s="191" t="s">
        <v>328</v>
      </c>
      <c r="G151" s="191">
        <f>IF(F151="Asignado",15,0)</f>
        <v>15</v>
      </c>
      <c r="H151" s="512" t="str">
        <f>IF(AND(G158&gt;0,G158&lt;=85),"Débil",IF(AND(G158&gt;85,G158&lt;=95),"Moderado",IF(G158&gt;96,"Fuerte"," ")))</f>
        <v>Débil</v>
      </c>
      <c r="I151" s="495" t="s">
        <v>350</v>
      </c>
      <c r="J151" s="495" t="str">
        <f>IF(AND(H151="Fuerte",I151="Fuerte (Siempre se Ejecuta)"),"Fuerte",IF(AND(H151="Fuerte",I151="Moderado (Algunas veces se ejecuta)"),"Moderado",IF(AND(H151="Fuerte",I151="Débil (No se ejecuta)"),"Débil",IF(AND(H151="Moderado",I151="Fuerte (Siempre se Ejecuta)"),"Moderado",IF(AND(H151="Moderado",I151="Moderado (Algunas veces se ejecuta)"),"Moderado",IF(AND(H151="Moderado",I151="Débil (No se ejecuta)"),"Débil",IF(AND(H151="Débil",I151="Fuerte (Siempre se Ejecuta)"),"Débil",IF(AND(H151="Débil",I151="Moderado (Algunas veces se ejecuta)"),"Débil",IF(AND(H151="Débil",I151="Débil (No se ejecuta)"),"Débil"," ")))))))))</f>
        <v>Débil</v>
      </c>
      <c r="K151" s="496" t="str">
        <f>IF(J151="Fuerte","NO",IF(J151=" "," ","SI"))</f>
        <v>SI</v>
      </c>
      <c r="L151" s="3"/>
      <c r="M151" s="3"/>
      <c r="N151" s="3"/>
      <c r="O151" s="3"/>
      <c r="P151" s="3"/>
      <c r="Q151" s="3"/>
      <c r="R151" s="3"/>
      <c r="S151" s="3"/>
      <c r="T151" s="3"/>
      <c r="U151" s="3"/>
      <c r="V151" s="3"/>
      <c r="W151" s="3"/>
      <c r="X151" s="3"/>
      <c r="Y151" s="3"/>
      <c r="Z151" s="3"/>
    </row>
    <row r="152" spans="1:26" ht="27" customHeight="1" x14ac:dyDescent="0.2">
      <c r="A152" s="272"/>
      <c r="B152" s="272"/>
      <c r="C152" s="272"/>
      <c r="D152" s="271"/>
      <c r="E152" s="256" t="s">
        <v>382</v>
      </c>
      <c r="F152" s="146" t="s">
        <v>330</v>
      </c>
      <c r="G152" s="146">
        <f>IF(F152="Adecuado",15,0)</f>
        <v>15</v>
      </c>
      <c r="H152" s="303"/>
      <c r="I152" s="272"/>
      <c r="J152" s="272"/>
      <c r="K152" s="272"/>
      <c r="L152" s="3"/>
      <c r="M152" s="3"/>
      <c r="N152" s="3"/>
      <c r="O152" s="3"/>
      <c r="P152" s="3"/>
      <c r="Q152" s="3"/>
      <c r="R152" s="3"/>
      <c r="S152" s="3"/>
      <c r="T152" s="3"/>
      <c r="U152" s="3"/>
      <c r="V152" s="3"/>
      <c r="W152" s="3"/>
      <c r="X152" s="3"/>
      <c r="Y152" s="3"/>
      <c r="Z152" s="3"/>
    </row>
    <row r="153" spans="1:26" ht="27" customHeight="1" x14ac:dyDescent="0.2">
      <c r="A153" s="272"/>
      <c r="B153" s="272"/>
      <c r="C153" s="272"/>
      <c r="D153" s="41" t="s">
        <v>383</v>
      </c>
      <c r="E153" s="256" t="s">
        <v>384</v>
      </c>
      <c r="F153" s="146" t="s">
        <v>333</v>
      </c>
      <c r="G153" s="146">
        <f>IF(F153="Oportuna",15,0)</f>
        <v>15</v>
      </c>
      <c r="H153" s="303"/>
      <c r="I153" s="272"/>
      <c r="J153" s="272"/>
      <c r="K153" s="272"/>
      <c r="L153" s="3"/>
      <c r="M153" s="3"/>
      <c r="N153" s="3"/>
      <c r="O153" s="3"/>
      <c r="P153" s="3"/>
      <c r="Q153" s="3"/>
      <c r="R153" s="3"/>
      <c r="S153" s="3"/>
      <c r="T153" s="3"/>
      <c r="U153" s="3"/>
      <c r="V153" s="3"/>
      <c r="W153" s="3"/>
      <c r="X153" s="3"/>
      <c r="Y153" s="3"/>
      <c r="Z153" s="3"/>
    </row>
    <row r="154" spans="1:26" ht="42" customHeight="1" x14ac:dyDescent="0.2">
      <c r="A154" s="272"/>
      <c r="B154" s="272"/>
      <c r="C154" s="272"/>
      <c r="D154" s="41" t="s">
        <v>385</v>
      </c>
      <c r="E154" s="256" t="s">
        <v>386</v>
      </c>
      <c r="F154" s="139" t="s">
        <v>338</v>
      </c>
      <c r="G154" s="146">
        <f>IF(F154="Prevenir",15,IF(F154="Detectar",10,0))</f>
        <v>0</v>
      </c>
      <c r="H154" s="303"/>
      <c r="I154" s="272"/>
      <c r="J154" s="272"/>
      <c r="K154" s="272"/>
      <c r="L154" s="3"/>
      <c r="M154" s="3"/>
      <c r="N154" s="3"/>
      <c r="O154" s="3"/>
      <c r="P154" s="3"/>
      <c r="Q154" s="3"/>
      <c r="R154" s="3"/>
      <c r="S154" s="3"/>
      <c r="T154" s="3"/>
      <c r="U154" s="3"/>
      <c r="V154" s="3"/>
      <c r="W154" s="3"/>
      <c r="X154" s="3"/>
      <c r="Y154" s="3"/>
      <c r="Z154" s="3"/>
    </row>
    <row r="155" spans="1:26" ht="27" customHeight="1" x14ac:dyDescent="0.2">
      <c r="A155" s="272"/>
      <c r="B155" s="272"/>
      <c r="C155" s="272"/>
      <c r="D155" s="41" t="s">
        <v>388</v>
      </c>
      <c r="E155" s="256" t="s">
        <v>389</v>
      </c>
      <c r="F155" s="146" t="s">
        <v>340</v>
      </c>
      <c r="G155" s="146">
        <f>IF(F155="Confiable",15,0)</f>
        <v>15</v>
      </c>
      <c r="H155" s="303"/>
      <c r="I155" s="272"/>
      <c r="J155" s="272"/>
      <c r="K155" s="272"/>
      <c r="L155" s="3"/>
      <c r="M155" s="3"/>
      <c r="N155" s="3"/>
      <c r="O155" s="3"/>
      <c r="P155" s="3"/>
      <c r="Q155" s="3"/>
      <c r="R155" s="3"/>
      <c r="S155" s="3"/>
      <c r="T155" s="3"/>
      <c r="U155" s="3"/>
      <c r="V155" s="3"/>
      <c r="W155" s="3"/>
      <c r="X155" s="3"/>
      <c r="Y155" s="3"/>
      <c r="Z155" s="3"/>
    </row>
    <row r="156" spans="1:26" ht="57" customHeight="1" x14ac:dyDescent="0.2">
      <c r="A156" s="272"/>
      <c r="B156" s="272"/>
      <c r="C156" s="272"/>
      <c r="D156" s="41" t="s">
        <v>390</v>
      </c>
      <c r="E156" s="256" t="s">
        <v>391</v>
      </c>
      <c r="F156" s="139" t="s">
        <v>344</v>
      </c>
      <c r="G156" s="146">
        <f>IF(F156="Se investigan y se resuelven oportunamente",15,0)</f>
        <v>0</v>
      </c>
      <c r="H156" s="303"/>
      <c r="I156" s="272"/>
      <c r="J156" s="272"/>
      <c r="K156" s="272"/>
      <c r="L156" s="3"/>
      <c r="M156" s="3"/>
      <c r="N156" s="3"/>
      <c r="O156" s="3"/>
      <c r="P156" s="3"/>
      <c r="Q156" s="3"/>
      <c r="R156" s="3"/>
      <c r="S156" s="3"/>
      <c r="T156" s="3"/>
      <c r="U156" s="3"/>
      <c r="V156" s="3"/>
      <c r="W156" s="3"/>
      <c r="X156" s="3"/>
      <c r="Y156" s="3"/>
      <c r="Z156" s="3"/>
    </row>
    <row r="157" spans="1:26" ht="27" customHeight="1" x14ac:dyDescent="0.2">
      <c r="A157" s="271"/>
      <c r="B157" s="271"/>
      <c r="C157" s="271"/>
      <c r="D157" s="41" t="s">
        <v>392</v>
      </c>
      <c r="E157" s="256" t="s">
        <v>393</v>
      </c>
      <c r="F157" s="146" t="s">
        <v>346</v>
      </c>
      <c r="G157" s="146">
        <f>IF(F157="Completa",10,IF(F157="Incompleta",5,0))</f>
        <v>10</v>
      </c>
      <c r="H157" s="276"/>
      <c r="I157" s="271"/>
      <c r="J157" s="271"/>
      <c r="K157" s="271"/>
      <c r="L157" s="3"/>
      <c r="M157" s="3"/>
      <c r="N157" s="3"/>
      <c r="O157" s="3"/>
      <c r="P157" s="3"/>
      <c r="Q157" s="3"/>
      <c r="R157" s="3"/>
      <c r="S157" s="3"/>
      <c r="T157" s="3"/>
      <c r="U157" s="3"/>
      <c r="V157" s="3"/>
      <c r="W157" s="3"/>
      <c r="X157" s="3"/>
      <c r="Y157" s="3"/>
      <c r="Z157" s="3"/>
    </row>
    <row r="158" spans="1:26" ht="14.25" customHeight="1" x14ac:dyDescent="0.2">
      <c r="A158" s="3"/>
      <c r="B158" s="3"/>
      <c r="C158" s="257"/>
      <c r="D158" s="258"/>
      <c r="E158" s="216" t="s">
        <v>394</v>
      </c>
      <c r="F158" s="217"/>
      <c r="G158" s="217">
        <f>SUM(G151:G157)</f>
        <v>70</v>
      </c>
      <c r="H158" s="218"/>
      <c r="I158" s="219"/>
      <c r="J158" s="219"/>
      <c r="K158" s="219"/>
      <c r="L158" s="3"/>
      <c r="M158" s="3"/>
      <c r="N158" s="3"/>
      <c r="O158" s="3"/>
      <c r="P158" s="3"/>
      <c r="Q158" s="3"/>
      <c r="R158" s="3"/>
      <c r="S158" s="3"/>
      <c r="T158" s="3"/>
      <c r="U158" s="3"/>
      <c r="V158" s="3"/>
      <c r="W158" s="3"/>
      <c r="X158" s="3"/>
      <c r="Y158" s="3"/>
      <c r="Z158" s="3"/>
    </row>
    <row r="159" spans="1:26" ht="14.2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row r="360" spans="1:26" ht="15.75" customHeight="1" x14ac:dyDescent="0.2"/>
    <row r="361" spans="1:26" ht="15.75" customHeight="1" x14ac:dyDescent="0.2"/>
    <row r="362" spans="1:26" ht="15.75" customHeight="1" x14ac:dyDescent="0.2"/>
    <row r="363" spans="1:26" ht="15.75" customHeight="1" x14ac:dyDescent="0.2"/>
    <row r="364" spans="1:26" ht="15.75" customHeight="1" x14ac:dyDescent="0.2"/>
    <row r="365" spans="1:26" ht="15.75" customHeight="1" x14ac:dyDescent="0.2"/>
    <row r="366" spans="1:26" ht="15.75" customHeight="1" x14ac:dyDescent="0.2"/>
    <row r="367" spans="1:26" ht="15.75" customHeight="1" x14ac:dyDescent="0.2"/>
    <row r="368" spans="1:26"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6">
    <mergeCell ref="D87:H87"/>
    <mergeCell ref="J87:J88"/>
    <mergeCell ref="K87:K88"/>
    <mergeCell ref="H89:H95"/>
    <mergeCell ref="I89:I95"/>
    <mergeCell ref="B98:B99"/>
    <mergeCell ref="C98:C99"/>
    <mergeCell ref="D98:H98"/>
    <mergeCell ref="J98:J99"/>
    <mergeCell ref="K98:K99"/>
    <mergeCell ref="J89:J95"/>
    <mergeCell ref="K89:K95"/>
    <mergeCell ref="J65:J66"/>
    <mergeCell ref="H67:H73"/>
    <mergeCell ref="I67:I73"/>
    <mergeCell ref="J67:J73"/>
    <mergeCell ref="J76:J77"/>
    <mergeCell ref="K76:K77"/>
    <mergeCell ref="D67:D68"/>
    <mergeCell ref="D76:H76"/>
    <mergeCell ref="D78:D79"/>
    <mergeCell ref="H78:H84"/>
    <mergeCell ref="I78:I84"/>
    <mergeCell ref="J78:J84"/>
    <mergeCell ref="K78:K84"/>
    <mergeCell ref="D65:H65"/>
    <mergeCell ref="K65:K66"/>
    <mergeCell ref="K67:K73"/>
    <mergeCell ref="H151:H157"/>
    <mergeCell ref="I151:I157"/>
    <mergeCell ref="J151:J157"/>
    <mergeCell ref="K151:K157"/>
    <mergeCell ref="H141:H147"/>
    <mergeCell ref="I141:I147"/>
    <mergeCell ref="J141:J147"/>
    <mergeCell ref="K141:K147"/>
    <mergeCell ref="D149:H149"/>
    <mergeCell ref="J149:J150"/>
    <mergeCell ref="K149:K150"/>
    <mergeCell ref="J129:J130"/>
    <mergeCell ref="K129:K130"/>
    <mergeCell ref="H131:H137"/>
    <mergeCell ref="I131:I137"/>
    <mergeCell ref="J131:J137"/>
    <mergeCell ref="K131:K137"/>
    <mergeCell ref="D139:H139"/>
    <mergeCell ref="J139:J140"/>
    <mergeCell ref="K139:K140"/>
    <mergeCell ref="J111:J117"/>
    <mergeCell ref="K111:K117"/>
    <mergeCell ref="D119:H119"/>
    <mergeCell ref="H121:H127"/>
    <mergeCell ref="I121:I127"/>
    <mergeCell ref="J121:J127"/>
    <mergeCell ref="K121:K127"/>
    <mergeCell ref="J119:J120"/>
    <mergeCell ref="K119:K120"/>
    <mergeCell ref="H100:H106"/>
    <mergeCell ref="I100:I106"/>
    <mergeCell ref="J100:J106"/>
    <mergeCell ref="K100:K106"/>
    <mergeCell ref="D109:H109"/>
    <mergeCell ref="J109:J110"/>
    <mergeCell ref="K109:K110"/>
    <mergeCell ref="A131:A138"/>
    <mergeCell ref="B131:B138"/>
    <mergeCell ref="C131:C137"/>
    <mergeCell ref="D131:D132"/>
    <mergeCell ref="A119:A120"/>
    <mergeCell ref="B119:B120"/>
    <mergeCell ref="C119:C120"/>
    <mergeCell ref="A121:A128"/>
    <mergeCell ref="B121:B128"/>
    <mergeCell ref="C121:C127"/>
    <mergeCell ref="D121:D122"/>
    <mergeCell ref="A129:A130"/>
    <mergeCell ref="B129:B130"/>
    <mergeCell ref="C129:C130"/>
    <mergeCell ref="D129:H129"/>
    <mergeCell ref="H111:H117"/>
    <mergeCell ref="I111:I117"/>
    <mergeCell ref="A149:A150"/>
    <mergeCell ref="B149:B150"/>
    <mergeCell ref="C149:C150"/>
    <mergeCell ref="A151:A157"/>
    <mergeCell ref="B151:B157"/>
    <mergeCell ref="C151:C157"/>
    <mergeCell ref="D151:D152"/>
    <mergeCell ref="A139:A140"/>
    <mergeCell ref="B139:B140"/>
    <mergeCell ref="C139:C140"/>
    <mergeCell ref="A141:A148"/>
    <mergeCell ref="B141:B148"/>
    <mergeCell ref="C141:C147"/>
    <mergeCell ref="D141:D142"/>
    <mergeCell ref="A89:A96"/>
    <mergeCell ref="B89:B96"/>
    <mergeCell ref="C89:C95"/>
    <mergeCell ref="D89:D90"/>
    <mergeCell ref="A98:A99"/>
    <mergeCell ref="D100:D101"/>
    <mergeCell ref="C109:C110"/>
    <mergeCell ref="C111:C117"/>
    <mergeCell ref="D111:D112"/>
    <mergeCell ref="A100:A107"/>
    <mergeCell ref="B100:B107"/>
    <mergeCell ref="C100:C106"/>
    <mergeCell ref="A109:A110"/>
    <mergeCell ref="B109:B110"/>
    <mergeCell ref="A111:A118"/>
    <mergeCell ref="B111:B118"/>
    <mergeCell ref="C65:C66"/>
    <mergeCell ref="C67:C73"/>
    <mergeCell ref="A76:A77"/>
    <mergeCell ref="B76:B77"/>
    <mergeCell ref="C76:C77"/>
    <mergeCell ref="B78:B85"/>
    <mergeCell ref="C78:C84"/>
    <mergeCell ref="A78:A85"/>
    <mergeCell ref="A87:A88"/>
    <mergeCell ref="A65:A66"/>
    <mergeCell ref="B65:B66"/>
    <mergeCell ref="A67:A74"/>
    <mergeCell ref="B67:B74"/>
    <mergeCell ref="B87:B88"/>
    <mergeCell ref="C87:C88"/>
    <mergeCell ref="J42:J43"/>
    <mergeCell ref="K42:K43"/>
    <mergeCell ref="J44:J50"/>
    <mergeCell ref="J54:J55"/>
    <mergeCell ref="J56:J62"/>
    <mergeCell ref="A11:A18"/>
    <mergeCell ref="A20:A21"/>
    <mergeCell ref="B20:B21"/>
    <mergeCell ref="C20:C21"/>
    <mergeCell ref="B22:B29"/>
    <mergeCell ref="C22:C28"/>
    <mergeCell ref="D22:D23"/>
    <mergeCell ref="A56:A63"/>
    <mergeCell ref="B56:B63"/>
    <mergeCell ref="C56:C62"/>
    <mergeCell ref="D56:D57"/>
    <mergeCell ref="H56:H62"/>
    <mergeCell ref="I56:I62"/>
    <mergeCell ref="K56:K62"/>
    <mergeCell ref="I44:I50"/>
    <mergeCell ref="K44:K50"/>
    <mergeCell ref="D54:H54"/>
    <mergeCell ref="K54:K55"/>
    <mergeCell ref="A42:A43"/>
    <mergeCell ref="K9:K10"/>
    <mergeCell ref="B3:G4"/>
    <mergeCell ref="B5:G5"/>
    <mergeCell ref="B6:J6"/>
    <mergeCell ref="B7:J7"/>
    <mergeCell ref="A9:A10"/>
    <mergeCell ref="B9:B10"/>
    <mergeCell ref="C9:C10"/>
    <mergeCell ref="B11:B18"/>
    <mergeCell ref="C11:C17"/>
    <mergeCell ref="D11:D12"/>
    <mergeCell ref="H11:H17"/>
    <mergeCell ref="A1:A4"/>
    <mergeCell ref="B1:G2"/>
    <mergeCell ref="H1:I1"/>
    <mergeCell ref="J1:J4"/>
    <mergeCell ref="H2:I2"/>
    <mergeCell ref="H3:I3"/>
    <mergeCell ref="H4:I4"/>
    <mergeCell ref="D9:H9"/>
    <mergeCell ref="J9:J10"/>
    <mergeCell ref="C42:C43"/>
    <mergeCell ref="D42:H42"/>
    <mergeCell ref="A44:A51"/>
    <mergeCell ref="A54:A55"/>
    <mergeCell ref="B54:B55"/>
    <mergeCell ref="C54:C55"/>
    <mergeCell ref="B44:B51"/>
    <mergeCell ref="C44:C50"/>
    <mergeCell ref="D44:D45"/>
    <mergeCell ref="H44:H50"/>
    <mergeCell ref="A22:A29"/>
    <mergeCell ref="A31:A32"/>
    <mergeCell ref="B31:B32"/>
    <mergeCell ref="C31:C32"/>
    <mergeCell ref="D31:H31"/>
    <mergeCell ref="A33:A40"/>
    <mergeCell ref="B33:B40"/>
    <mergeCell ref="C33:C39"/>
    <mergeCell ref="D33:D34"/>
    <mergeCell ref="H22:H28"/>
    <mergeCell ref="H33:H39"/>
    <mergeCell ref="D20:H20"/>
    <mergeCell ref="K20:K21"/>
    <mergeCell ref="I33:I39"/>
    <mergeCell ref="J33:J39"/>
    <mergeCell ref="K33:K39"/>
    <mergeCell ref="J11:J17"/>
    <mergeCell ref="J20:J21"/>
    <mergeCell ref="I22:I28"/>
    <mergeCell ref="J22:J28"/>
    <mergeCell ref="K22:K28"/>
    <mergeCell ref="J31:J32"/>
    <mergeCell ref="K31:K32"/>
    <mergeCell ref="I11:I17"/>
    <mergeCell ref="K11:K17"/>
  </mergeCells>
  <pageMargins left="0.7" right="0.7" top="0.75" bottom="0.75" header="0" footer="0"/>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workbookViewId="0">
      <pane xSplit="3" ySplit="2" topLeftCell="D27" activePane="bottomRight" state="frozen"/>
      <selection pane="topRight" activeCell="D1" sqref="D1"/>
      <selection pane="bottomLeft" activeCell="A3" sqref="A3"/>
      <selection pane="bottomRight" activeCell="B3" sqref="B3:D4"/>
    </sheetView>
  </sheetViews>
  <sheetFormatPr baseColWidth="10" defaultColWidth="12.625" defaultRowHeight="15" customHeight="1" x14ac:dyDescent="0.2"/>
  <cols>
    <col min="1" max="2" width="33.5" customWidth="1"/>
    <col min="3" max="3" width="58.5" customWidth="1"/>
    <col min="4" max="5" width="25.625" customWidth="1"/>
    <col min="6" max="6" width="20" customWidth="1"/>
    <col min="7" max="7" width="23.375" customWidth="1"/>
    <col min="8" max="8" width="19.25" customWidth="1"/>
    <col min="9" max="26" width="10" customWidth="1"/>
  </cols>
  <sheetData>
    <row r="1" spans="1:26" ht="15.75" customHeight="1" x14ac:dyDescent="0.2">
      <c r="A1" s="443"/>
      <c r="B1" s="273" t="s">
        <v>357</v>
      </c>
      <c r="C1" s="274"/>
      <c r="D1" s="275"/>
      <c r="E1" s="317" t="s">
        <v>2</v>
      </c>
      <c r="F1" s="291"/>
      <c r="G1" s="305"/>
      <c r="H1" s="544"/>
      <c r="I1" s="3"/>
      <c r="J1" s="3"/>
      <c r="K1" s="3"/>
      <c r="L1" s="3"/>
      <c r="M1" s="3"/>
      <c r="N1" s="3"/>
      <c r="O1" s="3"/>
      <c r="P1" s="3"/>
      <c r="Q1" s="3"/>
      <c r="R1" s="3"/>
      <c r="S1" s="3"/>
      <c r="T1" s="3"/>
      <c r="U1" s="3"/>
      <c r="V1" s="3"/>
      <c r="W1" s="3"/>
      <c r="X1" s="3"/>
      <c r="Y1" s="3"/>
      <c r="Z1" s="3"/>
    </row>
    <row r="2" spans="1:26" ht="15.75" customHeight="1" x14ac:dyDescent="0.2">
      <c r="A2" s="298"/>
      <c r="B2" s="303"/>
      <c r="C2" s="283"/>
      <c r="D2" s="319"/>
      <c r="E2" s="396" t="s">
        <v>6</v>
      </c>
      <c r="F2" s="294"/>
      <c r="G2" s="312"/>
      <c r="H2" s="280"/>
      <c r="I2" s="3"/>
      <c r="J2" s="3"/>
      <c r="K2" s="3"/>
      <c r="L2" s="3"/>
      <c r="M2" s="3"/>
      <c r="N2" s="3"/>
      <c r="O2" s="3"/>
      <c r="P2" s="3"/>
      <c r="Q2" s="3"/>
      <c r="R2" s="3"/>
      <c r="S2" s="3"/>
      <c r="T2" s="3"/>
      <c r="U2" s="3"/>
      <c r="V2" s="3"/>
      <c r="W2" s="3"/>
      <c r="X2" s="3"/>
      <c r="Y2" s="3"/>
      <c r="Z2" s="3"/>
    </row>
    <row r="3" spans="1:26" ht="36" customHeight="1" x14ac:dyDescent="0.2">
      <c r="A3" s="298"/>
      <c r="B3" s="519" t="s">
        <v>9</v>
      </c>
      <c r="C3" s="283"/>
      <c r="D3" s="319"/>
      <c r="E3" s="396" t="s">
        <v>23</v>
      </c>
      <c r="F3" s="294"/>
      <c r="G3" s="312"/>
      <c r="H3" s="280"/>
      <c r="I3" s="3"/>
      <c r="J3" s="3"/>
      <c r="K3" s="3"/>
      <c r="L3" s="3"/>
      <c r="M3" s="3"/>
      <c r="N3" s="3"/>
      <c r="O3" s="3"/>
      <c r="P3" s="3"/>
      <c r="Q3" s="3"/>
      <c r="R3" s="3"/>
      <c r="S3" s="3"/>
      <c r="T3" s="3"/>
      <c r="U3" s="3"/>
      <c r="V3" s="3"/>
      <c r="W3" s="3"/>
      <c r="X3" s="3"/>
      <c r="Y3" s="3"/>
      <c r="Z3" s="3"/>
    </row>
    <row r="4" spans="1:26" ht="15.75" customHeight="1" x14ac:dyDescent="0.2">
      <c r="A4" s="299"/>
      <c r="B4" s="287"/>
      <c r="C4" s="288"/>
      <c r="D4" s="289"/>
      <c r="E4" s="527" t="s">
        <v>13</v>
      </c>
      <c r="F4" s="440"/>
      <c r="G4" s="441"/>
      <c r="H4" s="281"/>
      <c r="I4" s="3"/>
      <c r="J4" s="3"/>
      <c r="K4" s="3"/>
      <c r="L4" s="3"/>
      <c r="M4" s="3"/>
      <c r="N4" s="3"/>
      <c r="O4" s="3"/>
      <c r="P4" s="3"/>
      <c r="Q4" s="3"/>
      <c r="R4" s="3"/>
      <c r="S4" s="3"/>
      <c r="T4" s="3"/>
      <c r="U4" s="3"/>
      <c r="V4" s="3"/>
      <c r="W4" s="3"/>
      <c r="X4" s="3"/>
      <c r="Y4" s="3"/>
      <c r="Z4" s="3"/>
    </row>
    <row r="5" spans="1:26" ht="14.25" customHeight="1" x14ac:dyDescent="0.2">
      <c r="A5" s="3"/>
      <c r="B5" s="3"/>
      <c r="C5" s="179"/>
      <c r="D5" s="179"/>
      <c r="E5" s="179"/>
      <c r="F5" s="179"/>
      <c r="G5" s="179"/>
      <c r="H5" s="3"/>
      <c r="I5" s="3"/>
      <c r="J5" s="3"/>
      <c r="K5" s="3"/>
      <c r="L5" s="3"/>
      <c r="M5" s="3"/>
      <c r="N5" s="3"/>
      <c r="O5" s="3"/>
      <c r="P5" s="3"/>
      <c r="Q5" s="3"/>
      <c r="R5" s="3"/>
      <c r="S5" s="3"/>
      <c r="T5" s="3"/>
      <c r="U5" s="3"/>
      <c r="V5" s="3"/>
      <c r="W5" s="3"/>
      <c r="X5" s="3"/>
      <c r="Y5" s="3"/>
      <c r="Z5" s="3"/>
    </row>
    <row r="6" spans="1:26" ht="24" customHeight="1" x14ac:dyDescent="0.2">
      <c r="A6" s="184" t="s">
        <v>30</v>
      </c>
      <c r="B6" s="470" t="s">
        <v>32</v>
      </c>
      <c r="C6" s="294"/>
      <c r="D6" s="294"/>
      <c r="E6" s="294"/>
      <c r="F6" s="294"/>
      <c r="G6" s="294"/>
      <c r="H6" s="294"/>
      <c r="I6" s="294"/>
      <c r="J6" s="294"/>
      <c r="K6" s="295"/>
      <c r="L6" s="3"/>
      <c r="M6" s="3"/>
      <c r="N6" s="3"/>
      <c r="O6" s="3"/>
      <c r="P6" s="3"/>
      <c r="Q6" s="3"/>
      <c r="R6" s="3"/>
      <c r="S6" s="3"/>
      <c r="T6" s="3"/>
      <c r="U6" s="3"/>
      <c r="V6" s="3"/>
      <c r="W6" s="3"/>
      <c r="X6" s="3"/>
      <c r="Y6" s="3"/>
      <c r="Z6" s="3"/>
    </row>
    <row r="7" spans="1:26" ht="35.25" customHeight="1" x14ac:dyDescent="0.2">
      <c r="A7" s="148" t="s">
        <v>37</v>
      </c>
      <c r="B7" s="471" t="s">
        <v>365</v>
      </c>
      <c r="C7" s="294"/>
      <c r="D7" s="294"/>
      <c r="E7" s="294"/>
      <c r="F7" s="294"/>
      <c r="G7" s="294"/>
      <c r="H7" s="294"/>
      <c r="I7" s="294"/>
      <c r="J7" s="294"/>
      <c r="K7" s="295"/>
      <c r="L7" s="3"/>
      <c r="M7" s="3"/>
      <c r="N7" s="3"/>
      <c r="O7" s="3"/>
      <c r="P7" s="3"/>
      <c r="Q7" s="3"/>
      <c r="R7" s="3"/>
      <c r="S7" s="3"/>
      <c r="T7" s="3"/>
      <c r="U7" s="3"/>
      <c r="V7" s="3"/>
      <c r="W7" s="3"/>
      <c r="X7" s="3"/>
      <c r="Y7" s="3"/>
      <c r="Z7" s="3"/>
    </row>
    <row r="8" spans="1:26" ht="14.25" customHeight="1" x14ac:dyDescent="0.2">
      <c r="A8" s="3"/>
      <c r="B8" s="3"/>
      <c r="C8" s="179"/>
      <c r="D8" s="179"/>
      <c r="E8" s="179"/>
      <c r="F8" s="179"/>
      <c r="G8" s="179"/>
      <c r="H8" s="3"/>
      <c r="I8" s="3"/>
      <c r="J8" s="3"/>
      <c r="K8" s="3"/>
      <c r="L8" s="3"/>
      <c r="M8" s="3"/>
      <c r="N8" s="3"/>
      <c r="O8" s="3"/>
      <c r="P8" s="3"/>
      <c r="Q8" s="3"/>
      <c r="R8" s="3"/>
      <c r="S8" s="3"/>
      <c r="T8" s="3"/>
      <c r="U8" s="3"/>
      <c r="V8" s="3"/>
      <c r="W8" s="3"/>
      <c r="X8" s="3"/>
      <c r="Y8" s="3"/>
      <c r="Z8" s="3"/>
    </row>
    <row r="9" spans="1:26" ht="30" customHeight="1" x14ac:dyDescent="0.2">
      <c r="A9" s="545" t="s">
        <v>217</v>
      </c>
      <c r="B9" s="545" t="s">
        <v>356</v>
      </c>
      <c r="C9" s="546" t="s">
        <v>370</v>
      </c>
      <c r="D9" s="546" t="s">
        <v>368</v>
      </c>
      <c r="E9" s="546" t="s">
        <v>371</v>
      </c>
      <c r="F9" s="549" t="s">
        <v>372</v>
      </c>
      <c r="G9" s="419"/>
      <c r="H9" s="547" t="s">
        <v>374</v>
      </c>
      <c r="I9" s="183"/>
      <c r="J9" s="183"/>
      <c r="K9" s="183"/>
      <c r="L9" s="183"/>
      <c r="M9" s="183"/>
      <c r="N9" s="183"/>
      <c r="O9" s="183"/>
      <c r="P9" s="183"/>
      <c r="Q9" s="183"/>
      <c r="R9" s="183"/>
      <c r="S9" s="183"/>
      <c r="T9" s="183"/>
      <c r="U9" s="183"/>
      <c r="V9" s="183"/>
      <c r="W9" s="183"/>
      <c r="X9" s="183"/>
      <c r="Y9" s="183"/>
      <c r="Z9" s="183"/>
    </row>
    <row r="10" spans="1:26" ht="58.5" customHeight="1" x14ac:dyDescent="0.2">
      <c r="A10" s="271"/>
      <c r="B10" s="271"/>
      <c r="C10" s="271"/>
      <c r="D10" s="271"/>
      <c r="E10" s="271"/>
      <c r="F10" s="276"/>
      <c r="G10" s="421"/>
      <c r="H10" s="271"/>
      <c r="I10" s="189"/>
      <c r="J10" s="189"/>
      <c r="K10" s="189"/>
      <c r="L10" s="189"/>
      <c r="M10" s="189"/>
      <c r="N10" s="189"/>
      <c r="O10" s="189"/>
      <c r="P10" s="189"/>
      <c r="Q10" s="189"/>
      <c r="R10" s="189"/>
      <c r="S10" s="189"/>
      <c r="T10" s="189"/>
      <c r="U10" s="189"/>
      <c r="V10" s="189"/>
      <c r="W10" s="189"/>
      <c r="X10" s="189"/>
      <c r="Y10" s="189"/>
      <c r="Z10" s="189"/>
    </row>
    <row r="11" spans="1:26" ht="152.25" customHeight="1" x14ac:dyDescent="0.2">
      <c r="A11" s="409" t="str">
        <f>DESCRIPCION!A10</f>
        <v>Posibilidad  en la demora  de los procesos contractuales para la adquisición de los bienes y servicios requeridos por la entidad.</v>
      </c>
      <c r="B11" s="114" t="str">
        <f>DESCRIPCION!D10</f>
        <v xml:space="preserve">Dificultad en la unificación de criterios para la realización de los procesos contractuales </v>
      </c>
      <c r="C11" s="192" t="str">
        <f>'CONTROLES Y EVALUACION'!C11:C17</f>
        <v xml:space="preserve">La Jefe de Ofina anualmente con el proposito de unificar los criterios contractuales reune a los secretarios mediante mesas de trabajo  para exponer el paso a paso del proceso contractual , dejando como evidencia las planillas de asistencia y actas. De no llevarse a acabo la reunion o en caso de no asistir los secretarios  no segenera ninguna sancion. </v>
      </c>
      <c r="D11" s="192" t="str">
        <f>'CONTROLES Y EVALUACION'!H11:H17</f>
        <v>Débil</v>
      </c>
      <c r="E11" s="192" t="str">
        <f>'CONTROLES Y EVALUACION'!I11:I17</f>
        <v>Moderado (Algunas veces se ejecuta)</v>
      </c>
      <c r="F11" s="193" t="str">
        <f>'CONTROLES Y EVALUACION'!J11:J17</f>
        <v>Débil</v>
      </c>
      <c r="G11" s="194">
        <f>+'CONTROLES Y EVALUACION'!G18</f>
        <v>65</v>
      </c>
      <c r="H11" s="548" t="str">
        <f>IF(G14=100,"Fuerte",IF(AND(G14&gt;=50,G14&lt;=99),"Moderado",IF(AND(G14&gt;0,G14&lt;=49),"Débil"," ")))</f>
        <v>Moderado</v>
      </c>
      <c r="I11" s="189"/>
      <c r="J11" s="189"/>
      <c r="K11" s="189"/>
      <c r="L11" s="189"/>
      <c r="M11" s="189"/>
      <c r="N11" s="189"/>
      <c r="O11" s="189"/>
      <c r="P11" s="189"/>
      <c r="Q11" s="189"/>
      <c r="R11" s="189"/>
      <c r="S11" s="189"/>
      <c r="T11" s="189"/>
      <c r="U11" s="189"/>
      <c r="V11" s="189"/>
      <c r="W11" s="189"/>
      <c r="X11" s="189"/>
      <c r="Y11" s="189"/>
      <c r="Z11" s="189"/>
    </row>
    <row r="12" spans="1:26" ht="172.5" customHeight="1" x14ac:dyDescent="0.2">
      <c r="A12" s="272"/>
      <c r="B12" s="114" t="str">
        <f>DESCRIPCION!D13</f>
        <v>Demoras en la recepción de la información contractual por parte de las secretarias ejecutoras.</v>
      </c>
      <c r="C12" s="192" t="s">
        <v>377</v>
      </c>
      <c r="D12" s="192" t="s">
        <v>378</v>
      </c>
      <c r="E12" s="192" t="s">
        <v>350</v>
      </c>
      <c r="F12" s="193" t="s">
        <v>378</v>
      </c>
      <c r="G12" s="194">
        <f>+'CONTROLES Y EVALUACION'!G29</f>
        <v>80</v>
      </c>
      <c r="H12" s="272"/>
      <c r="I12" s="189"/>
      <c r="J12" s="189"/>
      <c r="K12" s="189"/>
      <c r="L12" s="189"/>
      <c r="M12" s="189"/>
      <c r="N12" s="189"/>
      <c r="O12" s="189"/>
      <c r="P12" s="189"/>
      <c r="Q12" s="189"/>
      <c r="R12" s="189"/>
      <c r="S12" s="189"/>
      <c r="T12" s="189"/>
      <c r="U12" s="189"/>
      <c r="V12" s="189"/>
      <c r="W12" s="189"/>
      <c r="X12" s="189"/>
      <c r="Y12" s="189"/>
      <c r="Z12" s="189"/>
    </row>
    <row r="13" spans="1:26" ht="248.25" customHeight="1" x14ac:dyDescent="0.2">
      <c r="A13" s="271"/>
      <c r="B13" s="114" t="str">
        <f>DESCRIPCION!D14</f>
        <v xml:space="preserve">Constantes cambios normativos </v>
      </c>
      <c r="C13" s="192" t="s">
        <v>379</v>
      </c>
      <c r="D13" s="192" t="s">
        <v>380</v>
      </c>
      <c r="E13" s="192" t="s">
        <v>351</v>
      </c>
      <c r="F13" s="193" t="s">
        <v>278</v>
      </c>
      <c r="G13" s="194">
        <f>+'CONTROLES Y EVALUACION'!G40</f>
        <v>100</v>
      </c>
      <c r="H13" s="272"/>
      <c r="I13" s="189"/>
      <c r="J13" s="189"/>
      <c r="K13" s="189"/>
      <c r="L13" s="189"/>
      <c r="M13" s="189"/>
      <c r="N13" s="189"/>
      <c r="O13" s="189"/>
      <c r="P13" s="189"/>
      <c r="Q13" s="189"/>
      <c r="R13" s="189"/>
      <c r="S13" s="189"/>
      <c r="T13" s="189"/>
      <c r="U13" s="189"/>
      <c r="V13" s="189"/>
      <c r="W13" s="189"/>
      <c r="X13" s="189"/>
      <c r="Y13" s="189"/>
      <c r="Z13" s="189"/>
    </row>
    <row r="14" spans="1:26" ht="23.25" customHeight="1" x14ac:dyDescent="0.2">
      <c r="A14" s="196" t="s">
        <v>381</v>
      </c>
      <c r="B14" s="197"/>
      <c r="C14" s="198"/>
      <c r="D14" s="198"/>
      <c r="E14" s="198"/>
      <c r="F14" s="200"/>
      <c r="G14" s="202">
        <f>SUM(G11:G13)/3</f>
        <v>81.666666666666671</v>
      </c>
      <c r="H14" s="271"/>
      <c r="I14" s="189"/>
      <c r="J14" s="189"/>
      <c r="K14" s="189"/>
      <c r="L14" s="189"/>
      <c r="M14" s="189"/>
      <c r="N14" s="189"/>
      <c r="O14" s="189"/>
      <c r="P14" s="189"/>
      <c r="Q14" s="189"/>
      <c r="R14" s="189"/>
      <c r="S14" s="189"/>
      <c r="T14" s="189"/>
      <c r="U14" s="189"/>
      <c r="V14" s="189"/>
      <c r="W14" s="189"/>
      <c r="X14" s="189"/>
      <c r="Y14" s="189"/>
      <c r="Z14" s="189"/>
    </row>
    <row r="15" spans="1:26" ht="165" customHeight="1" x14ac:dyDescent="0.2">
      <c r="A15" s="409" t="str">
        <f>DESCRIPCION!A15</f>
        <v xml:space="preserve">Posibilidad de incumplimiento al sigimiento a las actividades de control del mapa de riesgo de los procesos contractuales. </v>
      </c>
      <c r="B15" s="114" t="str">
        <f>+'CONTROLES Y EVALUACION'!B44</f>
        <v>Falta de articulación entre las Secretarías ejecutoras, Secretaría de Planeación  y oficina de Contratación</v>
      </c>
      <c r="C15" s="192" t="s">
        <v>387</v>
      </c>
      <c r="D15" s="192" t="s">
        <v>378</v>
      </c>
      <c r="E15" s="192" t="s">
        <v>351</v>
      </c>
      <c r="F15" s="193" t="s">
        <v>378</v>
      </c>
      <c r="G15" s="194">
        <f>+'CONTROLES Y EVALUACION'!G51</f>
        <v>65</v>
      </c>
      <c r="H15" s="403" t="str">
        <f>IF(G17=100,"Fuerte",IF(AND(G17&gt;=50,G17&lt;=99),"Moderado",IF(AND(G17&gt;0,G17&lt;=49),"Débil"," ")))</f>
        <v>Moderado</v>
      </c>
      <c r="I15" s="189"/>
      <c r="J15" s="189"/>
      <c r="K15" s="189"/>
      <c r="L15" s="189"/>
      <c r="M15" s="189"/>
      <c r="N15" s="189"/>
      <c r="O15" s="189"/>
      <c r="P15" s="189"/>
      <c r="Q15" s="189"/>
      <c r="R15" s="189"/>
      <c r="S15" s="189"/>
      <c r="T15" s="189"/>
      <c r="U15" s="189"/>
      <c r="V15" s="189"/>
      <c r="W15" s="189"/>
      <c r="X15" s="189"/>
      <c r="Y15" s="189"/>
      <c r="Z15" s="189"/>
    </row>
    <row r="16" spans="1:26" ht="195.75" customHeight="1" x14ac:dyDescent="0.2">
      <c r="A16" s="271"/>
      <c r="B16" s="114" t="str">
        <f>+'CONTROLES Y EVALUACION'!B56</f>
        <v xml:space="preserve">Dificultad en la comunicación con los  lideres de los demás procesos </v>
      </c>
      <c r="C16" s="192" t="s">
        <v>387</v>
      </c>
      <c r="D16" s="192" t="s">
        <v>378</v>
      </c>
      <c r="E16" s="192" t="s">
        <v>351</v>
      </c>
      <c r="F16" s="193" t="s">
        <v>378</v>
      </c>
      <c r="G16" s="194">
        <v>65</v>
      </c>
      <c r="H16" s="272"/>
      <c r="I16" s="189"/>
      <c r="J16" s="189"/>
      <c r="K16" s="189"/>
      <c r="L16" s="189"/>
      <c r="M16" s="189"/>
      <c r="N16" s="189"/>
      <c r="O16" s="189"/>
      <c r="P16" s="189"/>
      <c r="Q16" s="189"/>
      <c r="R16" s="189"/>
      <c r="S16" s="189"/>
      <c r="T16" s="189"/>
      <c r="U16" s="189"/>
      <c r="V16" s="189"/>
      <c r="W16" s="189"/>
      <c r="X16" s="189"/>
      <c r="Y16" s="189"/>
      <c r="Z16" s="189"/>
    </row>
    <row r="17" spans="1:26" ht="18" customHeight="1" x14ac:dyDescent="0.2">
      <c r="A17" s="196" t="s">
        <v>381</v>
      </c>
      <c r="B17" s="197"/>
      <c r="C17" s="198"/>
      <c r="D17" s="198"/>
      <c r="E17" s="198"/>
      <c r="F17" s="200"/>
      <c r="G17" s="204">
        <f>(+G15+G16)/2</f>
        <v>65</v>
      </c>
      <c r="H17" s="271"/>
      <c r="I17" s="189"/>
      <c r="J17" s="189"/>
      <c r="K17" s="189"/>
      <c r="L17" s="189"/>
      <c r="M17" s="189"/>
      <c r="N17" s="189"/>
      <c r="O17" s="189"/>
      <c r="P17" s="189"/>
      <c r="Q17" s="189"/>
      <c r="R17" s="189"/>
      <c r="S17" s="189"/>
      <c r="T17" s="189"/>
      <c r="U17" s="189"/>
      <c r="V17" s="189"/>
      <c r="W17" s="189"/>
      <c r="X17" s="189"/>
      <c r="Y17" s="189"/>
      <c r="Z17" s="189"/>
    </row>
    <row r="18" spans="1:26" ht="216" customHeight="1" x14ac:dyDescent="0.2">
      <c r="A18" s="409" t="str">
        <f>DESCRIPCION!A18</f>
        <v xml:space="preserve">Posibilidad de recibir o solicitar cualquier dádiva o beneficio a nombre propio o de terceros con el fin de celebrar un contrato. </v>
      </c>
      <c r="B18" s="114" t="str">
        <f>+'CONTROLES Y EVALUACION'!B67</f>
        <v xml:space="preserve">Falta de Etica y valores  y de aplicación del código de integridad y buen gobierno. </v>
      </c>
      <c r="C18" s="192" t="str">
        <f>+'CONTROLES Y EVALUACION'!C67</f>
        <v xml:space="preserve">La jefe de oficina cada vez que  requiere la secretaria administrativa, envia a sus empleados de planta a las capacitaciones realizadas por talento humano con el fin de conocer el codigo de integridad etica y buen gobierno de la administracion municipal para luego ser socializado con el personal de contratro de la oficinadejanda como evidencia las planillas de asitencia y actas. 
De no socializarse el codigo de integridad etica y gobierno de la administracion municipal el personal pude incurrir en faltas a la etica. </v>
      </c>
      <c r="D18" s="192" t="s">
        <v>378</v>
      </c>
      <c r="E18" s="192" t="s">
        <v>350</v>
      </c>
      <c r="F18" s="193" t="s">
        <v>378</v>
      </c>
      <c r="G18" s="194">
        <f>+'CONTROLES Y EVALUACION'!G74</f>
        <v>85</v>
      </c>
      <c r="H18" s="403" t="str">
        <f>IF(G20=100,"Fuerte",IF(AND(G20&gt;=50,G20&lt;=99),"Moderado",IF(AND(G20&gt;0,G20&lt;=49),"Débil"," ")))</f>
        <v>Moderado</v>
      </c>
      <c r="I18" s="189"/>
      <c r="J18" s="189"/>
      <c r="K18" s="189"/>
      <c r="L18" s="189"/>
      <c r="M18" s="189"/>
      <c r="N18" s="189"/>
      <c r="O18" s="189"/>
      <c r="P18" s="189"/>
      <c r="Q18" s="189"/>
      <c r="R18" s="189"/>
      <c r="S18" s="189"/>
      <c r="T18" s="189"/>
      <c r="U18" s="189"/>
      <c r="V18" s="189"/>
      <c r="W18" s="189"/>
      <c r="X18" s="189"/>
      <c r="Y18" s="189"/>
      <c r="Z18" s="189"/>
    </row>
    <row r="19" spans="1:26" ht="152.25" customHeight="1" x14ac:dyDescent="0.2">
      <c r="A19" s="271"/>
      <c r="B19" s="114" t="str">
        <f>+'CONTROLES Y EVALUACION'!B78</f>
        <v xml:space="preserve">Dificultad en la unificación de criterios para la realización de los procesos contractuales </v>
      </c>
      <c r="C19" s="192" t="str">
        <f>+'CONTROLES Y EVALUACION'!C78</f>
        <v xml:space="preserve">La Jefe de Ofina anualmente con el proposito de unificar los criterios contractuales reune a los secretarios mediante mesas de trabajo  para exponer el paso a paso del proceso contractual , dejando como evidencia las planillas de asistencia y actas. De no llevarse a acabo la reunion o en caso de no asistir los secretarios  no segenera ninguna sancion. </v>
      </c>
      <c r="D19" s="192" t="s">
        <v>378</v>
      </c>
      <c r="E19" s="192" t="s">
        <v>351</v>
      </c>
      <c r="F19" s="193" t="s">
        <v>378</v>
      </c>
      <c r="G19" s="194">
        <f>+'CONTROLES Y EVALUACION'!G85</f>
        <v>65</v>
      </c>
      <c r="H19" s="272"/>
      <c r="I19" s="189"/>
      <c r="J19" s="189"/>
      <c r="K19" s="189"/>
      <c r="L19" s="189"/>
      <c r="M19" s="189"/>
      <c r="N19" s="189"/>
      <c r="O19" s="189"/>
      <c r="P19" s="189"/>
      <c r="Q19" s="189"/>
      <c r="R19" s="189"/>
      <c r="S19" s="189"/>
      <c r="T19" s="189"/>
      <c r="U19" s="189"/>
      <c r="V19" s="189"/>
      <c r="W19" s="189"/>
      <c r="X19" s="189"/>
      <c r="Y19" s="189"/>
      <c r="Z19" s="189"/>
    </row>
    <row r="20" spans="1:26" ht="22.5" customHeight="1" x14ac:dyDescent="0.2">
      <c r="A20" s="196" t="s">
        <v>381</v>
      </c>
      <c r="B20" s="197"/>
      <c r="C20" s="198"/>
      <c r="D20" s="198"/>
      <c r="E20" s="198"/>
      <c r="F20" s="200"/>
      <c r="G20" s="204">
        <f>(G18+G19)/2</f>
        <v>75</v>
      </c>
      <c r="H20" s="271"/>
      <c r="I20" s="189"/>
      <c r="J20" s="189"/>
      <c r="K20" s="189"/>
      <c r="L20" s="189"/>
      <c r="M20" s="189"/>
      <c r="N20" s="189"/>
      <c r="O20" s="189"/>
      <c r="P20" s="189"/>
      <c r="Q20" s="189"/>
      <c r="R20" s="189"/>
      <c r="S20" s="189"/>
      <c r="T20" s="189"/>
      <c r="U20" s="189"/>
      <c r="V20" s="189"/>
      <c r="W20" s="189"/>
      <c r="X20" s="189"/>
      <c r="Y20" s="189"/>
      <c r="Z20" s="189"/>
    </row>
    <row r="21" spans="1:26" ht="200.25" customHeight="1" x14ac:dyDescent="0.2">
      <c r="A21" s="409" t="str">
        <f>'IDENTIFICACION(GyC)'!E22</f>
        <v>Indebida utilización de la figura de urgencia manifiesta para la atención de la emergencia por la pandemia de coronavirus covid 19 en el marco de la ley 80 de 1993 y sus normas concordantes</v>
      </c>
      <c r="B21" s="114" t="str">
        <f>'IDENTIFICACION(GyC)'!B22</f>
        <v xml:space="preserve">Falta de Etica y valores  y de aplicación del código de integridad y buen gobierno. </v>
      </c>
      <c r="C21" s="192" t="str">
        <f>'CONTROLES Y EVALUACION'!C89</f>
        <v>La jefe de oficina de Contratación cada vez que  la secretaria administrativa convoque, con el fin de conocer el codigo de integridad etica y buen gobierno de la administracion municipal para luego ser socializado con el personal de contratro de la oficina, envia a sus empleados de planta a las capacitaciones realizadas por talento humano  dejando como evidencia las planillas de asistencia y actas. 
En caso de presentarse inobservacia a los valores y principios dentro del marco del proceso contractual, se enviará a control único disciplinario para su respectiva investigación.</v>
      </c>
      <c r="D21" s="192" t="str">
        <f>+'CONTROLES Y EVALUACION'!H89</f>
        <v>Débil</v>
      </c>
      <c r="E21" s="192" t="str">
        <f>+'CONTROLES Y EVALUACION'!I89</f>
        <v>Moderado (Algunas veces se ejecuta)</v>
      </c>
      <c r="F21" s="193" t="str">
        <f>+'CONTROLES Y EVALUACION'!J89</f>
        <v>Débil</v>
      </c>
      <c r="G21" s="194">
        <f>+'CONTROLES Y EVALUACION'!G96</f>
        <v>65</v>
      </c>
      <c r="H21" s="548" t="str">
        <f>IF(G29=100,"Fuerte",IF(AND(G29&gt;=50,G29&lt;=99),"Moderado",IF(AND(G29&gt;0,G29&lt;=49),"Débil"," ")))</f>
        <v>Moderado</v>
      </c>
      <c r="I21" s="189"/>
      <c r="J21" s="189"/>
      <c r="K21" s="189"/>
      <c r="L21" s="189"/>
      <c r="M21" s="189"/>
      <c r="N21" s="189"/>
      <c r="O21" s="189"/>
      <c r="P21" s="189"/>
      <c r="Q21" s="189"/>
      <c r="R21" s="189"/>
      <c r="S21" s="189"/>
      <c r="T21" s="189"/>
      <c r="U21" s="189"/>
      <c r="V21" s="189"/>
      <c r="W21" s="189"/>
      <c r="X21" s="189"/>
      <c r="Y21" s="189"/>
      <c r="Z21" s="189"/>
    </row>
    <row r="22" spans="1:26" ht="218.25" customHeight="1" x14ac:dyDescent="0.2">
      <c r="A22" s="271"/>
      <c r="B22" s="114" t="str">
        <f>'IDENTIFICACION(GyC)'!B23</f>
        <v xml:space="preserve">Desconocimiento del estatuto contractual y sus decretos reglamentarios </v>
      </c>
      <c r="C22" s="198" t="str">
        <f>+'CONTROLES Y EVALUACION'!C100</f>
        <v>La Oficina Jurídica y la oficina de Contratación socializarán a través de circulares, memorandos o correos electrónicos, las actualizaciones normativas  cada vez que se emitan desde el gobierno nacional una vez sean expedidas, sobre las modalidades de contratación en el marco de la emergencia sanitaria para atender las necesidades en materia de mitigación, prevención y control, con el fin de dar a conocer a las secretarías ejecutoras, el marco legal de la contratación pública permitida.  En caso de detectar un incumplimiento a la norma se devuelve el proceso a la Secretaria Ejecutora con las observaciones y correciones pertinentes mediante correo electrónico con el fin de hacer el respectivo seguimiento. La evidencia reposa en el correo electrónico y PISAMI</v>
      </c>
      <c r="D22" s="192" t="str">
        <f>+'CONTROLES Y EVALUACION'!H100</f>
        <v>Débil</v>
      </c>
      <c r="E22" s="192" t="str">
        <f>+'CONTROLES Y EVALUACION'!I100</f>
        <v>Moderado (Algunas veces se ejecuta)</v>
      </c>
      <c r="F22" s="193" t="str">
        <f>+'CONTROLES Y EVALUACION'!J100</f>
        <v>Débil</v>
      </c>
      <c r="G22" s="194">
        <f>+'CONTROLES Y EVALUACION'!G107</f>
        <v>60</v>
      </c>
      <c r="H22" s="272"/>
      <c r="I22" s="189"/>
      <c r="J22" s="189"/>
      <c r="K22" s="189"/>
      <c r="L22" s="189"/>
      <c r="M22" s="189"/>
      <c r="N22" s="189"/>
      <c r="O22" s="189"/>
      <c r="P22" s="189"/>
      <c r="Q22" s="189"/>
      <c r="R22" s="189"/>
      <c r="S22" s="189"/>
      <c r="T22" s="189"/>
      <c r="U22" s="189"/>
      <c r="V22" s="189"/>
      <c r="W22" s="189"/>
      <c r="X22" s="189"/>
      <c r="Y22" s="189"/>
      <c r="Z22" s="189"/>
    </row>
    <row r="23" spans="1:26" ht="260.25" customHeight="1" x14ac:dyDescent="0.2">
      <c r="A23" s="213" t="str">
        <f>'CONTROLES Y EVALUACION'!A100</f>
        <v>Indebida utilización de la figura de urgencia manifiesta para la atención de la emergencia por la pandemia de coronavirus covid 19 en el marco de la ley 80 de 1993 y sus normas concordantes</v>
      </c>
      <c r="B23" s="114" t="str">
        <f>'CONTROLES Y EVALUACION'!B111</f>
        <v>Contratar bienes, obras y servicios no relacionados ni vinculados con la emergencia y/o justificándose en ella.</v>
      </c>
      <c r="C23" s="198" t="str">
        <f>+'CONTROLES Y EVALUACION'!C111</f>
        <v xml:space="preserve">La Oficina de Contratación cada vez que las Secretarías ejecutoras radiquen un proceso relacionado con la urgencia manifiesta, hará la revisión de la carpeta del proceso de adquisición de bienes, servicios u obras dentro del marco de la Urgencia Manifiesta para enfrentar el COVID-19, verificando que el objeto contratado guarde relación directa y conexidad con la prevención, mitigación y control de la pandemia y que se encuentre claramente determinada la población objetivo.  
En caso de encontrar que el objeto del proceso no tiene relación con la adecuada atención de la pandemia COVID-19, se devuelve el proceso a la Secretaria Ejecutora con las observaciones y correciones pertinentes mediante correo electrónico con el fin de hacer el respectivo seguimiento. La evidencia reposa en el correo electrónico.
</v>
      </c>
      <c r="D23" s="192" t="str">
        <f>+'CONTROLES Y EVALUACION'!H111</f>
        <v>Débil</v>
      </c>
      <c r="E23" s="192" t="str">
        <f>+'CONTROLES Y EVALUACION'!I111</f>
        <v>Moderado (Algunas veces se ejecuta)</v>
      </c>
      <c r="F23" s="193" t="str">
        <f>+'CONTROLES Y EVALUACION'!J111</f>
        <v>Débil</v>
      </c>
      <c r="G23" s="194">
        <f>+'CONTROLES Y EVALUACION'!G118</f>
        <v>80</v>
      </c>
      <c r="H23" s="272"/>
      <c r="I23" s="189"/>
      <c r="J23" s="189"/>
      <c r="K23" s="189"/>
      <c r="L23" s="189"/>
      <c r="M23" s="189"/>
      <c r="N23" s="189"/>
      <c r="O23" s="189"/>
      <c r="P23" s="189"/>
      <c r="Q23" s="189"/>
      <c r="R23" s="189"/>
      <c r="S23" s="189"/>
      <c r="T23" s="189"/>
      <c r="U23" s="189"/>
      <c r="V23" s="189"/>
      <c r="W23" s="189"/>
      <c r="X23" s="189"/>
      <c r="Y23" s="189"/>
      <c r="Z23" s="189"/>
    </row>
    <row r="24" spans="1:26" ht="214.5" customHeight="1" x14ac:dyDescent="0.2">
      <c r="A24" s="213"/>
      <c r="B24" s="114" t="str">
        <f>+'CONTROLES Y EVALUACION'!B121</f>
        <v>Falta de claridad en la justificación previa de la necesidad para adquisición del bien o servicio contratado que impida atender, mitigar o contener la emergencia sanitaria por efecto de la pandemia</v>
      </c>
      <c r="C24" s="198" t="str">
        <f>+'CONTROLES Y EVALUACION'!C121</f>
        <v>La Oficina de Contratación cada vez que las Secretarías ejecutoras radiquen un proceso relacionado con la urgencia manifiesta, realizará la revisión de los documentos precontractuales con los que se pretende adquirir bienes, obras o servicios para atender la emergencia sanitaria con ocasión de la pandemia por el covid- 19 con el fin de que se garantice por parte de la secretaría ejecutora, la sufiente claridad en la justiticación de la necesidad que se pretende satisfacer mediante la utilización de la urgencia manfiesta. 
 En caso de evidenciarse falta de claridad en la justificacion previa, se procederá a hacer las respectivas correciones y observaciones a través de correo electrónico con el fin de hacer el respectivo seguimiento. 
La evidencia reposa en el correo electrónico.</v>
      </c>
      <c r="D24" s="192" t="str">
        <f>+'CONTROLES Y EVALUACION'!H121</f>
        <v>Débil</v>
      </c>
      <c r="E24" s="192" t="str">
        <f>+'CONTROLES Y EVALUACION'!I121</f>
        <v>Moderado (Algunas veces se ejecuta)</v>
      </c>
      <c r="F24" s="193" t="str">
        <f>+'CONTROLES Y EVALUACION'!J121</f>
        <v>Débil</v>
      </c>
      <c r="G24" s="194">
        <f>+'CONTROLES Y EVALUACION'!G128</f>
        <v>80</v>
      </c>
      <c r="H24" s="272"/>
      <c r="I24" s="189"/>
      <c r="J24" s="189"/>
      <c r="K24" s="189"/>
      <c r="L24" s="189"/>
      <c r="M24" s="189"/>
      <c r="N24" s="189"/>
      <c r="O24" s="189"/>
      <c r="P24" s="189"/>
      <c r="Q24" s="189"/>
      <c r="R24" s="189"/>
      <c r="S24" s="189"/>
      <c r="T24" s="189"/>
      <c r="U24" s="189"/>
      <c r="V24" s="189"/>
      <c r="W24" s="189"/>
      <c r="X24" s="189"/>
      <c r="Y24" s="189"/>
      <c r="Z24" s="189"/>
    </row>
    <row r="25" spans="1:26" ht="252" customHeight="1" x14ac:dyDescent="0.2">
      <c r="A25" s="213"/>
      <c r="B25" s="114" t="str">
        <f>+'CONTROLES Y EVALUACION'!B131</f>
        <v>Adjudicación de contratos a proveedores sin idoneidad, o sin adecuada capacidad financiera o experiencia necesaria en detrimento de la ejecución del contrato</v>
      </c>
      <c r="C25" s="198" t="str">
        <f>+'CONTROLES Y EVALUACION'!C131</f>
        <v xml:space="preserve"> La secretaria ejecutora cada vez que pretende adelantar la adquisición de un bien, obra o servicio para atender la emergencia sanitaria con ocasión de la pandemia por el covid- 19, revisa los documentos relacionados con la idoneidad y capacidad técnica, organizacional y financiera del proveedor o contratista, con el que se pretende adquirir bienes, obras o servicios para atender la emergencia sanitaria con ocasión de la pandemia por el covid- 19 con el fin de garantizar que el futuro proveedor cuenta con  la capacidad financiera y experiencia necesaria  para asegurar la debida ejecucion del contrato.                                            La oficina de contratacion revisará la carpeta del proceso, verificando que esten los requisitos necesarios para la contratacion, de no ser asi, se procederá a hacer las respectivas  observaciones a través de correo electrónico con el fin de hacer el respectivo seguimiento. La evidencia reposa en el correo electrónico institucional.</v>
      </c>
      <c r="D25" s="192" t="str">
        <f>+'CONTROLES Y EVALUACION'!H131</f>
        <v>Débil</v>
      </c>
      <c r="E25" s="192" t="str">
        <f>+'CONTROLES Y EVALUACION'!I131</f>
        <v>Moderado (Algunas veces se ejecuta)</v>
      </c>
      <c r="F25" s="193" t="str">
        <f>+'CONTROLES Y EVALUACION'!J131</f>
        <v>Débil</v>
      </c>
      <c r="G25" s="194">
        <f>+'CONTROLES Y EVALUACION'!G138</f>
        <v>65</v>
      </c>
      <c r="H25" s="272"/>
      <c r="I25" s="189"/>
      <c r="J25" s="189"/>
      <c r="K25" s="189"/>
      <c r="L25" s="189"/>
      <c r="M25" s="189"/>
      <c r="N25" s="189"/>
      <c r="O25" s="189"/>
      <c r="P25" s="189"/>
      <c r="Q25" s="189"/>
      <c r="R25" s="189"/>
      <c r="S25" s="189"/>
      <c r="T25" s="189"/>
      <c r="U25" s="189"/>
      <c r="V25" s="189"/>
      <c r="W25" s="189"/>
      <c r="X25" s="189"/>
      <c r="Y25" s="189"/>
      <c r="Z25" s="189"/>
    </row>
    <row r="26" spans="1:26" ht="232.5" customHeight="1" x14ac:dyDescent="0.2">
      <c r="A26" s="213"/>
      <c r="B26" s="114" t="str">
        <f>+'CONTROLES Y EVALUACION'!B141</f>
        <v>Sobrecostos en los contratos de bienes, obras o servicios independiente de posibles distorsiones del mercado</v>
      </c>
      <c r="C26" s="198" t="str">
        <f>+'CONTROLES Y EVALUACION'!C141</f>
        <v xml:space="preserve">La secretaria ejecutora cada vez que pretende adelantar la aquisición de un bien, obra o servicio para atender la emergencia sanitaria con ocasión de la pandemia por el covid- 19, deberá agotar todas las gestiones tendientes para garantizar un estudio o revisión de precios de mercado con el fin de evitar sobrecostos y tener unos precios referencia que recojan las condiciones de mercado al momento de adelantar los procesos. 
En caso de evidenciarse sobrecosto se procederá a hacer las respectivas correciones y observaciones a través de correo electrónico con el fin de hacer el respectivo seguimiento
Las Evidencias reposarán en cada secretaría las cuales deben anexarse al proceso contractual. </v>
      </c>
      <c r="D26" s="192" t="str">
        <f>+'CONTROLES Y EVALUACION'!H141</f>
        <v>Débil</v>
      </c>
      <c r="E26" s="192" t="str">
        <f>+'CONTROLES Y EVALUACION'!I141</f>
        <v>Moderado (Algunas veces se ejecuta)</v>
      </c>
      <c r="F26" s="193" t="str">
        <f>+'CONTROLES Y EVALUACION'!J141</f>
        <v>Débil</v>
      </c>
      <c r="G26" s="194">
        <f>+'CONTROLES Y EVALUACION'!G148</f>
        <v>85</v>
      </c>
      <c r="H26" s="272"/>
      <c r="I26" s="189"/>
      <c r="J26" s="189"/>
      <c r="K26" s="189"/>
      <c r="L26" s="189"/>
      <c r="M26" s="189"/>
      <c r="N26" s="189"/>
      <c r="O26" s="189"/>
      <c r="P26" s="189"/>
      <c r="Q26" s="189"/>
      <c r="R26" s="189"/>
      <c r="S26" s="189"/>
      <c r="T26" s="189"/>
      <c r="U26" s="189"/>
      <c r="V26" s="189"/>
      <c r="W26" s="189"/>
      <c r="X26" s="189"/>
      <c r="Y26" s="189"/>
      <c r="Z26" s="189"/>
    </row>
    <row r="27" spans="1:26" ht="25.5" customHeight="1" x14ac:dyDescent="0.2">
      <c r="A27" s="196" t="s">
        <v>381</v>
      </c>
      <c r="B27" s="197"/>
      <c r="C27" s="198"/>
      <c r="D27" s="198"/>
      <c r="E27" s="198"/>
      <c r="F27" s="200"/>
      <c r="G27" s="204">
        <f>(+G21+G22+G23+G24+G25+G26)/6</f>
        <v>72.5</v>
      </c>
      <c r="H27" s="271"/>
      <c r="I27" s="189"/>
      <c r="J27" s="189"/>
      <c r="K27" s="189"/>
      <c r="L27" s="189"/>
      <c r="M27" s="189"/>
      <c r="N27" s="189"/>
      <c r="O27" s="189"/>
      <c r="P27" s="189"/>
      <c r="Q27" s="189"/>
      <c r="R27" s="189"/>
      <c r="S27" s="189"/>
      <c r="T27" s="189"/>
      <c r="U27" s="189"/>
      <c r="V27" s="189"/>
      <c r="W27" s="189"/>
      <c r="X27" s="189"/>
      <c r="Y27" s="189"/>
      <c r="Z27" s="189"/>
    </row>
    <row r="28" spans="1:26" ht="207" customHeight="1" x14ac:dyDescent="0.2">
      <c r="A28" s="213" t="str">
        <f>+'CONTROLES Y EVALUACION'!A151</f>
        <v>Comisión de falta disciplinaria de funcionario público</v>
      </c>
      <c r="B28" s="114" t="str">
        <f>+'CONTROLES Y EVALUACION'!B151</f>
        <v xml:space="preserve">Omisión en el envio de actos administrativos de declaratoria de urgencia manifiesta y contratos celebrados, para el control jurisidiccional y  la contraloria municipal </v>
      </c>
      <c r="C28" s="198" t="str">
        <f>+'CONTROLES Y EVALUACION'!C151</f>
        <v>La Oficina Jurídica remitirá mediante oficio,  inmediatamente se produzca el acto administrativo de declaratoria de urgencia manifiesta al Tribunal Administrativo del Tolima, para el control judicial. La Oficina de Contratación remitirá mediante oficio, inmediatamente se celebren los contratos en el marco de la urgencia manifiesta, junto con los antecedentes contractuales a la Contraloria Municipal de Ibague, para el respectivo control fiscal.En caso que se omita esta obligación, inmediatamente se detecte el incumplimiento, se remite la documentación al  Ente de Control. La evidencia queda registrada en el correo electrónico.</v>
      </c>
      <c r="D28" s="192" t="str">
        <f>+'CONTROLES Y EVALUACION'!H151</f>
        <v>Débil</v>
      </c>
      <c r="E28" s="192" t="str">
        <f>+'CONTROLES Y EVALUACION'!I151</f>
        <v>Fuerte (Siempre se Ejecuta)</v>
      </c>
      <c r="F28" s="193" t="str">
        <f>+'CONTROLES Y EVALUACION'!J151</f>
        <v>Débil</v>
      </c>
      <c r="G28" s="194">
        <f>+'CONTROLES Y EVALUACION'!G158</f>
        <v>70</v>
      </c>
      <c r="H28" s="548" t="str">
        <f>IF(G29=100,"Fuerte",IF(AND(G29&gt;=50,G29&lt;=99),"Moderado",IF(AND(G29&gt;0,G29&lt;=49),"Débil"," ")))</f>
        <v>Moderado</v>
      </c>
      <c r="I28" s="189"/>
      <c r="J28" s="189"/>
      <c r="K28" s="189"/>
      <c r="L28" s="189"/>
      <c r="M28" s="189"/>
      <c r="N28" s="189"/>
      <c r="O28" s="189"/>
      <c r="P28" s="189"/>
      <c r="Q28" s="189"/>
      <c r="R28" s="189"/>
      <c r="S28" s="189"/>
      <c r="T28" s="189"/>
      <c r="U28" s="189"/>
      <c r="V28" s="189"/>
      <c r="W28" s="189"/>
      <c r="X28" s="189"/>
      <c r="Y28" s="189"/>
      <c r="Z28" s="189"/>
    </row>
    <row r="29" spans="1:26" ht="39.75" customHeight="1" x14ac:dyDescent="0.2">
      <c r="A29" s="196" t="s">
        <v>381</v>
      </c>
      <c r="B29" s="196"/>
      <c r="C29" s="196"/>
      <c r="D29" s="196"/>
      <c r="E29" s="196"/>
      <c r="F29" s="196"/>
      <c r="G29" s="202">
        <f>IF(ISERROR(AVERAGE(G11:G19)),0,AVERAGE(G11:G19))</f>
        <v>74.629629629629633</v>
      </c>
      <c r="H29" s="271"/>
      <c r="I29" s="189"/>
      <c r="J29" s="189"/>
      <c r="K29" s="189"/>
      <c r="L29" s="189"/>
      <c r="M29" s="189"/>
      <c r="N29" s="189"/>
      <c r="O29" s="189"/>
      <c r="P29" s="189"/>
      <c r="Q29" s="189"/>
      <c r="R29" s="189"/>
      <c r="S29" s="189"/>
      <c r="T29" s="189"/>
      <c r="U29" s="189"/>
      <c r="V29" s="189"/>
      <c r="W29" s="189"/>
      <c r="X29" s="189"/>
      <c r="Y29" s="189"/>
      <c r="Z29" s="189"/>
    </row>
    <row r="30" spans="1:26" ht="14.2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18:A19"/>
    <mergeCell ref="A21:A22"/>
    <mergeCell ref="H21:H27"/>
    <mergeCell ref="H28:H29"/>
    <mergeCell ref="E9:E10"/>
    <mergeCell ref="F9:G10"/>
    <mergeCell ref="A11:A13"/>
    <mergeCell ref="H11:H14"/>
    <mergeCell ref="A15:A16"/>
    <mergeCell ref="H15:H17"/>
    <mergeCell ref="H18:H20"/>
    <mergeCell ref="B6:K6"/>
    <mergeCell ref="B7:K7"/>
    <mergeCell ref="A9:A10"/>
    <mergeCell ref="B9:B10"/>
    <mergeCell ref="C9:C10"/>
    <mergeCell ref="D9:D10"/>
    <mergeCell ref="H9:H10"/>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zoomScale="70" zoomScaleNormal="70" workbookViewId="0">
      <selection activeCell="K25" sqref="K25"/>
    </sheetView>
  </sheetViews>
  <sheetFormatPr baseColWidth="10" defaultColWidth="12.625" defaultRowHeight="15" customHeight="1" x14ac:dyDescent="0.2"/>
  <cols>
    <col min="1" max="1" width="24.625" customWidth="1"/>
    <col min="2" max="3" width="16.25" customWidth="1"/>
    <col min="4" max="4" width="23" customWidth="1"/>
    <col min="5" max="5" width="12" customWidth="1"/>
    <col min="6" max="6" width="14.625" customWidth="1"/>
    <col min="7" max="7" width="15.125" customWidth="1"/>
    <col min="8" max="8" width="15.75" customWidth="1"/>
    <col min="9" max="9" width="33.5" customWidth="1"/>
    <col min="10" max="10" width="14.125" customWidth="1"/>
    <col min="11" max="13" width="11.5" customWidth="1"/>
    <col min="14" max="26" width="10" customWidth="1"/>
  </cols>
  <sheetData>
    <row r="1" spans="1:26" ht="15.75" customHeight="1" x14ac:dyDescent="0.2">
      <c r="A1" s="551"/>
      <c r="B1" s="552" t="s">
        <v>399</v>
      </c>
      <c r="C1" s="274"/>
      <c r="D1" s="274"/>
      <c r="E1" s="274"/>
      <c r="F1" s="274"/>
      <c r="G1" s="274"/>
      <c r="H1" s="274"/>
      <c r="I1" s="275"/>
      <c r="J1" s="317" t="s">
        <v>400</v>
      </c>
      <c r="K1" s="291"/>
      <c r="L1" s="305"/>
      <c r="M1" s="555"/>
      <c r="N1" s="171"/>
      <c r="O1" s="171"/>
      <c r="P1" s="171"/>
      <c r="Q1" s="171"/>
      <c r="R1" s="171"/>
      <c r="S1" s="171"/>
      <c r="T1" s="171"/>
      <c r="U1" s="171"/>
      <c r="V1" s="171"/>
      <c r="W1" s="171"/>
      <c r="X1" s="171"/>
      <c r="Y1" s="171"/>
      <c r="Z1" s="171"/>
    </row>
    <row r="2" spans="1:26" ht="15.75" customHeight="1" x14ac:dyDescent="0.2">
      <c r="A2" s="298"/>
      <c r="B2" s="276"/>
      <c r="C2" s="277"/>
      <c r="D2" s="277"/>
      <c r="E2" s="277"/>
      <c r="F2" s="277"/>
      <c r="G2" s="277"/>
      <c r="H2" s="277"/>
      <c r="I2" s="278"/>
      <c r="J2" s="397" t="s">
        <v>98</v>
      </c>
      <c r="K2" s="294"/>
      <c r="L2" s="312"/>
      <c r="M2" s="280"/>
      <c r="N2" s="171"/>
      <c r="O2" s="171"/>
      <c r="P2" s="171"/>
      <c r="Q2" s="171"/>
      <c r="R2" s="171"/>
      <c r="S2" s="171"/>
      <c r="T2" s="171"/>
      <c r="U2" s="171"/>
      <c r="V2" s="171"/>
      <c r="W2" s="171"/>
      <c r="X2" s="171"/>
      <c r="Y2" s="171"/>
      <c r="Z2" s="171"/>
    </row>
    <row r="3" spans="1:26" ht="15.75" customHeight="1" x14ac:dyDescent="0.2">
      <c r="A3" s="298"/>
      <c r="B3" s="560" t="s">
        <v>401</v>
      </c>
      <c r="C3" s="285"/>
      <c r="D3" s="285"/>
      <c r="E3" s="285"/>
      <c r="F3" s="285"/>
      <c r="G3" s="285"/>
      <c r="H3" s="285"/>
      <c r="I3" s="286"/>
      <c r="J3" s="396" t="s">
        <v>23</v>
      </c>
      <c r="K3" s="294"/>
      <c r="L3" s="312"/>
      <c r="M3" s="280"/>
      <c r="N3" s="171"/>
      <c r="O3" s="171"/>
      <c r="P3" s="171"/>
      <c r="Q3" s="171"/>
      <c r="R3" s="171"/>
      <c r="S3" s="171"/>
      <c r="T3" s="171"/>
      <c r="U3" s="171"/>
      <c r="V3" s="171"/>
      <c r="W3" s="171"/>
      <c r="X3" s="171"/>
      <c r="Y3" s="171"/>
      <c r="Z3" s="171"/>
    </row>
    <row r="4" spans="1:26" ht="15.75" customHeight="1" x14ac:dyDescent="0.2">
      <c r="A4" s="341"/>
      <c r="B4" s="276"/>
      <c r="C4" s="277"/>
      <c r="D4" s="277"/>
      <c r="E4" s="277"/>
      <c r="F4" s="277"/>
      <c r="G4" s="277"/>
      <c r="H4" s="277"/>
      <c r="I4" s="278"/>
      <c r="J4" s="397" t="s">
        <v>402</v>
      </c>
      <c r="K4" s="294"/>
      <c r="L4" s="312"/>
      <c r="M4" s="343"/>
      <c r="N4" s="171"/>
      <c r="O4" s="171"/>
      <c r="P4" s="171"/>
      <c r="Q4" s="171"/>
      <c r="R4" s="171"/>
      <c r="S4" s="171"/>
      <c r="T4" s="171"/>
      <c r="U4" s="171"/>
      <c r="V4" s="171"/>
      <c r="W4" s="171"/>
      <c r="X4" s="171"/>
      <c r="Y4" s="171"/>
      <c r="Z4" s="171"/>
    </row>
    <row r="5" spans="1:26" ht="15" customHeight="1" x14ac:dyDescent="0.2">
      <c r="A5" s="561"/>
      <c r="B5" s="294"/>
      <c r="C5" s="294"/>
      <c r="D5" s="294"/>
      <c r="E5" s="294"/>
      <c r="F5" s="312"/>
      <c r="G5" s="225"/>
      <c r="H5" s="225"/>
      <c r="I5" s="225"/>
      <c r="J5" s="225"/>
      <c r="K5" s="225"/>
      <c r="L5" s="225"/>
      <c r="M5" s="226"/>
      <c r="N5" s="171"/>
      <c r="O5" s="171"/>
      <c r="P5" s="171"/>
      <c r="Q5" s="171"/>
      <c r="R5" s="171"/>
      <c r="S5" s="171"/>
      <c r="T5" s="171"/>
      <c r="U5" s="171"/>
      <c r="V5" s="171"/>
      <c r="W5" s="171"/>
      <c r="X5" s="171"/>
      <c r="Y5" s="171"/>
      <c r="Z5" s="171"/>
    </row>
    <row r="6" spans="1:26" ht="15.75" customHeight="1" x14ac:dyDescent="0.2">
      <c r="A6" s="227" t="s">
        <v>404</v>
      </c>
      <c r="B6" s="562" t="s">
        <v>405</v>
      </c>
      <c r="C6" s="294"/>
      <c r="D6" s="294"/>
      <c r="E6" s="294"/>
      <c r="F6" s="294"/>
      <c r="G6" s="294"/>
      <c r="H6" s="294"/>
      <c r="I6" s="294"/>
      <c r="J6" s="294"/>
      <c r="K6" s="294"/>
      <c r="L6" s="294"/>
      <c r="M6" s="295"/>
      <c r="N6" s="228"/>
      <c r="O6" s="228"/>
      <c r="P6" s="228"/>
      <c r="Q6" s="228"/>
      <c r="R6" s="228"/>
      <c r="S6" s="228"/>
      <c r="T6" s="228"/>
      <c r="U6" s="228"/>
      <c r="V6" s="228"/>
      <c r="W6" s="228"/>
      <c r="X6" s="228"/>
      <c r="Y6" s="228"/>
      <c r="Z6" s="228"/>
    </row>
    <row r="7" spans="1:26" ht="63" customHeight="1" x14ac:dyDescent="0.2">
      <c r="A7" s="227" t="s">
        <v>406</v>
      </c>
      <c r="B7" s="563" t="s">
        <v>407</v>
      </c>
      <c r="C7" s="294"/>
      <c r="D7" s="294"/>
      <c r="E7" s="294"/>
      <c r="F7" s="294"/>
      <c r="G7" s="294"/>
      <c r="H7" s="294"/>
      <c r="I7" s="294"/>
      <c r="J7" s="294"/>
      <c r="K7" s="294"/>
      <c r="L7" s="294"/>
      <c r="M7" s="295"/>
      <c r="N7" s="228"/>
      <c r="O7" s="228"/>
      <c r="P7" s="228"/>
      <c r="Q7" s="228"/>
      <c r="R7" s="228"/>
      <c r="S7" s="228"/>
      <c r="T7" s="228"/>
      <c r="U7" s="228"/>
      <c r="V7" s="228"/>
      <c r="W7" s="228"/>
      <c r="X7" s="228"/>
      <c r="Y7" s="228"/>
      <c r="Z7" s="228"/>
    </row>
    <row r="8" spans="1:26" ht="15" customHeight="1" x14ac:dyDescent="0.2">
      <c r="A8" s="564"/>
      <c r="B8" s="294"/>
      <c r="C8" s="294"/>
      <c r="D8" s="294"/>
      <c r="E8" s="294"/>
      <c r="F8" s="312"/>
      <c r="G8" s="229"/>
      <c r="H8" s="229"/>
      <c r="I8" s="229"/>
      <c r="J8" s="229"/>
      <c r="K8" s="229"/>
      <c r="L8" s="229"/>
      <c r="M8" s="230"/>
      <c r="N8" s="228"/>
      <c r="O8" s="228"/>
      <c r="P8" s="228"/>
      <c r="Q8" s="228"/>
      <c r="R8" s="228"/>
      <c r="S8" s="228"/>
      <c r="T8" s="228"/>
      <c r="U8" s="228"/>
      <c r="V8" s="228"/>
      <c r="W8" s="228"/>
      <c r="X8" s="228"/>
      <c r="Y8" s="228"/>
      <c r="Z8" s="228"/>
    </row>
    <row r="9" spans="1:26" ht="40.5" customHeight="1" x14ac:dyDescent="0.2">
      <c r="A9" s="231" t="s">
        <v>408</v>
      </c>
      <c r="B9" s="232" t="s">
        <v>409</v>
      </c>
      <c r="C9" s="232" t="s">
        <v>119</v>
      </c>
      <c r="D9" s="232" t="s">
        <v>42</v>
      </c>
      <c r="E9" s="233" t="s">
        <v>410</v>
      </c>
      <c r="F9" s="233" t="s">
        <v>411</v>
      </c>
      <c r="G9" s="233" t="s">
        <v>412</v>
      </c>
      <c r="H9" s="233" t="s">
        <v>413</v>
      </c>
      <c r="I9" s="233" t="s">
        <v>414</v>
      </c>
      <c r="J9" s="234" t="s">
        <v>415</v>
      </c>
      <c r="K9" s="234" t="s">
        <v>416</v>
      </c>
      <c r="L9" s="234" t="s">
        <v>417</v>
      </c>
      <c r="M9" s="235" t="s">
        <v>418</v>
      </c>
      <c r="N9" s="236"/>
      <c r="O9" s="236"/>
      <c r="P9" s="236"/>
      <c r="Q9" s="236"/>
      <c r="R9" s="236"/>
      <c r="S9" s="236"/>
      <c r="T9" s="236"/>
      <c r="U9" s="236"/>
      <c r="V9" s="236"/>
      <c r="W9" s="236"/>
      <c r="X9" s="236"/>
      <c r="Y9" s="236"/>
      <c r="Z9" s="236"/>
    </row>
    <row r="10" spans="1:26" ht="86.25" customHeight="1" x14ac:dyDescent="0.2">
      <c r="A10" s="328" t="s">
        <v>32</v>
      </c>
      <c r="B10" s="554" t="str">
        <f>DESCRIPCION!A10</f>
        <v>Posibilidad  en la demora  de los procesos contractuales para la adquisición de los bienes y servicios requeridos por la entidad.</v>
      </c>
      <c r="C10" s="553" t="str">
        <f>DESCRIPCION!C10</f>
        <v>GESTION</v>
      </c>
      <c r="D10" s="237" t="str">
        <f>DESCRIPCION!D10</f>
        <v xml:space="preserve">Dificultad en la unificación de criterios para la realización de los procesos contractuales </v>
      </c>
      <c r="E10" s="553" t="str">
        <f>PROBABILIDAD!T11</f>
        <v>Posible</v>
      </c>
      <c r="F10" s="553" t="str">
        <f>' IMPACTO RIESGOS GESTION'!C11</f>
        <v>3. MODERADO</v>
      </c>
      <c r="G10" s="553" t="s">
        <v>420</v>
      </c>
      <c r="H10" s="553" t="s">
        <v>421</v>
      </c>
      <c r="I10" s="237" t="str">
        <f>DOFA!E28</f>
        <v xml:space="preserve">O3D4 Realizar capacitaciones para la unificación de criterios en los procesos contractuales, con el personal adscrito a la oficina de contratación. </v>
      </c>
      <c r="J10" s="237" t="s">
        <v>422</v>
      </c>
      <c r="K10" s="237" t="s">
        <v>423</v>
      </c>
      <c r="L10" s="237" t="s">
        <v>424</v>
      </c>
      <c r="M10" s="553" t="s">
        <v>425</v>
      </c>
      <c r="N10" s="228"/>
      <c r="O10" s="228"/>
      <c r="P10" s="228"/>
      <c r="Q10" s="228"/>
      <c r="R10" s="228"/>
      <c r="S10" s="228"/>
      <c r="T10" s="228"/>
      <c r="U10" s="228"/>
      <c r="V10" s="228"/>
      <c r="W10" s="228"/>
      <c r="X10" s="228"/>
      <c r="Y10" s="228"/>
      <c r="Z10" s="228"/>
    </row>
    <row r="11" spans="1:26" ht="156" customHeight="1" x14ac:dyDescent="0.2">
      <c r="A11" s="272"/>
      <c r="B11" s="319"/>
      <c r="C11" s="272"/>
      <c r="D11" s="237" t="str">
        <f>DESCRIPCION!D13</f>
        <v>Demoras en la recepción de la información contractual por parte de las secretarias ejecutoras.</v>
      </c>
      <c r="E11" s="272"/>
      <c r="F11" s="272"/>
      <c r="G11" s="272"/>
      <c r="H11" s="272"/>
      <c r="I11" s="237" t="str">
        <f>DOFA!G46</f>
        <v>A3F6F9 Realizar capacitaciones, con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v>
      </c>
      <c r="J11" s="237" t="s">
        <v>422</v>
      </c>
      <c r="K11" s="237" t="s">
        <v>423</v>
      </c>
      <c r="L11" s="237" t="s">
        <v>426</v>
      </c>
      <c r="M11" s="272"/>
      <c r="N11" s="228"/>
      <c r="O11" s="228"/>
      <c r="P11" s="228"/>
      <c r="Q11" s="228"/>
      <c r="R11" s="228"/>
      <c r="S11" s="228"/>
      <c r="T11" s="228"/>
      <c r="U11" s="228"/>
      <c r="V11" s="228"/>
      <c r="W11" s="228"/>
      <c r="X11" s="228"/>
      <c r="Y11" s="228"/>
      <c r="Z11" s="228"/>
    </row>
    <row r="12" spans="1:26" ht="79.5" customHeight="1" x14ac:dyDescent="0.2">
      <c r="A12" s="272"/>
      <c r="B12" s="319"/>
      <c r="C12" s="272"/>
      <c r="D12" s="237" t="str">
        <f>DESCRIPCION!D14</f>
        <v xml:space="preserve">Constantes cambios normativos </v>
      </c>
      <c r="E12" s="272"/>
      <c r="F12" s="272"/>
      <c r="G12" s="272"/>
      <c r="H12" s="272"/>
      <c r="I12" s="237" t="str">
        <f>DOFA!G45</f>
        <v>A2F3 Institucionalizar los comités jurídicos y fomentar la participación en este proceso por parte de todas las secretarias ejecutoras.</v>
      </c>
      <c r="J12" s="237" t="s">
        <v>427</v>
      </c>
      <c r="K12" s="237" t="s">
        <v>423</v>
      </c>
      <c r="L12" s="237" t="s">
        <v>426</v>
      </c>
      <c r="M12" s="272"/>
      <c r="N12" s="228"/>
      <c r="O12" s="228"/>
      <c r="P12" s="228"/>
      <c r="Q12" s="228"/>
      <c r="R12" s="228"/>
      <c r="S12" s="228"/>
      <c r="T12" s="228"/>
      <c r="U12" s="228"/>
      <c r="V12" s="228"/>
      <c r="W12" s="228"/>
      <c r="X12" s="228"/>
      <c r="Y12" s="228"/>
      <c r="Z12" s="228"/>
    </row>
    <row r="13" spans="1:26" ht="72" customHeight="1" x14ac:dyDescent="0.2">
      <c r="A13" s="272"/>
      <c r="B13" s="278"/>
      <c r="C13" s="271"/>
      <c r="D13" s="237" t="s">
        <v>428</v>
      </c>
      <c r="E13" s="271"/>
      <c r="F13" s="271"/>
      <c r="G13" s="271"/>
      <c r="H13" s="271"/>
      <c r="I13" s="237" t="str">
        <f>DOFA!E44</f>
        <v>A1D2D4, Evaluar la continuidad del personal de contrato, para garantizar la no interrupción en los procesos en que ha avanzado la oficina.</v>
      </c>
      <c r="J13" s="237"/>
      <c r="K13" s="237"/>
      <c r="L13" s="237"/>
      <c r="M13" s="271"/>
      <c r="N13" s="228"/>
      <c r="O13" s="228"/>
      <c r="P13" s="228"/>
      <c r="Q13" s="228"/>
      <c r="R13" s="228"/>
      <c r="S13" s="228"/>
      <c r="T13" s="228"/>
      <c r="U13" s="228"/>
      <c r="V13" s="228"/>
      <c r="W13" s="228"/>
      <c r="X13" s="228"/>
      <c r="Y13" s="228"/>
      <c r="Z13" s="228"/>
    </row>
    <row r="14" spans="1:26" ht="178.5" customHeight="1" x14ac:dyDescent="0.2">
      <c r="A14" s="272"/>
      <c r="B14" s="554" t="str">
        <f>DESCRIPCION!A15</f>
        <v xml:space="preserve">Posibilidad de incumplimiento al sigimiento a las actividades de control del mapa de riesgo de los procesos contractuales. </v>
      </c>
      <c r="C14" s="553" t="str">
        <f>DESCRIPCION!C15</f>
        <v>GESTION</v>
      </c>
      <c r="D14" s="237" t="str">
        <f>DESCRIPCION!D15</f>
        <v>Falta de articulación entre las Secretarías ejecutoras, Secretaría de Planeación  y oficina de Contratación</v>
      </c>
      <c r="E14" s="553" t="str">
        <f>PROBABILIDAD!T12</f>
        <v>Improbable</v>
      </c>
      <c r="F14" s="553" t="str">
        <f>' IMPACTO RIESGOS GESTION'!C12</f>
        <v>3. MODERADO</v>
      </c>
      <c r="G14" s="553" t="s">
        <v>271</v>
      </c>
      <c r="H14" s="553" t="s">
        <v>421</v>
      </c>
      <c r="I14" s="237" t="str">
        <f>DOFA!G46</f>
        <v>A3F6F9 Realizar capacitaciones, con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v>
      </c>
      <c r="J14" s="237" t="s">
        <v>427</v>
      </c>
      <c r="K14" s="237" t="s">
        <v>423</v>
      </c>
      <c r="L14" s="237" t="s">
        <v>424</v>
      </c>
      <c r="M14" s="553" t="s">
        <v>425</v>
      </c>
      <c r="N14" s="228"/>
      <c r="O14" s="228"/>
      <c r="P14" s="228"/>
      <c r="Q14" s="228"/>
      <c r="R14" s="228"/>
      <c r="S14" s="228"/>
      <c r="T14" s="228"/>
      <c r="U14" s="228"/>
      <c r="V14" s="228"/>
      <c r="W14" s="228"/>
      <c r="X14" s="228"/>
      <c r="Y14" s="228"/>
      <c r="Z14" s="228"/>
    </row>
    <row r="15" spans="1:26" ht="112.5" customHeight="1" x14ac:dyDescent="0.2">
      <c r="A15" s="272"/>
      <c r="B15" s="319"/>
      <c r="C15" s="272"/>
      <c r="D15" s="237" t="str">
        <f>DESCRIPCION!D16</f>
        <v xml:space="preserve">Dificultad en la comunicación con los  lideres de los demás procesos </v>
      </c>
      <c r="E15" s="272"/>
      <c r="F15" s="272"/>
      <c r="G15" s="272"/>
      <c r="H15" s="272"/>
      <c r="I15" s="237" t="str">
        <f>DOFA!E32</f>
        <v>D11O2 Realizar capacitaciones con los lideres de los procesos, para el fortalecimiento y la toma de conciencia del proceso gestión contractual.</v>
      </c>
      <c r="J15" s="237" t="s">
        <v>427</v>
      </c>
      <c r="K15" s="237" t="s">
        <v>423</v>
      </c>
      <c r="L15" s="237" t="s">
        <v>426</v>
      </c>
      <c r="M15" s="272"/>
      <c r="N15" s="228"/>
      <c r="O15" s="228"/>
      <c r="P15" s="228"/>
      <c r="Q15" s="228"/>
      <c r="R15" s="228"/>
      <c r="S15" s="228"/>
      <c r="T15" s="228"/>
      <c r="U15" s="228"/>
      <c r="V15" s="228"/>
      <c r="W15" s="228"/>
      <c r="X15" s="228"/>
      <c r="Y15" s="228"/>
      <c r="Z15" s="228"/>
    </row>
    <row r="16" spans="1:26" ht="99" customHeight="1" x14ac:dyDescent="0.2">
      <c r="A16" s="272"/>
      <c r="B16" s="278"/>
      <c r="C16" s="271"/>
      <c r="D16" s="237" t="s">
        <v>428</v>
      </c>
      <c r="E16" s="271"/>
      <c r="F16" s="271"/>
      <c r="G16" s="271"/>
      <c r="H16" s="271"/>
      <c r="I16" s="237" t="str">
        <f>DOFA!E46</f>
        <v>A3D7D11 citar a reuniones extraordinaria con los lideres de los procesos y sus equipos de trabajo, para verificar las dificultades en el manejo del secop y demás actividades relacionadas con el proceso .</v>
      </c>
      <c r="J16" s="237"/>
      <c r="K16" s="237"/>
      <c r="L16" s="237"/>
      <c r="M16" s="272"/>
      <c r="N16" s="228"/>
      <c r="O16" s="228"/>
      <c r="P16" s="228"/>
      <c r="Q16" s="228"/>
      <c r="R16" s="228"/>
      <c r="S16" s="228"/>
      <c r="T16" s="228"/>
      <c r="U16" s="228"/>
      <c r="V16" s="228"/>
      <c r="W16" s="228"/>
      <c r="X16" s="228"/>
      <c r="Y16" s="228"/>
      <c r="Z16" s="228"/>
    </row>
    <row r="17" spans="1:26" ht="87.75" customHeight="1" x14ac:dyDescent="0.2">
      <c r="A17" s="272"/>
      <c r="B17" s="554" t="str">
        <f>DESCRIPCION!A18</f>
        <v xml:space="preserve">Posibilidad de recibir o solicitar cualquier dádiva o beneficio a nombre propio o de terceros con el fin de celebrar un contrato. </v>
      </c>
      <c r="C17" s="553" t="str">
        <f>DESCRIPCION!C18</f>
        <v>CORRUPCION</v>
      </c>
      <c r="D17" s="237" t="str">
        <f>DESCRIPCION!D18</f>
        <v xml:space="preserve">Falta de Etica y valores  y de aplicación del código de integridad y buen gobierno. </v>
      </c>
      <c r="E17" s="553" t="str">
        <f>PROBABILIDAD!T13</f>
        <v>Posible</v>
      </c>
      <c r="F17" s="553" t="s">
        <v>262</v>
      </c>
      <c r="G17" s="553" t="s">
        <v>267</v>
      </c>
      <c r="H17" s="553" t="s">
        <v>421</v>
      </c>
      <c r="I17" s="237" t="str">
        <f>DOFA!E31</f>
        <v xml:space="preserve">O6D8D10 Realizar capacitaciones para fortalecer el trabajo en equipo, y los valores institucionales mediante  mesas de trabajo  y actividades lúdicas.  </v>
      </c>
      <c r="J17" s="237" t="s">
        <v>427</v>
      </c>
      <c r="K17" s="237" t="s">
        <v>423</v>
      </c>
      <c r="L17" s="237" t="s">
        <v>429</v>
      </c>
      <c r="M17" s="559" t="s">
        <v>425</v>
      </c>
      <c r="N17" s="228"/>
      <c r="O17" s="228"/>
      <c r="P17" s="228"/>
      <c r="Q17" s="228"/>
      <c r="R17" s="228"/>
      <c r="S17" s="228"/>
      <c r="T17" s="228"/>
      <c r="U17" s="228"/>
      <c r="V17" s="228"/>
      <c r="W17" s="228"/>
      <c r="X17" s="228"/>
      <c r="Y17" s="228"/>
      <c r="Z17" s="228"/>
    </row>
    <row r="18" spans="1:26" ht="91.5" customHeight="1" x14ac:dyDescent="0.2">
      <c r="A18" s="272"/>
      <c r="B18" s="319"/>
      <c r="C18" s="272"/>
      <c r="D18" s="237" t="str">
        <f>DESCRIPCION!D20</f>
        <v xml:space="preserve">Dificultad en la unificación de criterios para la realización de los procesos contractuales </v>
      </c>
      <c r="E18" s="272"/>
      <c r="F18" s="272"/>
      <c r="G18" s="272"/>
      <c r="H18" s="272"/>
      <c r="I18" s="237" t="str">
        <f>DOFA!E28</f>
        <v xml:space="preserve">O3D4 Realizar capacitaciones para la unificación de criterios en los procesos contractuales, con el personal adscrito a la oficina de contratación. </v>
      </c>
      <c r="J18" s="237" t="s">
        <v>427</v>
      </c>
      <c r="K18" s="237" t="s">
        <v>423</v>
      </c>
      <c r="L18" s="237" t="s">
        <v>424</v>
      </c>
      <c r="M18" s="272"/>
      <c r="N18" s="228"/>
      <c r="O18" s="228"/>
      <c r="P18" s="228"/>
      <c r="Q18" s="228"/>
      <c r="R18" s="228"/>
      <c r="S18" s="228"/>
      <c r="T18" s="228"/>
      <c r="U18" s="228"/>
      <c r="V18" s="228"/>
      <c r="W18" s="228"/>
      <c r="X18" s="228"/>
      <c r="Y18" s="228"/>
      <c r="Z18" s="228"/>
    </row>
    <row r="19" spans="1:26" ht="101.25" customHeight="1" x14ac:dyDescent="0.2">
      <c r="A19" s="272"/>
      <c r="B19" s="319"/>
      <c r="C19" s="272"/>
      <c r="D19" s="238" t="s">
        <v>428</v>
      </c>
      <c r="E19" s="272"/>
      <c r="F19" s="272"/>
      <c r="G19" s="272"/>
      <c r="H19" s="272"/>
      <c r="I19" s="238" t="str">
        <f>DOFA!E44</f>
        <v>A1D2D4, Evaluar la continuidad del personal de contrato, para garantizar la no interrupción en los procesos en que ha avanzado la oficina.</v>
      </c>
      <c r="J19" s="238"/>
      <c r="K19" s="238"/>
      <c r="L19" s="238"/>
      <c r="M19" s="272"/>
      <c r="N19" s="228"/>
      <c r="O19" s="228"/>
      <c r="P19" s="228"/>
      <c r="Q19" s="228"/>
      <c r="R19" s="228"/>
      <c r="S19" s="228"/>
      <c r="T19" s="228"/>
      <c r="U19" s="228"/>
      <c r="V19" s="228"/>
      <c r="W19" s="228"/>
      <c r="X19" s="228"/>
      <c r="Y19" s="228"/>
      <c r="Z19" s="228"/>
    </row>
    <row r="20" spans="1:26" ht="132" customHeight="1" x14ac:dyDescent="0.2">
      <c r="A20" s="272"/>
      <c r="B20" s="556" t="str">
        <f>'IDENTIFICACION(GyC)'!E22</f>
        <v>Indebida utilización de la figura de urgencia manifiesta para la atención de la emergencia por la pandemia de coronavirus covid 19 en el marco de la ley 80 de 1993 y sus normas concordantes</v>
      </c>
      <c r="C20" s="550" t="s">
        <v>226</v>
      </c>
      <c r="D20" s="239" t="str">
        <f>'IDENTIFICACION(GyC)'!B22</f>
        <v xml:space="preserve">Falta de Etica y valores  y de aplicación del código de integridad y buen gobierno. </v>
      </c>
      <c r="E20" s="557" t="s">
        <v>430</v>
      </c>
      <c r="F20" s="558" t="s">
        <v>262</v>
      </c>
      <c r="G20" s="550" t="s">
        <v>267</v>
      </c>
      <c r="H20" s="550" t="s">
        <v>421</v>
      </c>
      <c r="I20" s="237" t="str">
        <f>I17</f>
        <v xml:space="preserve">O6D8D10 Realizar capacitaciones para fortalecer el trabajo en equipo, y los valores institucionales mediante  mesas de trabajo  y actividades lúdicas.  </v>
      </c>
      <c r="J20" s="237" t="s">
        <v>427</v>
      </c>
      <c r="K20" s="237" t="s">
        <v>423</v>
      </c>
      <c r="L20" s="237" t="s">
        <v>431</v>
      </c>
      <c r="M20" s="565" t="s">
        <v>432</v>
      </c>
      <c r="N20" s="171"/>
      <c r="O20" s="171"/>
      <c r="P20" s="171"/>
      <c r="Q20" s="171"/>
      <c r="R20" s="171"/>
      <c r="S20" s="171"/>
      <c r="T20" s="171"/>
      <c r="U20" s="171"/>
      <c r="V20" s="171"/>
      <c r="W20" s="171"/>
      <c r="X20" s="171"/>
      <c r="Y20" s="171"/>
      <c r="Z20" s="171"/>
    </row>
    <row r="21" spans="1:26" ht="129" customHeight="1" x14ac:dyDescent="0.2">
      <c r="A21" s="272"/>
      <c r="B21" s="319"/>
      <c r="C21" s="272"/>
      <c r="D21" s="239" t="str">
        <f>+'IDENTIFICACION(GyC)'!B23</f>
        <v xml:space="preserve">Desconocimiento del estatuto contractual y sus decretos reglamentarios </v>
      </c>
      <c r="E21" s="272"/>
      <c r="F21" s="272"/>
      <c r="G21" s="272"/>
      <c r="H21" s="272"/>
      <c r="I21" s="241" t="str">
        <f>DOFA!E33</f>
        <v xml:space="preserve">O3D12 Realizar capacitaciones para la unificación de criterios en los procesos contractuales, con el personal adscrito a la oficina de contratación. </v>
      </c>
      <c r="J21" s="242" t="s">
        <v>433</v>
      </c>
      <c r="K21" s="237" t="s">
        <v>423</v>
      </c>
      <c r="L21" s="243" t="s">
        <v>434</v>
      </c>
      <c r="M21" s="272"/>
      <c r="N21" s="171"/>
      <c r="O21" s="171"/>
      <c r="P21" s="171"/>
      <c r="Q21" s="171"/>
      <c r="R21" s="171"/>
      <c r="S21" s="171"/>
      <c r="T21" s="171"/>
      <c r="U21" s="171"/>
      <c r="V21" s="171"/>
      <c r="W21" s="171"/>
      <c r="X21" s="171"/>
      <c r="Y21" s="171"/>
      <c r="Z21" s="171"/>
    </row>
    <row r="22" spans="1:26" ht="103.5" customHeight="1" x14ac:dyDescent="0.2">
      <c r="A22" s="272"/>
      <c r="B22" s="319"/>
      <c r="C22" s="272"/>
      <c r="D22" s="239" t="str">
        <f>+CONTEXTO!F14</f>
        <v>Contratar bienes y servicios no relacionados con la emergencia y justificándose en ella.</v>
      </c>
      <c r="E22" s="272"/>
      <c r="F22" s="272"/>
      <c r="G22" s="272"/>
      <c r="H22" s="272"/>
      <c r="I22" s="241" t="str">
        <f>+DOFA!E37</f>
        <v>O7 D13 Redactar el contrato señalando expresamente la relación entre el objeto y la mitigación de los efectos de la crisis derivada de la pandemia COVID-19, con el fin de prevenir, controlar  y mitigar el riesgo de corrupción.</v>
      </c>
      <c r="J22" s="244" t="s">
        <v>435</v>
      </c>
      <c r="K22" s="244" t="s">
        <v>436</v>
      </c>
      <c r="L22" s="244" t="s">
        <v>438</v>
      </c>
      <c r="M22" s="272"/>
      <c r="N22" s="171"/>
      <c r="O22" s="171"/>
      <c r="P22" s="171"/>
      <c r="Q22" s="171"/>
      <c r="R22" s="171"/>
      <c r="S22" s="171"/>
      <c r="T22" s="171"/>
      <c r="U22" s="171"/>
      <c r="V22" s="171"/>
      <c r="W22" s="171"/>
      <c r="X22" s="171"/>
      <c r="Y22" s="171"/>
      <c r="Z22" s="171"/>
    </row>
    <row r="23" spans="1:26" ht="97.5" customHeight="1" x14ac:dyDescent="0.2">
      <c r="A23" s="272"/>
      <c r="B23" s="319"/>
      <c r="C23" s="272"/>
      <c r="D23" s="239" t="str">
        <f>+CONTEXTO!F15</f>
        <v>Falta de claridad en la justificación previa de la necesidad para adquisición del bien o servicio contratado.</v>
      </c>
      <c r="E23" s="272"/>
      <c r="F23" s="272"/>
      <c r="G23" s="272"/>
      <c r="H23" s="272"/>
      <c r="I23" s="244" t="str">
        <f>+DOFA!E35</f>
        <v xml:space="preserve">O7D14 Convocar a mesa de trabajo por medios virtuales a las secretarías ejecutoras, a la oficina de jurídica y a la oficina de contratación, para  hacer claridad que en los procesos debe haber claridad de la necesidad y en la identificación del beneficiario. </v>
      </c>
      <c r="J23" s="241" t="s">
        <v>439</v>
      </c>
      <c r="K23" s="244" t="s">
        <v>436</v>
      </c>
      <c r="L23" s="244" t="s">
        <v>438</v>
      </c>
      <c r="M23" s="272"/>
      <c r="N23" s="171"/>
      <c r="O23" s="171"/>
      <c r="P23" s="171"/>
      <c r="Q23" s="171"/>
      <c r="R23" s="171"/>
      <c r="S23" s="171"/>
      <c r="T23" s="171"/>
      <c r="U23" s="171"/>
      <c r="V23" s="171"/>
      <c r="W23" s="171"/>
      <c r="X23" s="171"/>
      <c r="Y23" s="171"/>
      <c r="Z23" s="171"/>
    </row>
    <row r="24" spans="1:26" ht="124.5" customHeight="1" x14ac:dyDescent="0.2">
      <c r="A24" s="272"/>
      <c r="B24" s="319"/>
      <c r="C24" s="272"/>
      <c r="D24" s="239" t="str">
        <f>+CONTEXTO!F16</f>
        <v xml:space="preserve">Adjudicación de contratos a proveedores que presentan falta de idoneidad, por ausencia de la capacidad financiera, o la experiencia necesaria; para la
ejecución del objeto contractual de forma eficiente y adecuada
</v>
      </c>
      <c r="E24" s="272"/>
      <c r="F24" s="272"/>
      <c r="G24" s="272"/>
      <c r="H24" s="272"/>
      <c r="I24" s="244" t="str">
        <f>+DOFA!E38</f>
        <v xml:space="preserve">O1 D15 Verificar que los proponentes sean empresas formalmente constituidas, y que estén registrados en la Cámara de Comercio </v>
      </c>
      <c r="J24" s="244" t="s">
        <v>440</v>
      </c>
      <c r="K24" s="244" t="s">
        <v>442</v>
      </c>
      <c r="L24" s="244" t="s">
        <v>438</v>
      </c>
      <c r="M24" s="272"/>
      <c r="N24" s="171"/>
      <c r="O24" s="171"/>
      <c r="P24" s="171"/>
      <c r="Q24" s="171"/>
      <c r="R24" s="171"/>
      <c r="S24" s="171"/>
      <c r="T24" s="171"/>
      <c r="U24" s="171"/>
      <c r="V24" s="171"/>
      <c r="W24" s="171"/>
      <c r="X24" s="171"/>
      <c r="Y24" s="171"/>
      <c r="Z24" s="171"/>
    </row>
    <row r="25" spans="1:26" ht="106.5" customHeight="1" x14ac:dyDescent="0.2">
      <c r="A25" s="272"/>
      <c r="B25" s="319"/>
      <c r="C25" s="271"/>
      <c r="D25" s="240" t="str">
        <f>+CONTEXTO!F17</f>
        <v>Sobrecostos en los contratos de bienes o servicios independiente de posibles distorsiones del mercado</v>
      </c>
      <c r="E25" s="271"/>
      <c r="F25" s="271"/>
      <c r="G25" s="271"/>
      <c r="H25" s="271"/>
      <c r="I25" s="245" t="str">
        <f>+DOFA!E39</f>
        <v>07 O1 D16 Uso de las plataformas, herramientas y demás instrumentos de la Agencia Nacional de Contratación por parte de las Secretarias Ejecutoras, de tal manera que se garanticen precios del mercado justos y razonables</v>
      </c>
      <c r="J25" s="246" t="s">
        <v>441</v>
      </c>
      <c r="K25" s="245" t="s">
        <v>442</v>
      </c>
      <c r="L25" s="244" t="s">
        <v>438</v>
      </c>
      <c r="M25" s="272"/>
      <c r="N25" s="171"/>
      <c r="O25" s="171"/>
      <c r="P25" s="171"/>
      <c r="Q25" s="171"/>
      <c r="R25" s="171"/>
      <c r="S25" s="171"/>
      <c r="T25" s="171"/>
      <c r="U25" s="171"/>
      <c r="V25" s="171"/>
      <c r="W25" s="171"/>
      <c r="X25" s="171"/>
      <c r="Y25" s="171"/>
      <c r="Z25" s="171"/>
    </row>
    <row r="26" spans="1:26" ht="285.75" customHeight="1" x14ac:dyDescent="0.2">
      <c r="A26" s="271"/>
      <c r="B26" s="247" t="str">
        <f>+'IDENTIFICACION(GyC)'!E28</f>
        <v>Comisión de falta disciplinaria de funcionario público</v>
      </c>
      <c r="C26" s="248" t="str">
        <f>+'IDENTIFICACION(GyC)'!J28</f>
        <v>GESTION</v>
      </c>
      <c r="D26" s="239" t="str">
        <f>+CONTEXTO!F18</f>
        <v xml:space="preserve">Omisión en el envío de actos administrativos de declaratoria de urgencia manifiesta y reporte de los  contratos celebrados, para el control jurisdiccional y  la contraloría municipal </v>
      </c>
      <c r="E26" s="249" t="s">
        <v>443</v>
      </c>
      <c r="F26" s="249" t="s">
        <v>311</v>
      </c>
      <c r="G26" s="249" t="s">
        <v>444</v>
      </c>
      <c r="H26" s="249" t="s">
        <v>445</v>
      </c>
      <c r="I26" s="241" t="str">
        <f>+DOFA!E40</f>
        <v>O9 D17 Remitir por correo electrónico a los Entes de Control los documentos requeridos para facilitar el control fiscal</v>
      </c>
      <c r="J26" s="244" t="s">
        <v>446</v>
      </c>
      <c r="K26" s="244" t="s">
        <v>436</v>
      </c>
      <c r="L26" s="244" t="s">
        <v>438</v>
      </c>
      <c r="M26" s="250" t="s">
        <v>447</v>
      </c>
      <c r="N26" s="171"/>
      <c r="O26" s="171"/>
      <c r="P26" s="171"/>
      <c r="Q26" s="171"/>
      <c r="R26" s="171"/>
      <c r="S26" s="171"/>
      <c r="T26" s="171"/>
      <c r="U26" s="171"/>
      <c r="V26" s="171"/>
      <c r="W26" s="171"/>
      <c r="X26" s="171"/>
      <c r="Y26" s="171"/>
      <c r="Z26" s="171"/>
    </row>
    <row r="27" spans="1:26" ht="12.75" customHeight="1" x14ac:dyDescent="0.2">
      <c r="A27" s="171"/>
      <c r="B27" s="171"/>
      <c r="C27" s="171"/>
      <c r="D27" s="251"/>
      <c r="E27" s="171"/>
      <c r="F27" s="171"/>
      <c r="G27" s="171"/>
      <c r="H27" s="171"/>
      <c r="I27" s="171"/>
      <c r="J27" s="171"/>
      <c r="K27" s="171"/>
      <c r="L27" s="171"/>
      <c r="M27" s="171"/>
      <c r="N27" s="171"/>
      <c r="O27" s="171"/>
      <c r="P27" s="171"/>
      <c r="Q27" s="171"/>
      <c r="R27" s="171"/>
      <c r="S27" s="171"/>
      <c r="T27" s="171"/>
      <c r="U27" s="171"/>
      <c r="V27" s="171"/>
      <c r="W27" s="171"/>
      <c r="X27" s="171"/>
      <c r="Y27" s="171"/>
      <c r="Z27" s="171"/>
    </row>
    <row r="28" spans="1:26" ht="12.75" customHeight="1" x14ac:dyDescent="0.2">
      <c r="A28" s="171"/>
      <c r="B28" s="171"/>
      <c r="C28" s="171"/>
      <c r="D28" s="251"/>
      <c r="E28" s="171"/>
      <c r="F28" s="171"/>
      <c r="G28" s="171"/>
      <c r="H28" s="171"/>
      <c r="I28" s="171"/>
      <c r="J28" s="171"/>
      <c r="K28" s="171"/>
      <c r="L28" s="171"/>
      <c r="M28" s="171"/>
      <c r="N28" s="171"/>
      <c r="O28" s="171"/>
      <c r="P28" s="171"/>
      <c r="Q28" s="171"/>
      <c r="R28" s="171"/>
      <c r="S28" s="171"/>
      <c r="T28" s="171"/>
      <c r="U28" s="171"/>
      <c r="V28" s="171"/>
      <c r="W28" s="171"/>
      <c r="X28" s="171"/>
      <c r="Y28" s="171"/>
      <c r="Z28" s="171"/>
    </row>
    <row r="29" spans="1:26" ht="12.75" customHeight="1" x14ac:dyDescent="0.2">
      <c r="A29" s="171"/>
      <c r="B29" s="171"/>
      <c r="C29" s="171"/>
      <c r="D29" s="252"/>
      <c r="E29" s="171"/>
      <c r="F29" s="171"/>
      <c r="G29" s="171"/>
      <c r="H29" s="171"/>
      <c r="I29" s="171"/>
      <c r="J29" s="171"/>
      <c r="K29" s="171"/>
      <c r="L29" s="171"/>
      <c r="M29" s="171"/>
      <c r="N29" s="171"/>
      <c r="O29" s="171"/>
      <c r="P29" s="171"/>
      <c r="Q29" s="171"/>
      <c r="R29" s="171"/>
      <c r="S29" s="171"/>
      <c r="T29" s="171"/>
      <c r="U29" s="171"/>
      <c r="V29" s="171"/>
      <c r="W29" s="171"/>
      <c r="X29" s="171"/>
      <c r="Y29" s="171"/>
      <c r="Z29" s="171"/>
    </row>
    <row r="30" spans="1:26" ht="12.75" customHeight="1" x14ac:dyDescent="0.2">
      <c r="A30" s="171"/>
      <c r="B30" s="171"/>
      <c r="C30" s="171"/>
      <c r="D30" s="252"/>
      <c r="E30" s="171"/>
      <c r="F30" s="171"/>
      <c r="G30" s="171"/>
      <c r="H30" s="171"/>
      <c r="I30" s="171"/>
      <c r="J30" s="171"/>
      <c r="K30" s="171"/>
      <c r="L30" s="171"/>
      <c r="M30" s="171"/>
      <c r="N30" s="171"/>
      <c r="O30" s="171"/>
      <c r="P30" s="171"/>
      <c r="Q30" s="171"/>
      <c r="R30" s="171"/>
      <c r="S30" s="171"/>
      <c r="T30" s="171"/>
      <c r="U30" s="171"/>
      <c r="V30" s="171"/>
      <c r="W30" s="171"/>
      <c r="X30" s="171"/>
      <c r="Y30" s="171"/>
      <c r="Z30" s="171"/>
    </row>
    <row r="31" spans="1:26" ht="12.75" customHeight="1" x14ac:dyDescent="0.2">
      <c r="A31" s="171"/>
      <c r="B31" s="171"/>
      <c r="C31" s="171"/>
      <c r="D31" s="252"/>
      <c r="E31" s="171"/>
      <c r="F31" s="171"/>
      <c r="G31" s="171"/>
      <c r="H31" s="171"/>
      <c r="I31" s="171"/>
      <c r="J31" s="171"/>
      <c r="K31" s="171"/>
      <c r="L31" s="171"/>
      <c r="M31" s="171"/>
      <c r="N31" s="171"/>
      <c r="O31" s="171"/>
      <c r="P31" s="171"/>
      <c r="Q31" s="171"/>
      <c r="R31" s="171"/>
      <c r="S31" s="171"/>
      <c r="T31" s="171"/>
      <c r="U31" s="171"/>
      <c r="V31" s="171"/>
      <c r="W31" s="171"/>
      <c r="X31" s="171"/>
      <c r="Y31" s="171"/>
      <c r="Z31" s="171"/>
    </row>
    <row r="32" spans="1:26" ht="12.75" customHeight="1" x14ac:dyDescent="0.2">
      <c r="A32" s="171"/>
      <c r="B32" s="171"/>
      <c r="C32" s="171"/>
      <c r="D32" s="252"/>
      <c r="E32" s="171"/>
      <c r="F32" s="171"/>
      <c r="G32" s="171"/>
      <c r="H32" s="171"/>
      <c r="I32" s="171"/>
      <c r="J32" s="171"/>
      <c r="K32" s="171"/>
      <c r="L32" s="171"/>
      <c r="M32" s="171"/>
      <c r="N32" s="171"/>
      <c r="O32" s="171"/>
      <c r="P32" s="171"/>
      <c r="Q32" s="171"/>
      <c r="R32" s="171"/>
      <c r="S32" s="171"/>
      <c r="T32" s="171"/>
      <c r="U32" s="171"/>
      <c r="V32" s="171"/>
      <c r="W32" s="171"/>
      <c r="X32" s="171"/>
      <c r="Y32" s="171"/>
      <c r="Z32" s="171"/>
    </row>
    <row r="33" spans="1:26" ht="12.75" customHeight="1" x14ac:dyDescent="0.2">
      <c r="A33" s="171"/>
      <c r="B33" s="171"/>
      <c r="C33" s="171"/>
      <c r="D33" s="252"/>
      <c r="E33" s="171"/>
      <c r="F33" s="171"/>
      <c r="G33" s="171"/>
      <c r="H33" s="171"/>
      <c r="I33" s="171"/>
      <c r="J33" s="171"/>
      <c r="K33" s="171"/>
      <c r="L33" s="171"/>
      <c r="M33" s="171"/>
      <c r="N33" s="171"/>
      <c r="O33" s="171"/>
      <c r="P33" s="171"/>
      <c r="Q33" s="171"/>
      <c r="R33" s="171"/>
      <c r="S33" s="171"/>
      <c r="T33" s="171"/>
      <c r="U33" s="171"/>
      <c r="V33" s="171"/>
      <c r="W33" s="171"/>
      <c r="X33" s="171"/>
      <c r="Y33" s="171"/>
      <c r="Z33" s="171"/>
    </row>
    <row r="34" spans="1:26" ht="12.75" customHeight="1" x14ac:dyDescent="0.2">
      <c r="A34" s="171"/>
      <c r="B34" s="171"/>
      <c r="C34" s="171"/>
      <c r="D34" s="252"/>
      <c r="E34" s="171"/>
      <c r="F34" s="171"/>
      <c r="G34" s="171"/>
      <c r="H34" s="171"/>
      <c r="I34" s="171"/>
      <c r="J34" s="171"/>
      <c r="K34" s="171"/>
      <c r="L34" s="171"/>
      <c r="M34" s="171"/>
      <c r="N34" s="171"/>
      <c r="O34" s="171"/>
      <c r="P34" s="171"/>
      <c r="Q34" s="171"/>
      <c r="R34" s="171"/>
      <c r="S34" s="171"/>
      <c r="T34" s="171"/>
      <c r="U34" s="171"/>
      <c r="V34" s="171"/>
      <c r="W34" s="171"/>
      <c r="X34" s="171"/>
      <c r="Y34" s="171"/>
      <c r="Z34" s="171"/>
    </row>
    <row r="35" spans="1:26" ht="12.75" customHeight="1" x14ac:dyDescent="0.2">
      <c r="A35" s="171"/>
      <c r="B35" s="171"/>
      <c r="C35" s="171"/>
      <c r="D35" s="252"/>
      <c r="E35" s="171"/>
      <c r="F35" s="171"/>
      <c r="G35" s="171"/>
      <c r="H35" s="171"/>
      <c r="I35" s="171"/>
      <c r="J35" s="171"/>
      <c r="K35" s="171"/>
      <c r="L35" s="171"/>
      <c r="M35" s="171"/>
      <c r="N35" s="171"/>
      <c r="O35" s="171"/>
      <c r="P35" s="171"/>
      <c r="Q35" s="171"/>
      <c r="R35" s="171"/>
      <c r="S35" s="171"/>
      <c r="T35" s="171"/>
      <c r="U35" s="171"/>
      <c r="V35" s="171"/>
      <c r="W35" s="171"/>
      <c r="X35" s="171"/>
      <c r="Y35" s="171"/>
      <c r="Z35" s="171"/>
    </row>
    <row r="36" spans="1:26" ht="12.75" customHeight="1" x14ac:dyDescent="0.2">
      <c r="A36" s="171"/>
      <c r="B36" s="171"/>
      <c r="C36" s="171"/>
      <c r="D36" s="252"/>
      <c r="E36" s="171"/>
      <c r="F36" s="171"/>
      <c r="G36" s="171"/>
      <c r="H36" s="171"/>
      <c r="I36" s="171"/>
      <c r="J36" s="171"/>
      <c r="K36" s="171"/>
      <c r="L36" s="171"/>
      <c r="M36" s="171"/>
      <c r="N36" s="171"/>
      <c r="O36" s="171"/>
      <c r="P36" s="171"/>
      <c r="Q36" s="171"/>
      <c r="R36" s="171"/>
      <c r="S36" s="171"/>
      <c r="T36" s="171"/>
      <c r="U36" s="171"/>
      <c r="V36" s="171"/>
      <c r="W36" s="171"/>
      <c r="X36" s="171"/>
      <c r="Y36" s="171"/>
      <c r="Z36" s="171"/>
    </row>
    <row r="37" spans="1:26" ht="12.75" customHeight="1" x14ac:dyDescent="0.2">
      <c r="A37" s="171"/>
      <c r="B37" s="171"/>
      <c r="C37" s="171"/>
      <c r="D37" s="252"/>
      <c r="E37" s="171"/>
      <c r="F37" s="171"/>
      <c r="G37" s="171"/>
      <c r="H37" s="171"/>
      <c r="I37" s="171"/>
      <c r="J37" s="171"/>
      <c r="K37" s="171"/>
      <c r="L37" s="171"/>
      <c r="M37" s="171"/>
      <c r="N37" s="171"/>
      <c r="O37" s="171"/>
      <c r="P37" s="171"/>
      <c r="Q37" s="171"/>
      <c r="R37" s="171"/>
      <c r="S37" s="171"/>
      <c r="T37" s="171"/>
      <c r="U37" s="171"/>
      <c r="V37" s="171"/>
      <c r="W37" s="171"/>
      <c r="X37" s="171"/>
      <c r="Y37" s="171"/>
      <c r="Z37" s="171"/>
    </row>
    <row r="38" spans="1:26" ht="12.75" customHeight="1" x14ac:dyDescent="0.2">
      <c r="A38" s="171"/>
      <c r="B38" s="171"/>
      <c r="C38" s="171"/>
      <c r="D38" s="252"/>
      <c r="E38" s="171"/>
      <c r="F38" s="171"/>
      <c r="G38" s="171"/>
      <c r="H38" s="171"/>
      <c r="I38" s="171"/>
      <c r="J38" s="171"/>
      <c r="K38" s="171"/>
      <c r="L38" s="171"/>
      <c r="M38" s="171"/>
      <c r="N38" s="171"/>
      <c r="O38" s="171"/>
      <c r="P38" s="171"/>
      <c r="Q38" s="171"/>
      <c r="R38" s="171"/>
      <c r="S38" s="171"/>
      <c r="T38" s="171"/>
      <c r="U38" s="171"/>
      <c r="V38" s="171"/>
      <c r="W38" s="171"/>
      <c r="X38" s="171"/>
      <c r="Y38" s="171"/>
      <c r="Z38" s="171"/>
    </row>
    <row r="39" spans="1:26" ht="12.75" customHeight="1" x14ac:dyDescent="0.2">
      <c r="A39" s="171"/>
      <c r="B39" s="171"/>
      <c r="C39" s="171"/>
      <c r="D39" s="252"/>
      <c r="E39" s="171"/>
      <c r="F39" s="171"/>
      <c r="G39" s="171"/>
      <c r="H39" s="171"/>
      <c r="I39" s="171"/>
      <c r="J39" s="171"/>
      <c r="K39" s="171"/>
      <c r="L39" s="171"/>
      <c r="M39" s="171"/>
      <c r="N39" s="171"/>
      <c r="O39" s="171"/>
      <c r="P39" s="171"/>
      <c r="Q39" s="171"/>
      <c r="R39" s="171"/>
      <c r="S39" s="171"/>
      <c r="T39" s="171"/>
      <c r="U39" s="171"/>
      <c r="V39" s="171"/>
      <c r="W39" s="171"/>
      <c r="X39" s="171"/>
      <c r="Y39" s="171"/>
      <c r="Z39" s="171"/>
    </row>
    <row r="40" spans="1:26" ht="12.75" customHeight="1" x14ac:dyDescent="0.2">
      <c r="A40" s="171"/>
      <c r="B40" s="171"/>
      <c r="C40" s="171"/>
      <c r="D40" s="252"/>
      <c r="E40" s="171"/>
      <c r="F40" s="171"/>
      <c r="G40" s="171"/>
      <c r="H40" s="171"/>
      <c r="I40" s="171"/>
      <c r="J40" s="171"/>
      <c r="K40" s="171"/>
      <c r="L40" s="171"/>
      <c r="M40" s="171"/>
      <c r="N40" s="171"/>
      <c r="O40" s="171"/>
      <c r="P40" s="171"/>
      <c r="Q40" s="171"/>
      <c r="R40" s="171"/>
      <c r="S40" s="171"/>
      <c r="T40" s="171"/>
      <c r="U40" s="171"/>
      <c r="V40" s="171"/>
      <c r="W40" s="171"/>
      <c r="X40" s="171"/>
      <c r="Y40" s="171"/>
      <c r="Z40" s="171"/>
    </row>
    <row r="41" spans="1:26" ht="12.75" customHeight="1" x14ac:dyDescent="0.2">
      <c r="A41" s="171"/>
      <c r="B41" s="171"/>
      <c r="C41" s="171"/>
      <c r="D41" s="252"/>
      <c r="E41" s="171"/>
      <c r="F41" s="171"/>
      <c r="G41" s="171"/>
      <c r="H41" s="171"/>
      <c r="I41" s="171"/>
      <c r="J41" s="171"/>
      <c r="K41" s="171"/>
      <c r="L41" s="171"/>
      <c r="M41" s="171"/>
      <c r="N41" s="171"/>
      <c r="O41" s="171"/>
      <c r="P41" s="171"/>
      <c r="Q41" s="171"/>
      <c r="R41" s="171"/>
      <c r="S41" s="171"/>
      <c r="T41" s="171"/>
      <c r="U41" s="171"/>
      <c r="V41" s="171"/>
      <c r="W41" s="171"/>
      <c r="X41" s="171"/>
      <c r="Y41" s="171"/>
      <c r="Z41" s="171"/>
    </row>
    <row r="42" spans="1:26" ht="12.75" customHeight="1" x14ac:dyDescent="0.2">
      <c r="A42" s="171"/>
      <c r="B42" s="171"/>
      <c r="C42" s="171"/>
      <c r="D42" s="252"/>
      <c r="E42" s="171"/>
      <c r="F42" s="171"/>
      <c r="G42" s="171"/>
      <c r="H42" s="171"/>
      <c r="I42" s="171"/>
      <c r="J42" s="171"/>
      <c r="K42" s="171"/>
      <c r="L42" s="171"/>
      <c r="M42" s="171"/>
      <c r="N42" s="171"/>
      <c r="O42" s="171"/>
      <c r="P42" s="171"/>
      <c r="Q42" s="171"/>
      <c r="R42" s="171"/>
      <c r="S42" s="171"/>
      <c r="T42" s="171"/>
      <c r="U42" s="171"/>
      <c r="V42" s="171"/>
      <c r="W42" s="171"/>
      <c r="X42" s="171"/>
      <c r="Y42" s="171"/>
      <c r="Z42" s="171"/>
    </row>
    <row r="43" spans="1:26" ht="12.75" customHeight="1" x14ac:dyDescent="0.2">
      <c r="A43" s="171"/>
      <c r="B43" s="171"/>
      <c r="C43" s="171"/>
      <c r="D43" s="252"/>
      <c r="E43" s="171"/>
      <c r="F43" s="171"/>
      <c r="G43" s="171"/>
      <c r="H43" s="171"/>
      <c r="I43" s="171"/>
      <c r="J43" s="171"/>
      <c r="K43" s="171"/>
      <c r="L43" s="171"/>
      <c r="M43" s="171"/>
      <c r="N43" s="171"/>
      <c r="O43" s="171"/>
      <c r="P43" s="171"/>
      <c r="Q43" s="171"/>
      <c r="R43" s="171"/>
      <c r="S43" s="171"/>
      <c r="T43" s="171"/>
      <c r="U43" s="171"/>
      <c r="V43" s="171"/>
      <c r="W43" s="171"/>
      <c r="X43" s="171"/>
      <c r="Y43" s="171"/>
      <c r="Z43" s="171"/>
    </row>
    <row r="44" spans="1:26" ht="12.75" customHeight="1" x14ac:dyDescent="0.2">
      <c r="A44" s="171"/>
      <c r="B44" s="171"/>
      <c r="C44" s="171"/>
      <c r="D44" s="252"/>
      <c r="E44" s="171"/>
      <c r="F44" s="171"/>
      <c r="G44" s="171"/>
      <c r="H44" s="171"/>
      <c r="I44" s="171"/>
      <c r="J44" s="171"/>
      <c r="K44" s="171"/>
      <c r="L44" s="171"/>
      <c r="M44" s="171"/>
      <c r="N44" s="171"/>
      <c r="O44" s="171"/>
      <c r="P44" s="171"/>
      <c r="Q44" s="171"/>
      <c r="R44" s="171"/>
      <c r="S44" s="171"/>
      <c r="T44" s="171"/>
      <c r="U44" s="171"/>
      <c r="V44" s="171"/>
      <c r="W44" s="171"/>
      <c r="X44" s="171"/>
      <c r="Y44" s="171"/>
      <c r="Z44" s="171"/>
    </row>
    <row r="45" spans="1:26" ht="12.75" customHeight="1" x14ac:dyDescent="0.2">
      <c r="A45" s="171"/>
      <c r="B45" s="171"/>
      <c r="C45" s="171"/>
      <c r="D45" s="252"/>
      <c r="E45" s="171"/>
      <c r="F45" s="171"/>
      <c r="G45" s="171"/>
      <c r="H45" s="171"/>
      <c r="I45" s="171"/>
      <c r="J45" s="171"/>
      <c r="K45" s="171"/>
      <c r="L45" s="171"/>
      <c r="M45" s="171"/>
      <c r="N45" s="171"/>
      <c r="O45" s="171"/>
      <c r="P45" s="171"/>
      <c r="Q45" s="171"/>
      <c r="R45" s="171"/>
      <c r="S45" s="171"/>
      <c r="T45" s="171"/>
      <c r="U45" s="171"/>
      <c r="V45" s="171"/>
      <c r="W45" s="171"/>
      <c r="X45" s="171"/>
      <c r="Y45" s="171"/>
      <c r="Z45" s="171"/>
    </row>
    <row r="46" spans="1:26" ht="12.75" customHeight="1" x14ac:dyDescent="0.2">
      <c r="A46" s="171"/>
      <c r="B46" s="171"/>
      <c r="C46" s="171"/>
      <c r="D46" s="252"/>
      <c r="E46" s="171"/>
      <c r="F46" s="171"/>
      <c r="G46" s="171"/>
      <c r="H46" s="171"/>
      <c r="I46" s="171"/>
      <c r="J46" s="171"/>
      <c r="K46" s="171"/>
      <c r="L46" s="171"/>
      <c r="M46" s="171"/>
      <c r="N46" s="171"/>
      <c r="O46" s="171"/>
      <c r="P46" s="171"/>
      <c r="Q46" s="171"/>
      <c r="R46" s="171"/>
      <c r="S46" s="171"/>
      <c r="T46" s="171"/>
      <c r="U46" s="171"/>
      <c r="V46" s="171"/>
      <c r="W46" s="171"/>
      <c r="X46" s="171"/>
      <c r="Y46" s="171"/>
      <c r="Z46" s="171"/>
    </row>
    <row r="47" spans="1:26" ht="12.75" customHeight="1" x14ac:dyDescent="0.2">
      <c r="A47" s="171"/>
      <c r="B47" s="171"/>
      <c r="C47" s="171"/>
      <c r="D47" s="252"/>
      <c r="E47" s="171"/>
      <c r="F47" s="171"/>
      <c r="G47" s="171"/>
      <c r="H47" s="171"/>
      <c r="I47" s="171"/>
      <c r="J47" s="171"/>
      <c r="K47" s="171"/>
      <c r="L47" s="171"/>
      <c r="M47" s="171"/>
      <c r="N47" s="171"/>
      <c r="O47" s="171"/>
      <c r="P47" s="171"/>
      <c r="Q47" s="171"/>
      <c r="R47" s="171"/>
      <c r="S47" s="171"/>
      <c r="T47" s="171"/>
      <c r="U47" s="171"/>
      <c r="V47" s="171"/>
      <c r="W47" s="171"/>
      <c r="X47" s="171"/>
      <c r="Y47" s="171"/>
      <c r="Z47" s="171"/>
    </row>
    <row r="48" spans="1:26" ht="12.75" customHeight="1" x14ac:dyDescent="0.2">
      <c r="A48" s="171"/>
      <c r="B48" s="171"/>
      <c r="C48" s="171"/>
      <c r="D48" s="252"/>
      <c r="E48" s="171"/>
      <c r="F48" s="171"/>
      <c r="G48" s="171"/>
      <c r="H48" s="171"/>
      <c r="I48" s="171"/>
      <c r="J48" s="171"/>
      <c r="K48" s="171"/>
      <c r="L48" s="171"/>
      <c r="M48" s="171"/>
      <c r="N48" s="171"/>
      <c r="O48" s="171"/>
      <c r="P48" s="171"/>
      <c r="Q48" s="171"/>
      <c r="R48" s="171"/>
      <c r="S48" s="171"/>
      <c r="T48" s="171"/>
      <c r="U48" s="171"/>
      <c r="V48" s="171"/>
      <c r="W48" s="171"/>
      <c r="X48" s="171"/>
      <c r="Y48" s="171"/>
      <c r="Z48" s="171"/>
    </row>
    <row r="49" spans="1:26" ht="12.75" customHeight="1" x14ac:dyDescent="0.2">
      <c r="A49" s="171"/>
      <c r="B49" s="171"/>
      <c r="C49" s="171"/>
      <c r="D49" s="252"/>
      <c r="E49" s="171"/>
      <c r="F49" s="171"/>
      <c r="G49" s="171"/>
      <c r="H49" s="171"/>
      <c r="I49" s="171"/>
      <c r="J49" s="171"/>
      <c r="K49" s="171"/>
      <c r="L49" s="171"/>
      <c r="M49" s="171"/>
      <c r="N49" s="171"/>
      <c r="O49" s="171"/>
      <c r="P49" s="171"/>
      <c r="Q49" s="171"/>
      <c r="R49" s="171"/>
      <c r="S49" s="171"/>
      <c r="T49" s="171"/>
      <c r="U49" s="171"/>
      <c r="V49" s="171"/>
      <c r="W49" s="171"/>
      <c r="X49" s="171"/>
      <c r="Y49" s="171"/>
      <c r="Z49" s="171"/>
    </row>
    <row r="50" spans="1:26" ht="12.75" customHeight="1" x14ac:dyDescent="0.2">
      <c r="A50" s="171"/>
      <c r="B50" s="171"/>
      <c r="C50" s="171"/>
      <c r="D50" s="252"/>
      <c r="E50" s="171"/>
      <c r="F50" s="171"/>
      <c r="G50" s="171"/>
      <c r="H50" s="171"/>
      <c r="I50" s="171"/>
      <c r="J50" s="171"/>
      <c r="K50" s="171"/>
      <c r="L50" s="171"/>
      <c r="M50" s="171"/>
      <c r="N50" s="171"/>
      <c r="O50" s="171"/>
      <c r="P50" s="171"/>
      <c r="Q50" s="171"/>
      <c r="R50" s="171"/>
      <c r="S50" s="171"/>
      <c r="T50" s="171"/>
      <c r="U50" s="171"/>
      <c r="V50" s="171"/>
      <c r="W50" s="171"/>
      <c r="X50" s="171"/>
      <c r="Y50" s="171"/>
      <c r="Z50" s="171"/>
    </row>
    <row r="51" spans="1:26" ht="12.75" customHeight="1" x14ac:dyDescent="0.2">
      <c r="A51" s="171"/>
      <c r="B51" s="171"/>
      <c r="C51" s="171"/>
      <c r="D51" s="252"/>
      <c r="E51" s="171"/>
      <c r="F51" s="171"/>
      <c r="G51" s="171"/>
      <c r="H51" s="171"/>
      <c r="I51" s="171"/>
      <c r="J51" s="171"/>
      <c r="K51" s="171"/>
      <c r="L51" s="171"/>
      <c r="M51" s="171"/>
      <c r="N51" s="171"/>
      <c r="O51" s="171"/>
      <c r="P51" s="171"/>
      <c r="Q51" s="171"/>
      <c r="R51" s="171"/>
      <c r="S51" s="171"/>
      <c r="T51" s="171"/>
      <c r="U51" s="171"/>
      <c r="V51" s="171"/>
      <c r="W51" s="171"/>
      <c r="X51" s="171"/>
      <c r="Y51" s="171"/>
      <c r="Z51" s="171"/>
    </row>
    <row r="52" spans="1:26" ht="12.75" customHeight="1" x14ac:dyDescent="0.2">
      <c r="A52" s="171"/>
      <c r="B52" s="171"/>
      <c r="C52" s="171"/>
      <c r="D52" s="252"/>
      <c r="E52" s="171"/>
      <c r="F52" s="171"/>
      <c r="G52" s="171"/>
      <c r="H52" s="171"/>
      <c r="I52" s="171"/>
      <c r="J52" s="171"/>
      <c r="K52" s="171"/>
      <c r="L52" s="171"/>
      <c r="M52" s="171"/>
      <c r="N52" s="171"/>
      <c r="O52" s="171"/>
      <c r="P52" s="171"/>
      <c r="Q52" s="171"/>
      <c r="R52" s="171"/>
      <c r="S52" s="171"/>
      <c r="T52" s="171"/>
      <c r="U52" s="171"/>
      <c r="V52" s="171"/>
      <c r="W52" s="171"/>
      <c r="X52" s="171"/>
      <c r="Y52" s="171"/>
      <c r="Z52" s="171"/>
    </row>
    <row r="53" spans="1:26" ht="12.75" customHeight="1" x14ac:dyDescent="0.2">
      <c r="A53" s="171"/>
      <c r="B53" s="171"/>
      <c r="C53" s="171"/>
      <c r="D53" s="252"/>
      <c r="E53" s="171"/>
      <c r="F53" s="171"/>
      <c r="G53" s="171"/>
      <c r="H53" s="171"/>
      <c r="I53" s="171"/>
      <c r="J53" s="171"/>
      <c r="K53" s="171"/>
      <c r="L53" s="171"/>
      <c r="M53" s="171"/>
      <c r="N53" s="171"/>
      <c r="O53" s="171"/>
      <c r="P53" s="171"/>
      <c r="Q53" s="171"/>
      <c r="R53" s="171"/>
      <c r="S53" s="171"/>
      <c r="T53" s="171"/>
      <c r="U53" s="171"/>
      <c r="V53" s="171"/>
      <c r="W53" s="171"/>
      <c r="X53" s="171"/>
      <c r="Y53" s="171"/>
      <c r="Z53" s="171"/>
    </row>
    <row r="54" spans="1:26" ht="12.75" customHeight="1" x14ac:dyDescent="0.2">
      <c r="A54" s="171"/>
      <c r="B54" s="171"/>
      <c r="C54" s="171"/>
      <c r="D54" s="252"/>
      <c r="E54" s="171"/>
      <c r="F54" s="171"/>
      <c r="G54" s="171"/>
      <c r="H54" s="171"/>
      <c r="I54" s="171"/>
      <c r="J54" s="171"/>
      <c r="K54" s="171"/>
      <c r="L54" s="171"/>
      <c r="M54" s="171"/>
      <c r="N54" s="171"/>
      <c r="O54" s="171"/>
      <c r="P54" s="171"/>
      <c r="Q54" s="171"/>
      <c r="R54" s="171"/>
      <c r="S54" s="171"/>
      <c r="T54" s="171"/>
      <c r="U54" s="171"/>
      <c r="V54" s="171"/>
      <c r="W54" s="171"/>
      <c r="X54" s="171"/>
      <c r="Y54" s="171"/>
      <c r="Z54" s="171"/>
    </row>
    <row r="55" spans="1:26" ht="12.75" customHeight="1" x14ac:dyDescent="0.2">
      <c r="A55" s="171"/>
      <c r="B55" s="171"/>
      <c r="C55" s="171"/>
      <c r="D55" s="252"/>
      <c r="E55" s="171"/>
      <c r="F55" s="171"/>
      <c r="G55" s="171"/>
      <c r="H55" s="171"/>
      <c r="I55" s="171"/>
      <c r="J55" s="171"/>
      <c r="K55" s="171"/>
      <c r="L55" s="171"/>
      <c r="M55" s="171"/>
      <c r="N55" s="171"/>
      <c r="O55" s="171"/>
      <c r="P55" s="171"/>
      <c r="Q55" s="171"/>
      <c r="R55" s="171"/>
      <c r="S55" s="171"/>
      <c r="T55" s="171"/>
      <c r="U55" s="171"/>
      <c r="V55" s="171"/>
      <c r="W55" s="171"/>
      <c r="X55" s="171"/>
      <c r="Y55" s="171"/>
      <c r="Z55" s="171"/>
    </row>
    <row r="56" spans="1:26" ht="12.75" customHeight="1" x14ac:dyDescent="0.2">
      <c r="A56" s="171"/>
      <c r="B56" s="171"/>
      <c r="C56" s="171"/>
      <c r="D56" s="252"/>
      <c r="E56" s="171"/>
      <c r="F56" s="171"/>
      <c r="G56" s="171"/>
      <c r="H56" s="171"/>
      <c r="I56" s="171"/>
      <c r="J56" s="171"/>
      <c r="K56" s="171"/>
      <c r="L56" s="171"/>
      <c r="M56" s="171"/>
      <c r="N56" s="171"/>
      <c r="O56" s="171"/>
      <c r="P56" s="171"/>
      <c r="Q56" s="171"/>
      <c r="R56" s="171"/>
      <c r="S56" s="171"/>
      <c r="T56" s="171"/>
      <c r="U56" s="171"/>
      <c r="V56" s="171"/>
      <c r="W56" s="171"/>
      <c r="X56" s="171"/>
      <c r="Y56" s="171"/>
      <c r="Z56" s="171"/>
    </row>
    <row r="57" spans="1:26" ht="12.75" customHeight="1" x14ac:dyDescent="0.2">
      <c r="A57" s="171"/>
      <c r="B57" s="171"/>
      <c r="C57" s="171"/>
      <c r="D57" s="252"/>
      <c r="E57" s="171"/>
      <c r="F57" s="171"/>
      <c r="G57" s="171"/>
      <c r="H57" s="171"/>
      <c r="I57" s="171"/>
      <c r="J57" s="171"/>
      <c r="K57" s="171"/>
      <c r="L57" s="171"/>
      <c r="M57" s="171"/>
      <c r="N57" s="171"/>
      <c r="O57" s="171"/>
      <c r="P57" s="171"/>
      <c r="Q57" s="171"/>
      <c r="R57" s="171"/>
      <c r="S57" s="171"/>
      <c r="T57" s="171"/>
      <c r="U57" s="171"/>
      <c r="V57" s="171"/>
      <c r="W57" s="171"/>
      <c r="X57" s="171"/>
      <c r="Y57" s="171"/>
      <c r="Z57" s="171"/>
    </row>
    <row r="58" spans="1:26" ht="12.75" customHeight="1" x14ac:dyDescent="0.2">
      <c r="A58" s="171"/>
      <c r="B58" s="171"/>
      <c r="C58" s="171"/>
      <c r="D58" s="252"/>
      <c r="E58" s="171"/>
      <c r="F58" s="171"/>
      <c r="G58" s="171"/>
      <c r="H58" s="171"/>
      <c r="I58" s="171"/>
      <c r="J58" s="171"/>
      <c r="K58" s="171"/>
      <c r="L58" s="171"/>
      <c r="M58" s="171"/>
      <c r="N58" s="171"/>
      <c r="O58" s="171"/>
      <c r="P58" s="171"/>
      <c r="Q58" s="171"/>
      <c r="R58" s="171"/>
      <c r="S58" s="171"/>
      <c r="T58" s="171"/>
      <c r="U58" s="171"/>
      <c r="V58" s="171"/>
      <c r="W58" s="171"/>
      <c r="X58" s="171"/>
      <c r="Y58" s="171"/>
      <c r="Z58" s="171"/>
    </row>
    <row r="59" spans="1:26" ht="12.75" customHeight="1" x14ac:dyDescent="0.2">
      <c r="A59" s="171"/>
      <c r="B59" s="171"/>
      <c r="C59" s="171"/>
      <c r="D59" s="252"/>
      <c r="E59" s="171"/>
      <c r="F59" s="171"/>
      <c r="G59" s="171"/>
      <c r="H59" s="171"/>
      <c r="I59" s="171"/>
      <c r="J59" s="171"/>
      <c r="K59" s="171"/>
      <c r="L59" s="171"/>
      <c r="M59" s="171"/>
      <c r="N59" s="171"/>
      <c r="O59" s="171"/>
      <c r="P59" s="171"/>
      <c r="Q59" s="171"/>
      <c r="R59" s="171"/>
      <c r="S59" s="171"/>
      <c r="T59" s="171"/>
      <c r="U59" s="171"/>
      <c r="V59" s="171"/>
      <c r="W59" s="171"/>
      <c r="X59" s="171"/>
      <c r="Y59" s="171"/>
      <c r="Z59" s="171"/>
    </row>
    <row r="60" spans="1:26" ht="12.75" customHeight="1" x14ac:dyDescent="0.2">
      <c r="A60" s="171"/>
      <c r="B60" s="171"/>
      <c r="C60" s="171"/>
      <c r="D60" s="252"/>
      <c r="E60" s="171"/>
      <c r="F60" s="171"/>
      <c r="G60" s="171"/>
      <c r="H60" s="171"/>
      <c r="I60" s="171"/>
      <c r="J60" s="171"/>
      <c r="K60" s="171"/>
      <c r="L60" s="171"/>
      <c r="M60" s="171"/>
      <c r="N60" s="171"/>
      <c r="O60" s="171"/>
      <c r="P60" s="171"/>
      <c r="Q60" s="171"/>
      <c r="R60" s="171"/>
      <c r="S60" s="171"/>
      <c r="T60" s="171"/>
      <c r="U60" s="171"/>
      <c r="V60" s="171"/>
      <c r="W60" s="171"/>
      <c r="X60" s="171"/>
      <c r="Y60" s="171"/>
      <c r="Z60" s="171"/>
    </row>
    <row r="61" spans="1:26" ht="12.75" customHeight="1" x14ac:dyDescent="0.2">
      <c r="A61" s="171"/>
      <c r="B61" s="171"/>
      <c r="C61" s="171"/>
      <c r="D61" s="252"/>
      <c r="E61" s="171"/>
      <c r="F61" s="171"/>
      <c r="G61" s="171"/>
      <c r="H61" s="171"/>
      <c r="I61" s="171"/>
      <c r="J61" s="171"/>
      <c r="K61" s="171"/>
      <c r="L61" s="171"/>
      <c r="M61" s="171"/>
      <c r="N61" s="171"/>
      <c r="O61" s="171"/>
      <c r="P61" s="171"/>
      <c r="Q61" s="171"/>
      <c r="R61" s="171"/>
      <c r="S61" s="171"/>
      <c r="T61" s="171"/>
      <c r="U61" s="171"/>
      <c r="V61" s="171"/>
      <c r="W61" s="171"/>
      <c r="X61" s="171"/>
      <c r="Y61" s="171"/>
      <c r="Z61" s="171"/>
    </row>
    <row r="62" spans="1:26" ht="12.75" customHeight="1" x14ac:dyDescent="0.2">
      <c r="A62" s="171"/>
      <c r="B62" s="171"/>
      <c r="C62" s="171"/>
      <c r="D62" s="252"/>
      <c r="E62" s="171"/>
      <c r="F62" s="171"/>
      <c r="G62" s="171"/>
      <c r="H62" s="171"/>
      <c r="I62" s="171"/>
      <c r="J62" s="171"/>
      <c r="K62" s="171"/>
      <c r="L62" s="171"/>
      <c r="M62" s="171"/>
      <c r="N62" s="171"/>
      <c r="O62" s="171"/>
      <c r="P62" s="171"/>
      <c r="Q62" s="171"/>
      <c r="R62" s="171"/>
      <c r="S62" s="171"/>
      <c r="T62" s="171"/>
      <c r="U62" s="171"/>
      <c r="V62" s="171"/>
      <c r="W62" s="171"/>
      <c r="X62" s="171"/>
      <c r="Y62" s="171"/>
      <c r="Z62" s="171"/>
    </row>
    <row r="63" spans="1:26" ht="12.75" customHeight="1" x14ac:dyDescent="0.2">
      <c r="A63" s="171"/>
      <c r="B63" s="171"/>
      <c r="C63" s="171"/>
      <c r="D63" s="252"/>
      <c r="E63" s="171"/>
      <c r="F63" s="171"/>
      <c r="G63" s="171"/>
      <c r="H63" s="171"/>
      <c r="I63" s="171"/>
      <c r="J63" s="171"/>
      <c r="K63" s="171"/>
      <c r="L63" s="171"/>
      <c r="M63" s="171"/>
      <c r="N63" s="171"/>
      <c r="O63" s="171"/>
      <c r="P63" s="171"/>
      <c r="Q63" s="171"/>
      <c r="R63" s="171"/>
      <c r="S63" s="171"/>
      <c r="T63" s="171"/>
      <c r="U63" s="171"/>
      <c r="V63" s="171"/>
      <c r="W63" s="171"/>
      <c r="X63" s="171"/>
      <c r="Y63" s="171"/>
      <c r="Z63" s="171"/>
    </row>
    <row r="64" spans="1:26" ht="12.75" customHeight="1" x14ac:dyDescent="0.2">
      <c r="A64" s="171"/>
      <c r="B64" s="171"/>
      <c r="C64" s="171"/>
      <c r="D64" s="252"/>
      <c r="E64" s="171"/>
      <c r="F64" s="171"/>
      <c r="G64" s="171"/>
      <c r="H64" s="171"/>
      <c r="I64" s="171"/>
      <c r="J64" s="171"/>
      <c r="K64" s="171"/>
      <c r="L64" s="171"/>
      <c r="M64" s="171"/>
      <c r="N64" s="171"/>
      <c r="O64" s="171"/>
      <c r="P64" s="171"/>
      <c r="Q64" s="171"/>
      <c r="R64" s="171"/>
      <c r="S64" s="171"/>
      <c r="T64" s="171"/>
      <c r="U64" s="171"/>
      <c r="V64" s="171"/>
      <c r="W64" s="171"/>
      <c r="X64" s="171"/>
      <c r="Y64" s="171"/>
      <c r="Z64" s="171"/>
    </row>
    <row r="65" spans="1:26" ht="12.75" customHeight="1" x14ac:dyDescent="0.2">
      <c r="A65" s="171"/>
      <c r="B65" s="171"/>
      <c r="C65" s="171"/>
      <c r="D65" s="252"/>
      <c r="E65" s="171"/>
      <c r="F65" s="171"/>
      <c r="G65" s="171"/>
      <c r="H65" s="171"/>
      <c r="I65" s="171"/>
      <c r="J65" s="171"/>
      <c r="K65" s="171"/>
      <c r="L65" s="171"/>
      <c r="M65" s="171"/>
      <c r="N65" s="171"/>
      <c r="O65" s="171"/>
      <c r="P65" s="171"/>
      <c r="Q65" s="171"/>
      <c r="R65" s="171"/>
      <c r="S65" s="171"/>
      <c r="T65" s="171"/>
      <c r="U65" s="171"/>
      <c r="V65" s="171"/>
      <c r="W65" s="171"/>
      <c r="X65" s="171"/>
      <c r="Y65" s="171"/>
      <c r="Z65" s="171"/>
    </row>
    <row r="66" spans="1:26" ht="12.75" customHeight="1" x14ac:dyDescent="0.2">
      <c r="A66" s="171"/>
      <c r="B66" s="171"/>
      <c r="C66" s="171"/>
      <c r="D66" s="252"/>
      <c r="E66" s="171"/>
      <c r="F66" s="171"/>
      <c r="G66" s="171"/>
      <c r="H66" s="171"/>
      <c r="I66" s="171"/>
      <c r="J66" s="171"/>
      <c r="K66" s="171"/>
      <c r="L66" s="171"/>
      <c r="M66" s="171"/>
      <c r="N66" s="171"/>
      <c r="O66" s="171"/>
      <c r="P66" s="171"/>
      <c r="Q66" s="171"/>
      <c r="R66" s="171"/>
      <c r="S66" s="171"/>
      <c r="T66" s="171"/>
      <c r="U66" s="171"/>
      <c r="V66" s="171"/>
      <c r="W66" s="171"/>
      <c r="X66" s="171"/>
      <c r="Y66" s="171"/>
      <c r="Z66" s="171"/>
    </row>
    <row r="67" spans="1:26" ht="12.75" customHeight="1" x14ac:dyDescent="0.2">
      <c r="A67" s="171"/>
      <c r="B67" s="171"/>
      <c r="C67" s="171"/>
      <c r="D67" s="252"/>
      <c r="E67" s="171"/>
      <c r="F67" s="171"/>
      <c r="G67" s="171"/>
      <c r="H67" s="171"/>
      <c r="I67" s="171"/>
      <c r="J67" s="171"/>
      <c r="K67" s="171"/>
      <c r="L67" s="171"/>
      <c r="M67" s="171"/>
      <c r="N67" s="171"/>
      <c r="O67" s="171"/>
      <c r="P67" s="171"/>
      <c r="Q67" s="171"/>
      <c r="R67" s="171"/>
      <c r="S67" s="171"/>
      <c r="T67" s="171"/>
      <c r="U67" s="171"/>
      <c r="V67" s="171"/>
      <c r="W67" s="171"/>
      <c r="X67" s="171"/>
      <c r="Y67" s="171"/>
      <c r="Z67" s="171"/>
    </row>
    <row r="68" spans="1:26" ht="12.75" customHeight="1" x14ac:dyDescent="0.2">
      <c r="A68" s="171"/>
      <c r="B68" s="171"/>
      <c r="C68" s="171"/>
      <c r="D68" s="252"/>
      <c r="E68" s="171"/>
      <c r="F68" s="171"/>
      <c r="G68" s="171"/>
      <c r="H68" s="171"/>
      <c r="I68" s="171"/>
      <c r="J68" s="171"/>
      <c r="K68" s="171"/>
      <c r="L68" s="171"/>
      <c r="M68" s="171"/>
      <c r="N68" s="171"/>
      <c r="O68" s="171"/>
      <c r="P68" s="171"/>
      <c r="Q68" s="171"/>
      <c r="R68" s="171"/>
      <c r="S68" s="171"/>
      <c r="T68" s="171"/>
      <c r="U68" s="171"/>
      <c r="V68" s="171"/>
      <c r="W68" s="171"/>
      <c r="X68" s="171"/>
      <c r="Y68" s="171"/>
      <c r="Z68" s="171"/>
    </row>
    <row r="69" spans="1:26" ht="12.75" customHeight="1" x14ac:dyDescent="0.2">
      <c r="A69" s="171"/>
      <c r="B69" s="171"/>
      <c r="C69" s="171"/>
      <c r="D69" s="252"/>
      <c r="E69" s="171"/>
      <c r="F69" s="171"/>
      <c r="G69" s="171"/>
      <c r="H69" s="171"/>
      <c r="I69" s="171"/>
      <c r="J69" s="171"/>
      <c r="K69" s="171"/>
      <c r="L69" s="171"/>
      <c r="M69" s="171"/>
      <c r="N69" s="171"/>
      <c r="O69" s="171"/>
      <c r="P69" s="171"/>
      <c r="Q69" s="171"/>
      <c r="R69" s="171"/>
      <c r="S69" s="171"/>
      <c r="T69" s="171"/>
      <c r="U69" s="171"/>
      <c r="V69" s="171"/>
      <c r="W69" s="171"/>
      <c r="X69" s="171"/>
      <c r="Y69" s="171"/>
      <c r="Z69" s="171"/>
    </row>
    <row r="70" spans="1:26" ht="12.75" customHeight="1" x14ac:dyDescent="0.2">
      <c r="A70" s="171"/>
      <c r="B70" s="171"/>
      <c r="C70" s="171"/>
      <c r="D70" s="252"/>
      <c r="E70" s="171"/>
      <c r="F70" s="171"/>
      <c r="G70" s="171"/>
      <c r="H70" s="171"/>
      <c r="I70" s="171"/>
      <c r="J70" s="171"/>
      <c r="K70" s="171"/>
      <c r="L70" s="171"/>
      <c r="M70" s="171"/>
      <c r="N70" s="171"/>
      <c r="O70" s="171"/>
      <c r="P70" s="171"/>
      <c r="Q70" s="171"/>
      <c r="R70" s="171"/>
      <c r="S70" s="171"/>
      <c r="T70" s="171"/>
      <c r="U70" s="171"/>
      <c r="V70" s="171"/>
      <c r="W70" s="171"/>
      <c r="X70" s="171"/>
      <c r="Y70" s="171"/>
      <c r="Z70" s="171"/>
    </row>
    <row r="71" spans="1:26" ht="12.75" customHeight="1" x14ac:dyDescent="0.2">
      <c r="A71" s="171"/>
      <c r="B71" s="171"/>
      <c r="C71" s="171"/>
      <c r="D71" s="252"/>
      <c r="E71" s="171"/>
      <c r="F71" s="171"/>
      <c r="G71" s="171"/>
      <c r="H71" s="171"/>
      <c r="I71" s="171"/>
      <c r="J71" s="171"/>
      <c r="K71" s="171"/>
      <c r="L71" s="171"/>
      <c r="M71" s="171"/>
      <c r="N71" s="171"/>
      <c r="O71" s="171"/>
      <c r="P71" s="171"/>
      <c r="Q71" s="171"/>
      <c r="R71" s="171"/>
      <c r="S71" s="171"/>
      <c r="T71" s="171"/>
      <c r="U71" s="171"/>
      <c r="V71" s="171"/>
      <c r="W71" s="171"/>
      <c r="X71" s="171"/>
      <c r="Y71" s="171"/>
      <c r="Z71" s="171"/>
    </row>
    <row r="72" spans="1:26" ht="12.75" customHeight="1" x14ac:dyDescent="0.2">
      <c r="A72" s="171"/>
      <c r="B72" s="171"/>
      <c r="C72" s="171"/>
      <c r="D72" s="252"/>
      <c r="E72" s="171"/>
      <c r="F72" s="171"/>
      <c r="G72" s="171"/>
      <c r="H72" s="171"/>
      <c r="I72" s="171"/>
      <c r="J72" s="171"/>
      <c r="K72" s="171"/>
      <c r="L72" s="171"/>
      <c r="M72" s="171"/>
      <c r="N72" s="171"/>
      <c r="O72" s="171"/>
      <c r="P72" s="171"/>
      <c r="Q72" s="171"/>
      <c r="R72" s="171"/>
      <c r="S72" s="171"/>
      <c r="T72" s="171"/>
      <c r="U72" s="171"/>
      <c r="V72" s="171"/>
      <c r="W72" s="171"/>
      <c r="X72" s="171"/>
      <c r="Y72" s="171"/>
      <c r="Z72" s="171"/>
    </row>
    <row r="73" spans="1:26" ht="12.75" customHeight="1" x14ac:dyDescent="0.2">
      <c r="A73" s="171"/>
      <c r="B73" s="171"/>
      <c r="C73" s="171"/>
      <c r="D73" s="252"/>
      <c r="E73" s="171"/>
      <c r="F73" s="171"/>
      <c r="G73" s="171"/>
      <c r="H73" s="171"/>
      <c r="I73" s="171"/>
      <c r="J73" s="171"/>
      <c r="K73" s="171"/>
      <c r="L73" s="171"/>
      <c r="M73" s="171"/>
      <c r="N73" s="171"/>
      <c r="O73" s="171"/>
      <c r="P73" s="171"/>
      <c r="Q73" s="171"/>
      <c r="R73" s="171"/>
      <c r="S73" s="171"/>
      <c r="T73" s="171"/>
      <c r="U73" s="171"/>
      <c r="V73" s="171"/>
      <c r="W73" s="171"/>
      <c r="X73" s="171"/>
      <c r="Y73" s="171"/>
      <c r="Z73" s="171"/>
    </row>
    <row r="74" spans="1:26" ht="12.75" customHeight="1" x14ac:dyDescent="0.2">
      <c r="A74" s="171"/>
      <c r="B74" s="171"/>
      <c r="C74" s="171"/>
      <c r="D74" s="252"/>
      <c r="E74" s="171"/>
      <c r="F74" s="171"/>
      <c r="G74" s="171"/>
      <c r="H74" s="171"/>
      <c r="I74" s="171"/>
      <c r="J74" s="171"/>
      <c r="K74" s="171"/>
      <c r="L74" s="171"/>
      <c r="M74" s="171"/>
      <c r="N74" s="171"/>
      <c r="O74" s="171"/>
      <c r="P74" s="171"/>
      <c r="Q74" s="171"/>
      <c r="R74" s="171"/>
      <c r="S74" s="171"/>
      <c r="T74" s="171"/>
      <c r="U74" s="171"/>
      <c r="V74" s="171"/>
      <c r="W74" s="171"/>
      <c r="X74" s="171"/>
      <c r="Y74" s="171"/>
      <c r="Z74" s="171"/>
    </row>
    <row r="75" spans="1:26" ht="12.75" customHeight="1" x14ac:dyDescent="0.2">
      <c r="A75" s="171"/>
      <c r="B75" s="171"/>
      <c r="C75" s="171"/>
      <c r="D75" s="252"/>
      <c r="E75" s="171"/>
      <c r="F75" s="171"/>
      <c r="G75" s="171"/>
      <c r="H75" s="171"/>
      <c r="I75" s="171"/>
      <c r="J75" s="171"/>
      <c r="K75" s="171"/>
      <c r="L75" s="171"/>
      <c r="M75" s="171"/>
      <c r="N75" s="171"/>
      <c r="O75" s="171"/>
      <c r="P75" s="171"/>
      <c r="Q75" s="171"/>
      <c r="R75" s="171"/>
      <c r="S75" s="171"/>
      <c r="T75" s="171"/>
      <c r="U75" s="171"/>
      <c r="V75" s="171"/>
      <c r="W75" s="171"/>
      <c r="X75" s="171"/>
      <c r="Y75" s="171"/>
      <c r="Z75" s="171"/>
    </row>
    <row r="76" spans="1:26" ht="12.75" customHeight="1" x14ac:dyDescent="0.2">
      <c r="A76" s="171"/>
      <c r="B76" s="171"/>
      <c r="C76" s="171"/>
      <c r="D76" s="252"/>
      <c r="E76" s="171"/>
      <c r="F76" s="171"/>
      <c r="G76" s="171"/>
      <c r="H76" s="171"/>
      <c r="I76" s="171"/>
      <c r="J76" s="171"/>
      <c r="K76" s="171"/>
      <c r="L76" s="171"/>
      <c r="M76" s="171"/>
      <c r="N76" s="171"/>
      <c r="O76" s="171"/>
      <c r="P76" s="171"/>
      <c r="Q76" s="171"/>
      <c r="R76" s="171"/>
      <c r="S76" s="171"/>
      <c r="T76" s="171"/>
      <c r="U76" s="171"/>
      <c r="V76" s="171"/>
      <c r="W76" s="171"/>
      <c r="X76" s="171"/>
      <c r="Y76" s="171"/>
      <c r="Z76" s="171"/>
    </row>
    <row r="77" spans="1:26" ht="12.75" customHeight="1" x14ac:dyDescent="0.2">
      <c r="A77" s="171"/>
      <c r="B77" s="171"/>
      <c r="C77" s="171"/>
      <c r="D77" s="252"/>
      <c r="E77" s="171"/>
      <c r="F77" s="171"/>
      <c r="G77" s="171"/>
      <c r="H77" s="171"/>
      <c r="I77" s="171"/>
      <c r="J77" s="171"/>
      <c r="K77" s="171"/>
      <c r="L77" s="171"/>
      <c r="M77" s="171"/>
      <c r="N77" s="171"/>
      <c r="O77" s="171"/>
      <c r="P77" s="171"/>
      <c r="Q77" s="171"/>
      <c r="R77" s="171"/>
      <c r="S77" s="171"/>
      <c r="T77" s="171"/>
      <c r="U77" s="171"/>
      <c r="V77" s="171"/>
      <c r="W77" s="171"/>
      <c r="X77" s="171"/>
      <c r="Y77" s="171"/>
      <c r="Z77" s="171"/>
    </row>
    <row r="78" spans="1:26" ht="12.75" customHeight="1" x14ac:dyDescent="0.2">
      <c r="A78" s="171"/>
      <c r="B78" s="171"/>
      <c r="C78" s="171"/>
      <c r="D78" s="252"/>
      <c r="E78" s="171"/>
      <c r="F78" s="171"/>
      <c r="G78" s="171"/>
      <c r="H78" s="171"/>
      <c r="I78" s="171"/>
      <c r="J78" s="171"/>
      <c r="K78" s="171"/>
      <c r="L78" s="171"/>
      <c r="M78" s="171"/>
      <c r="N78" s="171"/>
      <c r="O78" s="171"/>
      <c r="P78" s="171"/>
      <c r="Q78" s="171"/>
      <c r="R78" s="171"/>
      <c r="S78" s="171"/>
      <c r="T78" s="171"/>
      <c r="U78" s="171"/>
      <c r="V78" s="171"/>
      <c r="W78" s="171"/>
      <c r="X78" s="171"/>
      <c r="Y78" s="171"/>
      <c r="Z78" s="171"/>
    </row>
    <row r="79" spans="1:26" ht="12.75" customHeight="1" x14ac:dyDescent="0.2">
      <c r="A79" s="171"/>
      <c r="B79" s="171"/>
      <c r="C79" s="171"/>
      <c r="D79" s="252"/>
      <c r="E79" s="171"/>
      <c r="F79" s="171"/>
      <c r="G79" s="171"/>
      <c r="H79" s="171"/>
      <c r="I79" s="171"/>
      <c r="J79" s="171"/>
      <c r="K79" s="171"/>
      <c r="L79" s="171"/>
      <c r="M79" s="171"/>
      <c r="N79" s="171"/>
      <c r="O79" s="171"/>
      <c r="P79" s="171"/>
      <c r="Q79" s="171"/>
      <c r="R79" s="171"/>
      <c r="S79" s="171"/>
      <c r="T79" s="171"/>
      <c r="U79" s="171"/>
      <c r="V79" s="171"/>
      <c r="W79" s="171"/>
      <c r="X79" s="171"/>
      <c r="Y79" s="171"/>
      <c r="Z79" s="171"/>
    </row>
    <row r="80" spans="1:26" ht="12.75" customHeight="1" x14ac:dyDescent="0.2">
      <c r="A80" s="171"/>
      <c r="B80" s="171"/>
      <c r="C80" s="171"/>
      <c r="D80" s="252"/>
      <c r="E80" s="171"/>
      <c r="F80" s="171"/>
      <c r="G80" s="171"/>
      <c r="H80" s="171"/>
      <c r="I80" s="171"/>
      <c r="J80" s="171"/>
      <c r="K80" s="171"/>
      <c r="L80" s="171"/>
      <c r="M80" s="171"/>
      <c r="N80" s="171"/>
      <c r="O80" s="171"/>
      <c r="P80" s="171"/>
      <c r="Q80" s="171"/>
      <c r="R80" s="171"/>
      <c r="S80" s="171"/>
      <c r="T80" s="171"/>
      <c r="U80" s="171"/>
      <c r="V80" s="171"/>
      <c r="W80" s="171"/>
      <c r="X80" s="171"/>
      <c r="Y80" s="171"/>
      <c r="Z80" s="171"/>
    </row>
    <row r="81" spans="1:26" ht="12.75" customHeight="1" x14ac:dyDescent="0.2">
      <c r="A81" s="171"/>
      <c r="B81" s="171"/>
      <c r="C81" s="171"/>
      <c r="D81" s="252"/>
      <c r="E81" s="171"/>
      <c r="F81" s="171"/>
      <c r="G81" s="171"/>
      <c r="H81" s="171"/>
      <c r="I81" s="171"/>
      <c r="J81" s="171"/>
      <c r="K81" s="171"/>
      <c r="L81" s="171"/>
      <c r="M81" s="171"/>
      <c r="N81" s="171"/>
      <c r="O81" s="171"/>
      <c r="P81" s="171"/>
      <c r="Q81" s="171"/>
      <c r="R81" s="171"/>
      <c r="S81" s="171"/>
      <c r="T81" s="171"/>
      <c r="U81" s="171"/>
      <c r="V81" s="171"/>
      <c r="W81" s="171"/>
      <c r="X81" s="171"/>
      <c r="Y81" s="171"/>
      <c r="Z81" s="171"/>
    </row>
    <row r="82" spans="1:26" ht="12.75" customHeight="1" x14ac:dyDescent="0.2">
      <c r="A82" s="171"/>
      <c r="B82" s="171"/>
      <c r="C82" s="171"/>
      <c r="D82" s="252"/>
      <c r="E82" s="171"/>
      <c r="F82" s="171"/>
      <c r="G82" s="171"/>
      <c r="H82" s="171"/>
      <c r="I82" s="171"/>
      <c r="J82" s="171"/>
      <c r="K82" s="171"/>
      <c r="L82" s="171"/>
      <c r="M82" s="171"/>
      <c r="N82" s="171"/>
      <c r="O82" s="171"/>
      <c r="P82" s="171"/>
      <c r="Q82" s="171"/>
      <c r="R82" s="171"/>
      <c r="S82" s="171"/>
      <c r="T82" s="171"/>
      <c r="U82" s="171"/>
      <c r="V82" s="171"/>
      <c r="W82" s="171"/>
      <c r="X82" s="171"/>
      <c r="Y82" s="171"/>
      <c r="Z82" s="171"/>
    </row>
    <row r="83" spans="1:26" ht="12.75" customHeight="1" x14ac:dyDescent="0.2">
      <c r="A83" s="171"/>
      <c r="B83" s="171"/>
      <c r="C83" s="171"/>
      <c r="D83" s="252"/>
      <c r="E83" s="171"/>
      <c r="F83" s="171"/>
      <c r="G83" s="171"/>
      <c r="H83" s="171"/>
      <c r="I83" s="171"/>
      <c r="J83" s="171"/>
      <c r="K83" s="171"/>
      <c r="L83" s="171"/>
      <c r="M83" s="171"/>
      <c r="N83" s="171"/>
      <c r="O83" s="171"/>
      <c r="P83" s="171"/>
      <c r="Q83" s="171"/>
      <c r="R83" s="171"/>
      <c r="S83" s="171"/>
      <c r="T83" s="171"/>
      <c r="U83" s="171"/>
      <c r="V83" s="171"/>
      <c r="W83" s="171"/>
      <c r="X83" s="171"/>
      <c r="Y83" s="171"/>
      <c r="Z83" s="171"/>
    </row>
    <row r="84" spans="1:26" ht="12.75" customHeight="1" x14ac:dyDescent="0.2">
      <c r="A84" s="171"/>
      <c r="B84" s="171"/>
      <c r="C84" s="171"/>
      <c r="D84" s="252"/>
      <c r="E84" s="171"/>
      <c r="F84" s="171"/>
      <c r="G84" s="171"/>
      <c r="H84" s="171"/>
      <c r="I84" s="171"/>
      <c r="J84" s="171"/>
      <c r="K84" s="171"/>
      <c r="L84" s="171"/>
      <c r="M84" s="171"/>
      <c r="N84" s="171"/>
      <c r="O84" s="171"/>
      <c r="P84" s="171"/>
      <c r="Q84" s="171"/>
      <c r="R84" s="171"/>
      <c r="S84" s="171"/>
      <c r="T84" s="171"/>
      <c r="U84" s="171"/>
      <c r="V84" s="171"/>
      <c r="W84" s="171"/>
      <c r="X84" s="171"/>
      <c r="Y84" s="171"/>
      <c r="Z84" s="171"/>
    </row>
    <row r="85" spans="1:26" ht="12.75" customHeight="1" x14ac:dyDescent="0.2">
      <c r="A85" s="171"/>
      <c r="B85" s="171"/>
      <c r="C85" s="171"/>
      <c r="D85" s="252"/>
      <c r="E85" s="171"/>
      <c r="F85" s="171"/>
      <c r="G85" s="171"/>
      <c r="H85" s="171"/>
      <c r="I85" s="171"/>
      <c r="J85" s="171"/>
      <c r="K85" s="171"/>
      <c r="L85" s="171"/>
      <c r="M85" s="171"/>
      <c r="N85" s="171"/>
      <c r="O85" s="171"/>
      <c r="P85" s="171"/>
      <c r="Q85" s="171"/>
      <c r="R85" s="171"/>
      <c r="S85" s="171"/>
      <c r="T85" s="171"/>
      <c r="U85" s="171"/>
      <c r="V85" s="171"/>
      <c r="W85" s="171"/>
      <c r="X85" s="171"/>
      <c r="Y85" s="171"/>
      <c r="Z85" s="171"/>
    </row>
    <row r="86" spans="1:26" ht="12.75" customHeight="1" x14ac:dyDescent="0.2">
      <c r="A86" s="171"/>
      <c r="B86" s="171"/>
      <c r="C86" s="171"/>
      <c r="D86" s="252"/>
      <c r="E86" s="171"/>
      <c r="F86" s="171"/>
      <c r="G86" s="171"/>
      <c r="H86" s="171"/>
      <c r="I86" s="171"/>
      <c r="J86" s="171"/>
      <c r="K86" s="171"/>
      <c r="L86" s="171"/>
      <c r="M86" s="171"/>
      <c r="N86" s="171"/>
      <c r="O86" s="171"/>
      <c r="P86" s="171"/>
      <c r="Q86" s="171"/>
      <c r="R86" s="171"/>
      <c r="S86" s="171"/>
      <c r="T86" s="171"/>
      <c r="U86" s="171"/>
      <c r="V86" s="171"/>
      <c r="W86" s="171"/>
      <c r="X86" s="171"/>
      <c r="Y86" s="171"/>
      <c r="Z86" s="171"/>
    </row>
    <row r="87" spans="1:26" ht="12.75" customHeight="1" x14ac:dyDescent="0.2">
      <c r="A87" s="171"/>
      <c r="B87" s="171"/>
      <c r="C87" s="171"/>
      <c r="D87" s="252"/>
      <c r="E87" s="171"/>
      <c r="F87" s="171"/>
      <c r="G87" s="171"/>
      <c r="H87" s="171"/>
      <c r="I87" s="171"/>
      <c r="J87" s="171"/>
      <c r="K87" s="171"/>
      <c r="L87" s="171"/>
      <c r="M87" s="171"/>
      <c r="N87" s="171"/>
      <c r="O87" s="171"/>
      <c r="P87" s="171"/>
      <c r="Q87" s="171"/>
      <c r="R87" s="171"/>
      <c r="S87" s="171"/>
      <c r="T87" s="171"/>
      <c r="U87" s="171"/>
      <c r="V87" s="171"/>
      <c r="W87" s="171"/>
      <c r="X87" s="171"/>
      <c r="Y87" s="171"/>
      <c r="Z87" s="171"/>
    </row>
    <row r="88" spans="1:26" ht="12.75" customHeight="1" x14ac:dyDescent="0.2">
      <c r="A88" s="171"/>
      <c r="B88" s="171"/>
      <c r="C88" s="171"/>
      <c r="D88" s="252"/>
      <c r="E88" s="171"/>
      <c r="F88" s="171"/>
      <c r="G88" s="171"/>
      <c r="H88" s="171"/>
      <c r="I88" s="171"/>
      <c r="J88" s="171"/>
      <c r="K88" s="171"/>
      <c r="L88" s="171"/>
      <c r="M88" s="171"/>
      <c r="N88" s="171"/>
      <c r="O88" s="171"/>
      <c r="P88" s="171"/>
      <c r="Q88" s="171"/>
      <c r="R88" s="171"/>
      <c r="S88" s="171"/>
      <c r="T88" s="171"/>
      <c r="U88" s="171"/>
      <c r="V88" s="171"/>
      <c r="W88" s="171"/>
      <c r="X88" s="171"/>
      <c r="Y88" s="171"/>
      <c r="Z88" s="171"/>
    </row>
    <row r="89" spans="1:26" ht="12.75" customHeight="1" x14ac:dyDescent="0.2">
      <c r="A89" s="171"/>
      <c r="B89" s="171"/>
      <c r="C89" s="171"/>
      <c r="D89" s="252"/>
      <c r="E89" s="171"/>
      <c r="F89" s="171"/>
      <c r="G89" s="171"/>
      <c r="H89" s="171"/>
      <c r="I89" s="171"/>
      <c r="J89" s="171"/>
      <c r="K89" s="171"/>
      <c r="L89" s="171"/>
      <c r="M89" s="171"/>
      <c r="N89" s="171"/>
      <c r="O89" s="171"/>
      <c r="P89" s="171"/>
      <c r="Q89" s="171"/>
      <c r="R89" s="171"/>
      <c r="S89" s="171"/>
      <c r="T89" s="171"/>
      <c r="U89" s="171"/>
      <c r="V89" s="171"/>
      <c r="W89" s="171"/>
      <c r="X89" s="171"/>
      <c r="Y89" s="171"/>
      <c r="Z89" s="171"/>
    </row>
    <row r="90" spans="1:26" ht="12.75" customHeight="1" x14ac:dyDescent="0.2">
      <c r="A90" s="171"/>
      <c r="B90" s="171"/>
      <c r="C90" s="171"/>
      <c r="D90" s="252"/>
      <c r="E90" s="171"/>
      <c r="F90" s="171"/>
      <c r="G90" s="171"/>
      <c r="H90" s="171"/>
      <c r="I90" s="171"/>
      <c r="J90" s="171"/>
      <c r="K90" s="171"/>
      <c r="L90" s="171"/>
      <c r="M90" s="171"/>
      <c r="N90" s="171"/>
      <c r="O90" s="171"/>
      <c r="P90" s="171"/>
      <c r="Q90" s="171"/>
      <c r="R90" s="171"/>
      <c r="S90" s="171"/>
      <c r="T90" s="171"/>
      <c r="U90" s="171"/>
      <c r="V90" s="171"/>
      <c r="W90" s="171"/>
      <c r="X90" s="171"/>
      <c r="Y90" s="171"/>
      <c r="Z90" s="171"/>
    </row>
    <row r="91" spans="1:26" ht="12.75" customHeight="1" x14ac:dyDescent="0.2">
      <c r="A91" s="171"/>
      <c r="B91" s="171"/>
      <c r="C91" s="171"/>
      <c r="D91" s="252"/>
      <c r="E91" s="171"/>
      <c r="F91" s="171"/>
      <c r="G91" s="171"/>
      <c r="H91" s="171"/>
      <c r="I91" s="171"/>
      <c r="J91" s="171"/>
      <c r="K91" s="171"/>
      <c r="L91" s="171"/>
      <c r="M91" s="171"/>
      <c r="N91" s="171"/>
      <c r="O91" s="171"/>
      <c r="P91" s="171"/>
      <c r="Q91" s="171"/>
      <c r="R91" s="171"/>
      <c r="S91" s="171"/>
      <c r="T91" s="171"/>
      <c r="U91" s="171"/>
      <c r="V91" s="171"/>
      <c r="W91" s="171"/>
      <c r="X91" s="171"/>
      <c r="Y91" s="171"/>
      <c r="Z91" s="171"/>
    </row>
    <row r="92" spans="1:26" ht="12.75" customHeight="1" x14ac:dyDescent="0.2">
      <c r="A92" s="171"/>
      <c r="B92" s="171"/>
      <c r="C92" s="171"/>
      <c r="D92" s="252"/>
      <c r="E92" s="171"/>
      <c r="F92" s="171"/>
      <c r="G92" s="171"/>
      <c r="H92" s="171"/>
      <c r="I92" s="171"/>
      <c r="J92" s="171"/>
      <c r="K92" s="171"/>
      <c r="L92" s="171"/>
      <c r="M92" s="171"/>
      <c r="N92" s="171"/>
      <c r="O92" s="171"/>
      <c r="P92" s="171"/>
      <c r="Q92" s="171"/>
      <c r="R92" s="171"/>
      <c r="S92" s="171"/>
      <c r="T92" s="171"/>
      <c r="U92" s="171"/>
      <c r="V92" s="171"/>
      <c r="W92" s="171"/>
      <c r="X92" s="171"/>
      <c r="Y92" s="171"/>
      <c r="Z92" s="171"/>
    </row>
    <row r="93" spans="1:26" ht="12.75" customHeight="1" x14ac:dyDescent="0.2">
      <c r="A93" s="171"/>
      <c r="B93" s="171"/>
      <c r="C93" s="171"/>
      <c r="D93" s="252"/>
      <c r="E93" s="171"/>
      <c r="F93" s="171"/>
      <c r="G93" s="171"/>
      <c r="H93" s="171"/>
      <c r="I93" s="171"/>
      <c r="J93" s="171"/>
      <c r="K93" s="171"/>
      <c r="L93" s="171"/>
      <c r="M93" s="171"/>
      <c r="N93" s="171"/>
      <c r="O93" s="171"/>
      <c r="P93" s="171"/>
      <c r="Q93" s="171"/>
      <c r="R93" s="171"/>
      <c r="S93" s="171"/>
      <c r="T93" s="171"/>
      <c r="U93" s="171"/>
      <c r="V93" s="171"/>
      <c r="W93" s="171"/>
      <c r="X93" s="171"/>
      <c r="Y93" s="171"/>
      <c r="Z93" s="171"/>
    </row>
    <row r="94" spans="1:26" ht="12.75" customHeight="1" x14ac:dyDescent="0.2">
      <c r="A94" s="171"/>
      <c r="B94" s="171"/>
      <c r="C94" s="171"/>
      <c r="D94" s="252"/>
      <c r="E94" s="171"/>
      <c r="F94" s="171"/>
      <c r="G94" s="171"/>
      <c r="H94" s="171"/>
      <c r="I94" s="171"/>
      <c r="J94" s="171"/>
      <c r="K94" s="171"/>
      <c r="L94" s="171"/>
      <c r="M94" s="171"/>
      <c r="N94" s="171"/>
      <c r="O94" s="171"/>
      <c r="P94" s="171"/>
      <c r="Q94" s="171"/>
      <c r="R94" s="171"/>
      <c r="S94" s="171"/>
      <c r="T94" s="171"/>
      <c r="U94" s="171"/>
      <c r="V94" s="171"/>
      <c r="W94" s="171"/>
      <c r="X94" s="171"/>
      <c r="Y94" s="171"/>
      <c r="Z94" s="171"/>
    </row>
    <row r="95" spans="1:26" ht="12.75" customHeight="1" x14ac:dyDescent="0.2">
      <c r="A95" s="171"/>
      <c r="B95" s="171"/>
      <c r="C95" s="171"/>
      <c r="D95" s="252"/>
      <c r="E95" s="171"/>
      <c r="F95" s="171"/>
      <c r="G95" s="171"/>
      <c r="H95" s="171"/>
      <c r="I95" s="171"/>
      <c r="J95" s="171"/>
      <c r="K95" s="171"/>
      <c r="L95" s="171"/>
      <c r="M95" s="171"/>
      <c r="N95" s="171"/>
      <c r="O95" s="171"/>
      <c r="P95" s="171"/>
      <c r="Q95" s="171"/>
      <c r="R95" s="171"/>
      <c r="S95" s="171"/>
      <c r="T95" s="171"/>
      <c r="U95" s="171"/>
      <c r="V95" s="171"/>
      <c r="W95" s="171"/>
      <c r="X95" s="171"/>
      <c r="Y95" s="171"/>
      <c r="Z95" s="171"/>
    </row>
    <row r="96" spans="1:26" ht="12.75" customHeight="1" x14ac:dyDescent="0.2">
      <c r="A96" s="171"/>
      <c r="B96" s="171"/>
      <c r="C96" s="171"/>
      <c r="D96" s="252"/>
      <c r="E96" s="171"/>
      <c r="F96" s="171"/>
      <c r="G96" s="171"/>
      <c r="H96" s="171"/>
      <c r="I96" s="171"/>
      <c r="J96" s="171"/>
      <c r="K96" s="171"/>
      <c r="L96" s="171"/>
      <c r="M96" s="171"/>
      <c r="N96" s="171"/>
      <c r="O96" s="171"/>
      <c r="P96" s="171"/>
      <c r="Q96" s="171"/>
      <c r="R96" s="171"/>
      <c r="S96" s="171"/>
      <c r="T96" s="171"/>
      <c r="U96" s="171"/>
      <c r="V96" s="171"/>
      <c r="W96" s="171"/>
      <c r="X96" s="171"/>
      <c r="Y96" s="171"/>
      <c r="Z96" s="171"/>
    </row>
    <row r="97" spans="1:26" ht="12.75" customHeight="1" x14ac:dyDescent="0.2">
      <c r="A97" s="171"/>
      <c r="B97" s="171"/>
      <c r="C97" s="171"/>
      <c r="D97" s="252"/>
      <c r="E97" s="171"/>
      <c r="F97" s="171"/>
      <c r="G97" s="171"/>
      <c r="H97" s="171"/>
      <c r="I97" s="171"/>
      <c r="J97" s="171"/>
      <c r="K97" s="171"/>
      <c r="L97" s="171"/>
      <c r="M97" s="171"/>
      <c r="N97" s="171"/>
      <c r="O97" s="171"/>
      <c r="P97" s="171"/>
      <c r="Q97" s="171"/>
      <c r="R97" s="171"/>
      <c r="S97" s="171"/>
      <c r="T97" s="171"/>
      <c r="U97" s="171"/>
      <c r="V97" s="171"/>
      <c r="W97" s="171"/>
      <c r="X97" s="171"/>
      <c r="Y97" s="171"/>
      <c r="Z97" s="171"/>
    </row>
    <row r="98" spans="1:26" ht="12.75" customHeight="1" x14ac:dyDescent="0.2">
      <c r="A98" s="171"/>
      <c r="B98" s="171"/>
      <c r="C98" s="171"/>
      <c r="D98" s="252"/>
      <c r="E98" s="171"/>
      <c r="F98" s="171"/>
      <c r="G98" s="171"/>
      <c r="H98" s="171"/>
      <c r="I98" s="171"/>
      <c r="J98" s="171"/>
      <c r="K98" s="171"/>
      <c r="L98" s="171"/>
      <c r="M98" s="171"/>
      <c r="N98" s="171"/>
      <c r="O98" s="171"/>
      <c r="P98" s="171"/>
      <c r="Q98" s="171"/>
      <c r="R98" s="171"/>
      <c r="S98" s="171"/>
      <c r="T98" s="171"/>
      <c r="U98" s="171"/>
      <c r="V98" s="171"/>
      <c r="W98" s="171"/>
      <c r="X98" s="171"/>
      <c r="Y98" s="171"/>
      <c r="Z98" s="171"/>
    </row>
    <row r="99" spans="1:26" ht="12.75" customHeight="1" x14ac:dyDescent="0.2">
      <c r="A99" s="171"/>
      <c r="B99" s="171"/>
      <c r="C99" s="171"/>
      <c r="D99" s="252"/>
      <c r="E99" s="171"/>
      <c r="F99" s="171"/>
      <c r="G99" s="171"/>
      <c r="H99" s="171"/>
      <c r="I99" s="171"/>
      <c r="J99" s="171"/>
      <c r="K99" s="171"/>
      <c r="L99" s="171"/>
      <c r="M99" s="171"/>
      <c r="N99" s="171"/>
      <c r="O99" s="171"/>
      <c r="P99" s="171"/>
      <c r="Q99" s="171"/>
      <c r="R99" s="171"/>
      <c r="S99" s="171"/>
      <c r="T99" s="171"/>
      <c r="U99" s="171"/>
      <c r="V99" s="171"/>
      <c r="W99" s="171"/>
      <c r="X99" s="171"/>
      <c r="Y99" s="171"/>
      <c r="Z99" s="171"/>
    </row>
    <row r="100" spans="1:26" ht="12.75" customHeight="1" x14ac:dyDescent="0.2">
      <c r="A100" s="171"/>
      <c r="B100" s="171"/>
      <c r="C100" s="171"/>
      <c r="D100" s="252"/>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row>
    <row r="101" spans="1:26" ht="12.75" customHeight="1" x14ac:dyDescent="0.2">
      <c r="A101" s="171"/>
      <c r="B101" s="171"/>
      <c r="C101" s="171"/>
      <c r="D101" s="252"/>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row>
    <row r="102" spans="1:26" ht="12.75" customHeight="1" x14ac:dyDescent="0.2">
      <c r="A102" s="171"/>
      <c r="B102" s="171"/>
      <c r="C102" s="171"/>
      <c r="D102" s="252"/>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row>
    <row r="103" spans="1:26" ht="12.75" customHeight="1" x14ac:dyDescent="0.2">
      <c r="A103" s="171"/>
      <c r="B103" s="171"/>
      <c r="C103" s="171"/>
      <c r="D103" s="252"/>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row>
    <row r="104" spans="1:26" ht="12.75" customHeight="1" x14ac:dyDescent="0.2">
      <c r="A104" s="171"/>
      <c r="B104" s="171"/>
      <c r="C104" s="171"/>
      <c r="D104" s="252"/>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row>
    <row r="105" spans="1:26" ht="12.75" customHeight="1" x14ac:dyDescent="0.2">
      <c r="A105" s="171"/>
      <c r="B105" s="171"/>
      <c r="C105" s="171"/>
      <c r="D105" s="252"/>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row>
    <row r="106" spans="1:26" ht="12.75" customHeight="1" x14ac:dyDescent="0.2">
      <c r="A106" s="171"/>
      <c r="B106" s="171"/>
      <c r="C106" s="171"/>
      <c r="D106" s="252"/>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row>
    <row r="107" spans="1:26" ht="12.75" customHeight="1" x14ac:dyDescent="0.2">
      <c r="A107" s="171"/>
      <c r="B107" s="171"/>
      <c r="C107" s="171"/>
      <c r="D107" s="252"/>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row>
    <row r="108" spans="1:26" ht="12.75" customHeight="1" x14ac:dyDescent="0.2">
      <c r="A108" s="171"/>
      <c r="B108" s="171"/>
      <c r="C108" s="171"/>
      <c r="D108" s="252"/>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row>
    <row r="109" spans="1:26" ht="12.75" customHeight="1" x14ac:dyDescent="0.2">
      <c r="A109" s="171"/>
      <c r="B109" s="171"/>
      <c r="C109" s="171"/>
      <c r="D109" s="252"/>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row>
    <row r="110" spans="1:26" ht="12.75" customHeight="1" x14ac:dyDescent="0.2">
      <c r="A110" s="171"/>
      <c r="B110" s="171"/>
      <c r="C110" s="171"/>
      <c r="D110" s="252"/>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row>
    <row r="111" spans="1:26" ht="12.75" customHeight="1" x14ac:dyDescent="0.2">
      <c r="A111" s="171"/>
      <c r="B111" s="171"/>
      <c r="C111" s="171"/>
      <c r="D111" s="252"/>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row>
    <row r="112" spans="1:26" ht="12.75" customHeight="1" x14ac:dyDescent="0.2">
      <c r="A112" s="171"/>
      <c r="B112" s="171"/>
      <c r="C112" s="171"/>
      <c r="D112" s="252"/>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row>
    <row r="113" spans="1:26" ht="12.75" customHeight="1" x14ac:dyDescent="0.2">
      <c r="A113" s="171"/>
      <c r="B113" s="171"/>
      <c r="C113" s="171"/>
      <c r="D113" s="252"/>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row>
    <row r="114" spans="1:26" ht="12.75" customHeight="1" x14ac:dyDescent="0.2">
      <c r="A114" s="171"/>
      <c r="B114" s="171"/>
      <c r="C114" s="171"/>
      <c r="D114" s="252"/>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row>
    <row r="115" spans="1:26" ht="12.75" customHeight="1" x14ac:dyDescent="0.2">
      <c r="A115" s="171"/>
      <c r="B115" s="171"/>
      <c r="C115" s="171"/>
      <c r="D115" s="252"/>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row>
    <row r="116" spans="1:26" ht="12.75" customHeight="1" x14ac:dyDescent="0.2">
      <c r="A116" s="171"/>
      <c r="B116" s="171"/>
      <c r="C116" s="171"/>
      <c r="D116" s="252"/>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row>
    <row r="117" spans="1:26" ht="12.75" customHeight="1" x14ac:dyDescent="0.2">
      <c r="A117" s="171"/>
      <c r="B117" s="171"/>
      <c r="C117" s="171"/>
      <c r="D117" s="252"/>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row>
    <row r="118" spans="1:26" ht="12.75" customHeight="1" x14ac:dyDescent="0.2">
      <c r="A118" s="171"/>
      <c r="B118" s="171"/>
      <c r="C118" s="171"/>
      <c r="D118" s="252"/>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row>
    <row r="119" spans="1:26" ht="12.75" customHeight="1" x14ac:dyDescent="0.2">
      <c r="A119" s="171"/>
      <c r="B119" s="171"/>
      <c r="C119" s="171"/>
      <c r="D119" s="252"/>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row>
    <row r="120" spans="1:26" ht="12.75" customHeight="1" x14ac:dyDescent="0.2">
      <c r="A120" s="171"/>
      <c r="B120" s="171"/>
      <c r="C120" s="171"/>
      <c r="D120" s="252"/>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row>
    <row r="121" spans="1:26" ht="12.75" customHeight="1" x14ac:dyDescent="0.2">
      <c r="A121" s="171"/>
      <c r="B121" s="171"/>
      <c r="C121" s="171"/>
      <c r="D121" s="252"/>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row>
    <row r="122" spans="1:26" ht="12.75" customHeight="1" x14ac:dyDescent="0.2">
      <c r="A122" s="171"/>
      <c r="B122" s="171"/>
      <c r="C122" s="171"/>
      <c r="D122" s="252"/>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row>
    <row r="123" spans="1:26" ht="12.75" customHeight="1" x14ac:dyDescent="0.2">
      <c r="A123" s="171"/>
      <c r="B123" s="171"/>
      <c r="C123" s="171"/>
      <c r="D123" s="252"/>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row>
    <row r="124" spans="1:26" ht="12.75" customHeight="1" x14ac:dyDescent="0.2">
      <c r="A124" s="171"/>
      <c r="B124" s="171"/>
      <c r="C124" s="171"/>
      <c r="D124" s="252"/>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row>
    <row r="125" spans="1:26" ht="12.75" customHeight="1" x14ac:dyDescent="0.2">
      <c r="A125" s="171"/>
      <c r="B125" s="171"/>
      <c r="C125" s="171"/>
      <c r="D125" s="252"/>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row>
    <row r="126" spans="1:26" ht="12.75" customHeight="1" x14ac:dyDescent="0.2">
      <c r="A126" s="171"/>
      <c r="B126" s="171"/>
      <c r="C126" s="171"/>
      <c r="D126" s="252"/>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row>
    <row r="127" spans="1:26" ht="12.75" customHeight="1" x14ac:dyDescent="0.2">
      <c r="A127" s="171"/>
      <c r="B127" s="171"/>
      <c r="C127" s="171"/>
      <c r="D127" s="252"/>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row>
    <row r="128" spans="1:26" ht="12.75" customHeight="1" x14ac:dyDescent="0.2">
      <c r="A128" s="171"/>
      <c r="B128" s="171"/>
      <c r="C128" s="171"/>
      <c r="D128" s="252"/>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row>
    <row r="129" spans="1:26" ht="12.75" customHeight="1" x14ac:dyDescent="0.2">
      <c r="A129" s="171"/>
      <c r="B129" s="171"/>
      <c r="C129" s="171"/>
      <c r="D129" s="252"/>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row>
    <row r="130" spans="1:26" ht="12.75" customHeight="1" x14ac:dyDescent="0.2">
      <c r="A130" s="171"/>
      <c r="B130" s="171"/>
      <c r="C130" s="171"/>
      <c r="D130" s="252"/>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row>
    <row r="131" spans="1:26" ht="12.75" customHeight="1" x14ac:dyDescent="0.2">
      <c r="A131" s="171"/>
      <c r="B131" s="171"/>
      <c r="C131" s="171"/>
      <c r="D131" s="252"/>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row>
    <row r="132" spans="1:26" ht="12.75" customHeight="1" x14ac:dyDescent="0.2">
      <c r="A132" s="171"/>
      <c r="B132" s="171"/>
      <c r="C132" s="171"/>
      <c r="D132" s="252"/>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row>
    <row r="133" spans="1:26" ht="12.75" customHeight="1" x14ac:dyDescent="0.2">
      <c r="A133" s="171"/>
      <c r="B133" s="171"/>
      <c r="C133" s="171"/>
      <c r="D133" s="252"/>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row>
    <row r="134" spans="1:26" ht="12.75" customHeight="1" x14ac:dyDescent="0.2">
      <c r="A134" s="171"/>
      <c r="B134" s="171"/>
      <c r="C134" s="171"/>
      <c r="D134" s="252"/>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row>
    <row r="135" spans="1:26" ht="12.75" customHeight="1" x14ac:dyDescent="0.2">
      <c r="A135" s="171"/>
      <c r="B135" s="171"/>
      <c r="C135" s="171"/>
      <c r="D135" s="252"/>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row>
    <row r="136" spans="1:26" ht="12.75" customHeight="1" x14ac:dyDescent="0.2">
      <c r="A136" s="171"/>
      <c r="B136" s="171"/>
      <c r="C136" s="171"/>
      <c r="D136" s="252"/>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row>
    <row r="137" spans="1:26" ht="12.75" customHeight="1" x14ac:dyDescent="0.2">
      <c r="A137" s="171"/>
      <c r="B137" s="171"/>
      <c r="C137" s="171"/>
      <c r="D137" s="252"/>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row>
    <row r="138" spans="1:26" ht="12.75" customHeight="1" x14ac:dyDescent="0.2">
      <c r="A138" s="171"/>
      <c r="B138" s="171"/>
      <c r="C138" s="171"/>
      <c r="D138" s="252"/>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row>
    <row r="139" spans="1:26" ht="12.75" customHeight="1" x14ac:dyDescent="0.2">
      <c r="A139" s="171"/>
      <c r="B139" s="171"/>
      <c r="C139" s="171"/>
      <c r="D139" s="252"/>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row>
    <row r="140" spans="1:26" ht="12.75" customHeight="1" x14ac:dyDescent="0.2">
      <c r="A140" s="171"/>
      <c r="B140" s="171"/>
      <c r="C140" s="171"/>
      <c r="D140" s="252"/>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row>
    <row r="141" spans="1:26" ht="12.75" customHeight="1" x14ac:dyDescent="0.2">
      <c r="A141" s="171"/>
      <c r="B141" s="171"/>
      <c r="C141" s="171"/>
      <c r="D141" s="252"/>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row>
    <row r="142" spans="1:26" ht="12.75" customHeight="1" x14ac:dyDescent="0.2">
      <c r="A142" s="171"/>
      <c r="B142" s="171"/>
      <c r="C142" s="171"/>
      <c r="D142" s="252"/>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row>
    <row r="143" spans="1:26" ht="12.75" customHeight="1" x14ac:dyDescent="0.2">
      <c r="A143" s="171"/>
      <c r="B143" s="171"/>
      <c r="C143" s="171"/>
      <c r="D143" s="252"/>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row>
    <row r="144" spans="1:26" ht="12.75" customHeight="1" x14ac:dyDescent="0.2">
      <c r="A144" s="171"/>
      <c r="B144" s="171"/>
      <c r="C144" s="171"/>
      <c r="D144" s="252"/>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row>
    <row r="145" spans="1:26" ht="12.75" customHeight="1" x14ac:dyDescent="0.2">
      <c r="A145" s="171"/>
      <c r="B145" s="171"/>
      <c r="C145" s="171"/>
      <c r="D145" s="252"/>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row>
    <row r="146" spans="1:26" ht="12.75" customHeight="1" x14ac:dyDescent="0.2">
      <c r="A146" s="171"/>
      <c r="B146" s="171"/>
      <c r="C146" s="171"/>
      <c r="D146" s="252"/>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row>
    <row r="147" spans="1:26" ht="12.75" customHeight="1" x14ac:dyDescent="0.2">
      <c r="A147" s="171"/>
      <c r="B147" s="171"/>
      <c r="C147" s="171"/>
      <c r="D147" s="252"/>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row>
    <row r="148" spans="1:26" ht="12.75" customHeight="1" x14ac:dyDescent="0.2">
      <c r="A148" s="171"/>
      <c r="B148" s="171"/>
      <c r="C148" s="171"/>
      <c r="D148" s="252"/>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row>
    <row r="149" spans="1:26" ht="12.75" customHeight="1" x14ac:dyDescent="0.2">
      <c r="A149" s="171"/>
      <c r="B149" s="171"/>
      <c r="C149" s="171"/>
      <c r="D149" s="252"/>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row>
    <row r="150" spans="1:26" ht="12.75" customHeight="1" x14ac:dyDescent="0.2">
      <c r="A150" s="171"/>
      <c r="B150" s="171"/>
      <c r="C150" s="171"/>
      <c r="D150" s="252"/>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row>
    <row r="151" spans="1:26" ht="12.75" customHeight="1" x14ac:dyDescent="0.2">
      <c r="A151" s="171"/>
      <c r="B151" s="171"/>
      <c r="C151" s="171"/>
      <c r="D151" s="252"/>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row>
    <row r="152" spans="1:26" ht="12.75" customHeight="1" x14ac:dyDescent="0.2">
      <c r="A152" s="171"/>
      <c r="B152" s="171"/>
      <c r="C152" s="171"/>
      <c r="D152" s="252"/>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row>
    <row r="153" spans="1:26" ht="12.75" customHeight="1" x14ac:dyDescent="0.2">
      <c r="A153" s="171"/>
      <c r="B153" s="171"/>
      <c r="C153" s="171"/>
      <c r="D153" s="252"/>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row>
    <row r="154" spans="1:26" ht="12.75" customHeight="1" x14ac:dyDescent="0.2">
      <c r="A154" s="171"/>
      <c r="B154" s="171"/>
      <c r="C154" s="171"/>
      <c r="D154" s="252"/>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row>
    <row r="155" spans="1:26" ht="12.75" customHeight="1" x14ac:dyDescent="0.2">
      <c r="A155" s="171"/>
      <c r="B155" s="171"/>
      <c r="C155" s="171"/>
      <c r="D155" s="252"/>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row>
    <row r="156" spans="1:26" ht="12.75" customHeight="1" x14ac:dyDescent="0.2">
      <c r="A156" s="171"/>
      <c r="B156" s="171"/>
      <c r="C156" s="171"/>
      <c r="D156" s="252"/>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row>
    <row r="157" spans="1:26" ht="12.75" customHeight="1" x14ac:dyDescent="0.2">
      <c r="A157" s="171"/>
      <c r="B157" s="171"/>
      <c r="C157" s="171"/>
      <c r="D157" s="252"/>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row>
    <row r="158" spans="1:26" ht="12.75" customHeight="1" x14ac:dyDescent="0.2">
      <c r="A158" s="171"/>
      <c r="B158" s="171"/>
      <c r="C158" s="171"/>
      <c r="D158" s="252"/>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row>
    <row r="159" spans="1:26" ht="12.75" customHeight="1" x14ac:dyDescent="0.2">
      <c r="A159" s="171"/>
      <c r="B159" s="171"/>
      <c r="C159" s="171"/>
      <c r="D159" s="252"/>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row>
    <row r="160" spans="1:26" ht="12.75" customHeight="1" x14ac:dyDescent="0.2">
      <c r="A160" s="171"/>
      <c r="B160" s="171"/>
      <c r="C160" s="171"/>
      <c r="D160" s="252"/>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row>
    <row r="161" spans="1:26" ht="12.75" customHeight="1" x14ac:dyDescent="0.2">
      <c r="A161" s="171"/>
      <c r="B161" s="171"/>
      <c r="C161" s="171"/>
      <c r="D161" s="252"/>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row>
    <row r="162" spans="1:26" ht="12.75" customHeight="1" x14ac:dyDescent="0.2">
      <c r="A162" s="171"/>
      <c r="B162" s="171"/>
      <c r="C162" s="171"/>
      <c r="D162" s="252"/>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row>
    <row r="163" spans="1:26" ht="12.75" customHeight="1" x14ac:dyDescent="0.2">
      <c r="A163" s="171"/>
      <c r="B163" s="171"/>
      <c r="C163" s="171"/>
      <c r="D163" s="252"/>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row>
    <row r="164" spans="1:26" ht="12.75" customHeight="1" x14ac:dyDescent="0.2">
      <c r="A164" s="171"/>
      <c r="B164" s="171"/>
      <c r="C164" s="171"/>
      <c r="D164" s="252"/>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row>
    <row r="165" spans="1:26" ht="12.75" customHeight="1" x14ac:dyDescent="0.2">
      <c r="A165" s="171"/>
      <c r="B165" s="171"/>
      <c r="C165" s="171"/>
      <c r="D165" s="252"/>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row>
    <row r="166" spans="1:26" ht="12.75" customHeight="1" x14ac:dyDescent="0.2">
      <c r="A166" s="171"/>
      <c r="B166" s="171"/>
      <c r="C166" s="171"/>
      <c r="D166" s="252"/>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row>
    <row r="167" spans="1:26" ht="12.75" customHeight="1" x14ac:dyDescent="0.2">
      <c r="A167" s="171"/>
      <c r="B167" s="171"/>
      <c r="C167" s="171"/>
      <c r="D167" s="252"/>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row>
    <row r="168" spans="1:26" ht="12.75" customHeight="1" x14ac:dyDescent="0.2">
      <c r="A168" s="171"/>
      <c r="B168" s="171"/>
      <c r="C168" s="171"/>
      <c r="D168" s="252"/>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row>
    <row r="169" spans="1:26" ht="12.75" customHeight="1" x14ac:dyDescent="0.2">
      <c r="A169" s="171"/>
      <c r="B169" s="171"/>
      <c r="C169" s="171"/>
      <c r="D169" s="252"/>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row>
    <row r="170" spans="1:26" ht="12.75" customHeight="1" x14ac:dyDescent="0.2">
      <c r="A170" s="171"/>
      <c r="B170" s="171"/>
      <c r="C170" s="171"/>
      <c r="D170" s="252"/>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row>
    <row r="171" spans="1:26" ht="12.75" customHeight="1" x14ac:dyDescent="0.2">
      <c r="A171" s="171"/>
      <c r="B171" s="171"/>
      <c r="C171" s="171"/>
      <c r="D171" s="252"/>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row>
    <row r="172" spans="1:26" ht="12.75" customHeight="1" x14ac:dyDescent="0.2">
      <c r="A172" s="171"/>
      <c r="B172" s="171"/>
      <c r="C172" s="171"/>
      <c r="D172" s="252"/>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row>
    <row r="173" spans="1:26" ht="12.75" customHeight="1" x14ac:dyDescent="0.2">
      <c r="A173" s="171"/>
      <c r="B173" s="171"/>
      <c r="C173" s="171"/>
      <c r="D173" s="252"/>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row>
    <row r="174" spans="1:26" ht="12.75" customHeight="1" x14ac:dyDescent="0.2">
      <c r="A174" s="171"/>
      <c r="B174" s="171"/>
      <c r="C174" s="171"/>
      <c r="D174" s="252"/>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row>
    <row r="175" spans="1:26" ht="12.75" customHeight="1" x14ac:dyDescent="0.2">
      <c r="A175" s="171"/>
      <c r="B175" s="171"/>
      <c r="C175" s="171"/>
      <c r="D175" s="252"/>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row>
    <row r="176" spans="1:26" ht="12.75" customHeight="1" x14ac:dyDescent="0.2">
      <c r="A176" s="171"/>
      <c r="B176" s="171"/>
      <c r="C176" s="171"/>
      <c r="D176" s="252"/>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row>
    <row r="177" spans="1:26" ht="12.75" customHeight="1" x14ac:dyDescent="0.2">
      <c r="A177" s="171"/>
      <c r="B177" s="171"/>
      <c r="C177" s="171"/>
      <c r="D177" s="252"/>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row>
    <row r="178" spans="1:26" ht="12.75" customHeight="1" x14ac:dyDescent="0.2">
      <c r="A178" s="171"/>
      <c r="B178" s="171"/>
      <c r="C178" s="171"/>
      <c r="D178" s="252"/>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row>
    <row r="179" spans="1:26" ht="12.75" customHeight="1" x14ac:dyDescent="0.2">
      <c r="A179" s="171"/>
      <c r="B179" s="171"/>
      <c r="C179" s="171"/>
      <c r="D179" s="252"/>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row>
    <row r="180" spans="1:26" ht="12.75" customHeight="1" x14ac:dyDescent="0.2">
      <c r="A180" s="171"/>
      <c r="B180" s="171"/>
      <c r="C180" s="171"/>
      <c r="D180" s="252"/>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row>
    <row r="181" spans="1:26" ht="12.75" customHeight="1" x14ac:dyDescent="0.2">
      <c r="A181" s="171"/>
      <c r="B181" s="171"/>
      <c r="C181" s="171"/>
      <c r="D181" s="252"/>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row>
    <row r="182" spans="1:26" ht="12.75" customHeight="1" x14ac:dyDescent="0.2">
      <c r="A182" s="171"/>
      <c r="B182" s="171"/>
      <c r="C182" s="171"/>
      <c r="D182" s="252"/>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row>
    <row r="183" spans="1:26" ht="12.75" customHeight="1" x14ac:dyDescent="0.2">
      <c r="A183" s="171"/>
      <c r="B183" s="171"/>
      <c r="C183" s="171"/>
      <c r="D183" s="252"/>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row>
    <row r="184" spans="1:26" ht="12.75" customHeight="1" x14ac:dyDescent="0.2">
      <c r="A184" s="171"/>
      <c r="B184" s="171"/>
      <c r="C184" s="171"/>
      <c r="D184" s="252"/>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row>
    <row r="185" spans="1:26" ht="12.75" customHeight="1" x14ac:dyDescent="0.2">
      <c r="A185" s="171"/>
      <c r="B185" s="171"/>
      <c r="C185" s="171"/>
      <c r="D185" s="252"/>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row>
    <row r="186" spans="1:26" ht="12.75" customHeight="1" x14ac:dyDescent="0.2">
      <c r="A186" s="171"/>
      <c r="B186" s="171"/>
      <c r="C186" s="171"/>
      <c r="D186" s="252"/>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row>
    <row r="187" spans="1:26" ht="12.75" customHeight="1" x14ac:dyDescent="0.2">
      <c r="A187" s="171"/>
      <c r="B187" s="171"/>
      <c r="C187" s="171"/>
      <c r="D187" s="252"/>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row>
    <row r="188" spans="1:26" ht="12.75" customHeight="1" x14ac:dyDescent="0.2">
      <c r="A188" s="171"/>
      <c r="B188" s="171"/>
      <c r="C188" s="171"/>
      <c r="D188" s="252"/>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row>
    <row r="189" spans="1:26" ht="12.75" customHeight="1" x14ac:dyDescent="0.2">
      <c r="A189" s="171"/>
      <c r="B189" s="171"/>
      <c r="C189" s="171"/>
      <c r="D189" s="252"/>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row>
    <row r="190" spans="1:26" ht="12.75" customHeight="1" x14ac:dyDescent="0.2">
      <c r="A190" s="171"/>
      <c r="B190" s="171"/>
      <c r="C190" s="171"/>
      <c r="D190" s="252"/>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row>
    <row r="191" spans="1:26" ht="12.75" customHeight="1" x14ac:dyDescent="0.2">
      <c r="A191" s="171"/>
      <c r="B191" s="171"/>
      <c r="C191" s="171"/>
      <c r="D191" s="252"/>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row>
    <row r="192" spans="1:26" ht="12.75" customHeight="1" x14ac:dyDescent="0.2">
      <c r="A192" s="171"/>
      <c r="B192" s="171"/>
      <c r="C192" s="171"/>
      <c r="D192" s="252"/>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row>
    <row r="193" spans="1:26" ht="12.75" customHeight="1" x14ac:dyDescent="0.2">
      <c r="A193" s="171"/>
      <c r="B193" s="171"/>
      <c r="C193" s="171"/>
      <c r="D193" s="252"/>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row>
    <row r="194" spans="1:26" ht="12.75" customHeight="1" x14ac:dyDescent="0.2">
      <c r="A194" s="171"/>
      <c r="B194" s="171"/>
      <c r="C194" s="171"/>
      <c r="D194" s="252"/>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row>
    <row r="195" spans="1:26" ht="12.75" customHeight="1" x14ac:dyDescent="0.2">
      <c r="A195" s="171"/>
      <c r="B195" s="171"/>
      <c r="C195" s="171"/>
      <c r="D195" s="252"/>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row>
    <row r="196" spans="1:26" ht="12.75" customHeight="1" x14ac:dyDescent="0.2">
      <c r="A196" s="171"/>
      <c r="B196" s="171"/>
      <c r="C196" s="171"/>
      <c r="D196" s="252"/>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row>
    <row r="197" spans="1:26" ht="12.75" customHeight="1" x14ac:dyDescent="0.2">
      <c r="A197" s="171"/>
      <c r="B197" s="171"/>
      <c r="C197" s="171"/>
      <c r="D197" s="252"/>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row>
    <row r="198" spans="1:26" ht="12.75" customHeight="1" x14ac:dyDescent="0.2">
      <c r="A198" s="171"/>
      <c r="B198" s="171"/>
      <c r="C198" s="171"/>
      <c r="D198" s="252"/>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row>
    <row r="199" spans="1:26" ht="12.75" customHeight="1" x14ac:dyDescent="0.2">
      <c r="A199" s="171"/>
      <c r="B199" s="171"/>
      <c r="C199" s="171"/>
      <c r="D199" s="252"/>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row>
    <row r="200" spans="1:26" ht="12.75" customHeight="1" x14ac:dyDescent="0.2">
      <c r="A200" s="171"/>
      <c r="B200" s="171"/>
      <c r="C200" s="171"/>
      <c r="D200" s="252"/>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row>
    <row r="201" spans="1:26" ht="12.75" customHeight="1" x14ac:dyDescent="0.2">
      <c r="A201" s="171"/>
      <c r="B201" s="171"/>
      <c r="C201" s="171"/>
      <c r="D201" s="252"/>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row>
    <row r="202" spans="1:26" ht="12.75" customHeight="1" x14ac:dyDescent="0.2">
      <c r="A202" s="171"/>
      <c r="B202" s="171"/>
      <c r="C202" s="171"/>
      <c r="D202" s="252"/>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row>
    <row r="203" spans="1:26" ht="12.75" customHeight="1" x14ac:dyDescent="0.2">
      <c r="A203" s="171"/>
      <c r="B203" s="171"/>
      <c r="C203" s="171"/>
      <c r="D203" s="252"/>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row>
    <row r="204" spans="1:26" ht="12.75" customHeight="1" x14ac:dyDescent="0.2">
      <c r="A204" s="171"/>
      <c r="B204" s="171"/>
      <c r="C204" s="171"/>
      <c r="D204" s="252"/>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row>
    <row r="205" spans="1:26" ht="12.75" customHeight="1" x14ac:dyDescent="0.2">
      <c r="A205" s="171"/>
      <c r="B205" s="171"/>
      <c r="C205" s="171"/>
      <c r="D205" s="252"/>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row>
    <row r="206" spans="1:26" ht="12.75" customHeight="1" x14ac:dyDescent="0.2">
      <c r="A206" s="171"/>
      <c r="B206" s="171"/>
      <c r="C206" s="171"/>
      <c r="D206" s="252"/>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row>
    <row r="207" spans="1:26" ht="12.75" customHeight="1" x14ac:dyDescent="0.2">
      <c r="A207" s="171"/>
      <c r="B207" s="171"/>
      <c r="C207" s="171"/>
      <c r="D207" s="252"/>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row>
    <row r="208" spans="1:26" ht="12.75" customHeight="1" x14ac:dyDescent="0.2">
      <c r="A208" s="171"/>
      <c r="B208" s="171"/>
      <c r="C208" s="171"/>
      <c r="D208" s="252"/>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row>
    <row r="209" spans="1:26" ht="12.75" customHeight="1" x14ac:dyDescent="0.2">
      <c r="A209" s="171"/>
      <c r="B209" s="171"/>
      <c r="C209" s="171"/>
      <c r="D209" s="252"/>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row>
    <row r="210" spans="1:26" ht="12.75" customHeight="1" x14ac:dyDescent="0.2">
      <c r="A210" s="171"/>
      <c r="B210" s="171"/>
      <c r="C210" s="171"/>
      <c r="D210" s="252"/>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row>
    <row r="211" spans="1:26" ht="12.75" customHeight="1" x14ac:dyDescent="0.2">
      <c r="A211" s="171"/>
      <c r="B211" s="171"/>
      <c r="C211" s="171"/>
      <c r="D211" s="252"/>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row>
    <row r="212" spans="1:26" ht="12.75" customHeight="1" x14ac:dyDescent="0.2">
      <c r="A212" s="171"/>
      <c r="B212" s="171"/>
      <c r="C212" s="171"/>
      <c r="D212" s="252"/>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row>
    <row r="213" spans="1:26" ht="12.75" customHeight="1" x14ac:dyDescent="0.2">
      <c r="A213" s="171"/>
      <c r="B213" s="171"/>
      <c r="C213" s="171"/>
      <c r="D213" s="252"/>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row>
    <row r="214" spans="1:26" ht="12.75" customHeight="1" x14ac:dyDescent="0.2">
      <c r="A214" s="171"/>
      <c r="B214" s="171"/>
      <c r="C214" s="171"/>
      <c r="D214" s="252"/>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row>
    <row r="215" spans="1:26" ht="12.75" customHeight="1" x14ac:dyDescent="0.2">
      <c r="A215" s="171"/>
      <c r="B215" s="171"/>
      <c r="C215" s="171"/>
      <c r="D215" s="252"/>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row>
    <row r="216" spans="1:26" ht="12.75" customHeight="1" x14ac:dyDescent="0.2">
      <c r="A216" s="171"/>
      <c r="B216" s="171"/>
      <c r="C216" s="171"/>
      <c r="D216" s="252"/>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row>
    <row r="217" spans="1:26" ht="12.75" customHeight="1" x14ac:dyDescent="0.2">
      <c r="A217" s="171"/>
      <c r="B217" s="171"/>
      <c r="C217" s="171"/>
      <c r="D217" s="252"/>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row>
    <row r="218" spans="1:26" ht="12.75" customHeight="1" x14ac:dyDescent="0.2">
      <c r="A218" s="171"/>
      <c r="B218" s="171"/>
      <c r="C218" s="171"/>
      <c r="D218" s="252"/>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row>
    <row r="219" spans="1:26" ht="12.75" customHeight="1" x14ac:dyDescent="0.2">
      <c r="A219" s="171"/>
      <c r="B219" s="171"/>
      <c r="C219" s="171"/>
      <c r="D219" s="252"/>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row>
    <row r="220" spans="1:26" ht="12.75" customHeight="1" x14ac:dyDescent="0.2">
      <c r="A220" s="171"/>
      <c r="B220" s="171"/>
      <c r="C220" s="171"/>
      <c r="D220" s="252"/>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row>
    <row r="221" spans="1:26" ht="12.75" customHeight="1" x14ac:dyDescent="0.2">
      <c r="A221" s="171"/>
      <c r="B221" s="171"/>
      <c r="C221" s="171"/>
      <c r="D221" s="252"/>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row>
    <row r="222" spans="1:26" ht="12.75" customHeight="1" x14ac:dyDescent="0.2">
      <c r="A222" s="171"/>
      <c r="B222" s="171"/>
      <c r="C222" s="171"/>
      <c r="D222" s="252"/>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row>
    <row r="223" spans="1:26" ht="12.75" customHeight="1" x14ac:dyDescent="0.2">
      <c r="A223" s="171"/>
      <c r="B223" s="171"/>
      <c r="C223" s="171"/>
      <c r="D223" s="252"/>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row>
    <row r="224" spans="1:26" ht="12.75" customHeight="1" x14ac:dyDescent="0.2">
      <c r="A224" s="171"/>
      <c r="B224" s="171"/>
      <c r="C224" s="171"/>
      <c r="D224" s="252"/>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row>
    <row r="225" spans="1:26" ht="12.75" customHeight="1" x14ac:dyDescent="0.2">
      <c r="A225" s="171"/>
      <c r="B225" s="171"/>
      <c r="C225" s="171"/>
      <c r="D225" s="252"/>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row>
    <row r="226" spans="1:26" ht="12.75" customHeight="1" x14ac:dyDescent="0.2">
      <c r="A226" s="171"/>
      <c r="B226" s="171"/>
      <c r="C226" s="171"/>
      <c r="D226" s="252"/>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row>
    <row r="227" spans="1:26" ht="15.75" customHeight="1" x14ac:dyDescent="0.2"/>
    <row r="228" spans="1:26" ht="15.75" customHeight="1" x14ac:dyDescent="0.2"/>
    <row r="229" spans="1:26" ht="15.75" customHeight="1" x14ac:dyDescent="0.2"/>
    <row r="230" spans="1:26" ht="15.75" customHeight="1" x14ac:dyDescent="0.2"/>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1">
    <mergeCell ref="A10:A26"/>
    <mergeCell ref="H17:H19"/>
    <mergeCell ref="M20:M25"/>
    <mergeCell ref="C10:C13"/>
    <mergeCell ref="E10:E13"/>
    <mergeCell ref="F10:F13"/>
    <mergeCell ref="G10:G13"/>
    <mergeCell ref="H10:H13"/>
    <mergeCell ref="C17:C19"/>
    <mergeCell ref="B3:I4"/>
    <mergeCell ref="A5:F5"/>
    <mergeCell ref="B6:M6"/>
    <mergeCell ref="B7:M7"/>
    <mergeCell ref="A8:F8"/>
    <mergeCell ref="G17:G19"/>
    <mergeCell ref="M14:M16"/>
    <mergeCell ref="M17:M19"/>
    <mergeCell ref="B17:B19"/>
    <mergeCell ref="H20:H25"/>
    <mergeCell ref="B20:B25"/>
    <mergeCell ref="C20:C25"/>
    <mergeCell ref="E20:E25"/>
    <mergeCell ref="F20:F25"/>
    <mergeCell ref="E17:E19"/>
    <mergeCell ref="F17:F19"/>
    <mergeCell ref="G20:G25"/>
    <mergeCell ref="A1:A4"/>
    <mergeCell ref="B1:I2"/>
    <mergeCell ref="J1:L1"/>
    <mergeCell ref="M10:M13"/>
    <mergeCell ref="B14:B16"/>
    <mergeCell ref="B10:B13"/>
    <mergeCell ref="M1:M4"/>
    <mergeCell ref="J2:L2"/>
    <mergeCell ref="J3:L3"/>
    <mergeCell ref="J4:L4"/>
    <mergeCell ref="G14:G16"/>
    <mergeCell ref="H14:H16"/>
    <mergeCell ref="C14:C16"/>
    <mergeCell ref="E14:E16"/>
    <mergeCell ref="F14:F16"/>
  </mergeCells>
  <printOptions horizontalCentered="1"/>
  <pageMargins left="0.35433070866141736" right="0.35433070866141736" top="0.70866141732283472"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CONTEXTO</vt:lpstr>
      <vt:lpstr>matriz definicion riesgo</vt:lpstr>
      <vt:lpstr>IDENTIFICACION</vt:lpstr>
      <vt:lpstr>PRIORIZACIÓN DE CAUSA</vt:lpstr>
      <vt:lpstr>IDENTIFICACION(GyC)</vt:lpstr>
      <vt:lpstr>DOFA</vt:lpstr>
      <vt:lpstr>DESCRIPCION</vt:lpstr>
      <vt:lpstr>PROBABILIDAD</vt:lpstr>
      <vt:lpstr> IMPACTO RIESGOS GESTION</vt:lpstr>
      <vt:lpstr> Impacto riesgo de corrupción </vt:lpstr>
      <vt:lpstr>VALORACION RIESGO (1)</vt:lpstr>
      <vt:lpstr>VALORACION RIESGO (2)</vt:lpstr>
      <vt:lpstr>VALORACION RIESGO (3)</vt:lpstr>
      <vt:lpstr>Hoja3</vt:lpstr>
      <vt:lpstr>VALORACION RIESGO (4)</vt:lpstr>
      <vt:lpstr>VALORACION RIESGO (5)</vt:lpstr>
      <vt:lpstr>CONTROLES Y EVALUACION</vt:lpstr>
      <vt:lpstr>SOLIDEZ DE LOS CONTROLES</vt:lpstr>
      <vt:lpstr>MAPA DE RIESGO ADMON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 8.1</cp:lastModifiedBy>
  <dcterms:created xsi:type="dcterms:W3CDTF">2020-05-07T00:02:18Z</dcterms:created>
  <dcterms:modified xsi:type="dcterms:W3CDTF">2020-05-07T22:51:26Z</dcterms:modified>
</cp:coreProperties>
</file>