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20" windowWidth="20730" windowHeight="11760" tabRatio="763" firstSheet="20" activeTab="21"/>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GESTION" sheetId="13" r:id="rId13"/>
    <sheet name=" IMPACTO RIESGOS CORRUPCION" sheetId="25" r:id="rId14"/>
    <sheet name="VALORACION RIESGOS INHERENTES" sheetId="16" r:id="rId15"/>
    <sheet name="Hoja3" sheetId="36" state="hidden" r:id="rId16"/>
    <sheet name="NOOO" sheetId="21" state="hidden" r:id="rId17"/>
    <sheet name="Hoja2" sheetId="35" state="hidden" r:id="rId18"/>
    <sheet name="CONTROLES Y EVALUACIÓN" sheetId="3" r:id="rId19"/>
    <sheet name="EVALUACIÓN SOLIDEZ CONTROLES" sheetId="26" r:id="rId20"/>
    <sheet name="VALORACIÓN RIESGOS RESIDUAL" sheetId="29" r:id="rId21"/>
    <sheet name="MAPA DE RIESGO ADMON" sheetId="1" r:id="rId22"/>
    <sheet name="NOO" sheetId="33" state="hidden" r:id="rId23"/>
    <sheet name="NO" sheetId="32" state="hidden" r:id="rId24"/>
  </sheets>
  <externalReferences>
    <externalReference r:id="rId25"/>
    <externalReference r:id="rId26"/>
  </externalReferences>
  <definedNames>
    <definedName name="_xlnm.Print_Titles" localSheetId="10">DESCRIPCION!$1:$9</definedName>
    <definedName name="_xlnm.Print_Titles" localSheetId="9">'IDENTIFICACION DE RIESGOS'!$1:$11</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9" i="26" l="1"/>
  <c r="B1" i="3"/>
  <c r="A6" i="3"/>
  <c r="E14" i="1"/>
  <c r="E18" i="26"/>
  <c r="F28" i="26"/>
  <c r="G136" i="3"/>
  <c r="A1" i="23"/>
  <c r="G17" i="3"/>
  <c r="G15" i="3"/>
  <c r="G14" i="3"/>
  <c r="G13" i="3"/>
  <c r="K11" i="3"/>
  <c r="D19" i="22"/>
  <c r="A13" i="22"/>
  <c r="D14" i="22"/>
  <c r="A20" i="22"/>
  <c r="A28" i="26"/>
  <c r="A10" i="22"/>
  <c r="D10" i="22"/>
  <c r="E10" i="22"/>
  <c r="E11" i="22"/>
  <c r="D12" i="22"/>
  <c r="E12" i="22"/>
  <c r="D13" i="22"/>
  <c r="B18" i="26"/>
  <c r="E13" i="22"/>
  <c r="D20" i="22"/>
  <c r="B28" i="26"/>
  <c r="E20" i="22"/>
  <c r="D21" i="22"/>
  <c r="B29" i="26"/>
  <c r="D22" i="22"/>
  <c r="B30" i="26"/>
  <c r="E22" i="22"/>
  <c r="A23" i="22"/>
  <c r="A13" i="13"/>
  <c r="A18" i="26"/>
  <c r="G18" i="3"/>
  <c r="H11" i="3"/>
  <c r="B1" i="34"/>
  <c r="F41" i="1"/>
  <c r="E41" i="1"/>
  <c r="F37" i="1"/>
  <c r="E37" i="1"/>
  <c r="F33" i="1"/>
  <c r="E33" i="1"/>
  <c r="F29" i="1"/>
  <c r="E29" i="1"/>
  <c r="E11" i="26"/>
  <c r="E12" i="26"/>
  <c r="A8" i="34"/>
  <c r="A6" i="34"/>
  <c r="R11" i="24"/>
  <c r="S35" i="24"/>
  <c r="S36" i="24"/>
  <c r="S37" i="24"/>
  <c r="S38" i="24"/>
  <c r="R35" i="24"/>
  <c r="R36" i="24"/>
  <c r="R37" i="24"/>
  <c r="R38" i="24"/>
  <c r="J214" i="29"/>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20" i="29"/>
  <c r="J18" i="29"/>
  <c r="J204" i="16"/>
  <c r="J202" i="16"/>
  <c r="J200" i="16"/>
  <c r="J198" i="16"/>
  <c r="J184" i="16"/>
  <c r="J182" i="16"/>
  <c r="J180" i="16"/>
  <c r="J178" i="16"/>
  <c r="K192" i="16"/>
  <c r="K202" i="29"/>
  <c r="K32" i="29"/>
  <c r="K53" i="29"/>
  <c r="K74" i="29"/>
  <c r="K95" i="29"/>
  <c r="K116" i="29"/>
  <c r="K172" i="16"/>
  <c r="K181" i="29"/>
  <c r="K158" i="29"/>
  <c r="K137" i="29"/>
  <c r="K180" i="29"/>
  <c r="K201" i="29"/>
  <c r="K1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c r="K54" i="29"/>
  <c r="K71" i="16"/>
  <c r="K75" i="29"/>
  <c r="K91" i="16"/>
  <c r="K96" i="29"/>
  <c r="K111" i="16"/>
  <c r="K117" i="29"/>
  <c r="K131" i="16"/>
  <c r="K138" i="29"/>
  <c r="K151" i="16"/>
  <c r="K159" i="29"/>
  <c r="J41" i="16"/>
  <c r="J39" i="16"/>
  <c r="J23" i="16"/>
  <c r="J21" i="16"/>
  <c r="J19" i="16"/>
  <c r="J37" i="16"/>
  <c r="K31" i="16"/>
  <c r="K33" i="29"/>
  <c r="J17" i="16"/>
  <c r="K11" i="16"/>
  <c r="K12" i="29"/>
  <c r="S12" i="8"/>
  <c r="T12" i="8"/>
  <c r="R12" i="8"/>
  <c r="E58" i="26"/>
  <c r="E57" i="26"/>
  <c r="E56" i="26"/>
  <c r="E54" i="26"/>
  <c r="E53" i="26"/>
  <c r="E52" i="26"/>
  <c r="E50" i="26"/>
  <c r="E49" i="26"/>
  <c r="E48" i="26"/>
  <c r="E46" i="26"/>
  <c r="E45" i="26"/>
  <c r="E44" i="26"/>
  <c r="E42" i="26"/>
  <c r="E41" i="26"/>
  <c r="E40" i="26"/>
  <c r="E38" i="26"/>
  <c r="E37" i="26"/>
  <c r="E36" i="26"/>
  <c r="E34" i="26"/>
  <c r="E33" i="26"/>
  <c r="E32" i="26"/>
  <c r="E16" i="26"/>
  <c r="C58" i="26"/>
  <c r="C57" i="26"/>
  <c r="C56" i="26"/>
  <c r="C54" i="26"/>
  <c r="C53" i="26"/>
  <c r="C52" i="26"/>
  <c r="C50" i="26"/>
  <c r="C49" i="26"/>
  <c r="C48" i="26"/>
  <c r="C46" i="26"/>
  <c r="C45" i="26"/>
  <c r="C44" i="26"/>
  <c r="C42" i="26"/>
  <c r="C41" i="26"/>
  <c r="C40" i="26"/>
  <c r="C38" i="26"/>
  <c r="C37" i="26"/>
  <c r="C36" i="26"/>
  <c r="C34" i="26"/>
  <c r="C33" i="26"/>
  <c r="C32" i="26"/>
  <c r="C16" i="26"/>
  <c r="C12" i="26"/>
  <c r="D32" i="16"/>
  <c r="J10" i="20"/>
  <c r="C10" i="1"/>
  <c r="C10" i="22"/>
  <c r="G41" i="1"/>
  <c r="G37" i="1"/>
  <c r="G33" i="1"/>
  <c r="G29" i="1"/>
  <c r="A9" i="29"/>
  <c r="A8" i="29"/>
  <c r="C1" i="29"/>
  <c r="J32" i="20"/>
  <c r="C29" i="1"/>
  <c r="C11" i="26"/>
  <c r="B42" i="26"/>
  <c r="B41"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6" i="3"/>
  <c r="G171" i="3"/>
  <c r="G170" i="3"/>
  <c r="G169" i="3"/>
  <c r="G168" i="3"/>
  <c r="G167" i="3"/>
  <c r="G166" i="3"/>
  <c r="G165" i="3"/>
  <c r="G160" i="3"/>
  <c r="G159" i="3"/>
  <c r="G158" i="3"/>
  <c r="G157" i="3"/>
  <c r="G156" i="3"/>
  <c r="G155" i="3"/>
  <c r="G154" i="3"/>
  <c r="G149" i="3"/>
  <c r="G148" i="3"/>
  <c r="G147" i="3"/>
  <c r="G146" i="3"/>
  <c r="G145" i="3"/>
  <c r="G144" i="3"/>
  <c r="G143" i="3"/>
  <c r="G138" i="3"/>
  <c r="G137" i="3"/>
  <c r="G135" i="3"/>
  <c r="G134" i="3"/>
  <c r="G133" i="3"/>
  <c r="G132" i="3"/>
  <c r="G121" i="3"/>
  <c r="G122" i="3"/>
  <c r="G123" i="3"/>
  <c r="G124" i="3"/>
  <c r="G125" i="3"/>
  <c r="G126" i="3"/>
  <c r="G127" i="3"/>
  <c r="G72" i="3"/>
  <c r="G71" i="3"/>
  <c r="G70" i="3"/>
  <c r="G69" i="3"/>
  <c r="G68" i="3"/>
  <c r="G67" i="3"/>
  <c r="G66" i="3"/>
  <c r="E43" i="22"/>
  <c r="E42" i="22"/>
  <c r="E41" i="22"/>
  <c r="D43" i="22"/>
  <c r="B58" i="26"/>
  <c r="D42" i="22"/>
  <c r="B57" i="26"/>
  <c r="D41" i="22"/>
  <c r="B56" i="26"/>
  <c r="E40" i="22"/>
  <c r="E39" i="22"/>
  <c r="E38" i="22"/>
  <c r="D40" i="22"/>
  <c r="D39" i="1"/>
  <c r="D39" i="22"/>
  <c r="D38" i="1"/>
  <c r="D38" i="22"/>
  <c r="D37" i="1"/>
  <c r="E37" i="22"/>
  <c r="E36" i="22"/>
  <c r="E35" i="22"/>
  <c r="D37" i="22"/>
  <c r="B50" i="26"/>
  <c r="D36" i="22"/>
  <c r="B49" i="26"/>
  <c r="D35" i="22"/>
  <c r="B48" i="26"/>
  <c r="E34" i="22"/>
  <c r="E33" i="22"/>
  <c r="E32" i="22"/>
  <c r="D34" i="22"/>
  <c r="D31" i="1"/>
  <c r="D33" i="22"/>
  <c r="D30" i="1"/>
  <c r="D32" i="22"/>
  <c r="D29" i="1"/>
  <c r="E31" i="22"/>
  <c r="E30" i="22"/>
  <c r="E29" i="22"/>
  <c r="D31" i="22"/>
  <c r="D27" i="1"/>
  <c r="D30" i="22"/>
  <c r="B187" i="3"/>
  <c r="D29" i="22"/>
  <c r="B40" i="26"/>
  <c r="E28" i="22"/>
  <c r="E27" i="22"/>
  <c r="E26" i="22"/>
  <c r="D28" i="22"/>
  <c r="D27" i="22"/>
  <c r="D26" i="22"/>
  <c r="E25" i="22"/>
  <c r="E24" i="22"/>
  <c r="E23" i="22"/>
  <c r="D25" i="22"/>
  <c r="D24" i="22"/>
  <c r="B33" i="26"/>
  <c r="D23" i="22"/>
  <c r="E21" i="22"/>
  <c r="D12" i="1"/>
  <c r="D10" i="1"/>
  <c r="J13" i="20"/>
  <c r="J20" i="20"/>
  <c r="J23" i="20"/>
  <c r="J26" i="20"/>
  <c r="J29" i="20"/>
  <c r="J35" i="20"/>
  <c r="C33" i="1"/>
  <c r="J38" i="20"/>
  <c r="J41" i="20"/>
  <c r="C41" i="1"/>
  <c r="C41" i="22"/>
  <c r="C20" i="22"/>
  <c r="C14" i="1"/>
  <c r="C13" i="22"/>
  <c r="G128" i="3"/>
  <c r="H121" i="3"/>
  <c r="J121" i="3"/>
  <c r="G194" i="3"/>
  <c r="H187" i="3"/>
  <c r="J187" i="3"/>
  <c r="G216" i="3"/>
  <c r="H209" i="3"/>
  <c r="G260" i="3"/>
  <c r="H253" i="3"/>
  <c r="D49" i="26"/>
  <c r="G304" i="3"/>
  <c r="H297" i="3"/>
  <c r="J297" i="3"/>
  <c r="G326" i="3"/>
  <c r="H319" i="3"/>
  <c r="J319" i="3"/>
  <c r="B330" i="3"/>
  <c r="D35" i="1"/>
  <c r="B44" i="26"/>
  <c r="D16" i="1"/>
  <c r="B198" i="3"/>
  <c r="B36" i="26"/>
  <c r="B52" i="26"/>
  <c r="C32" i="22"/>
  <c r="B264" i="3"/>
  <c r="D34" i="1"/>
  <c r="B308" i="3"/>
  <c r="D42" i="1"/>
  <c r="B242" i="3"/>
  <c r="B11" i="26"/>
  <c r="D43" i="1"/>
  <c r="G293" i="3"/>
  <c r="H286" i="3"/>
  <c r="G172" i="3"/>
  <c r="H165" i="3"/>
  <c r="G238" i="3"/>
  <c r="H231" i="3"/>
  <c r="G282" i="3"/>
  <c r="H275" i="3"/>
  <c r="B209" i="3"/>
  <c r="B231" i="3"/>
  <c r="B253" i="3"/>
  <c r="B275" i="3"/>
  <c r="B297" i="3"/>
  <c r="B319" i="3"/>
  <c r="B37" i="26"/>
  <c r="B45" i="26"/>
  <c r="B53" i="26"/>
  <c r="C35" i="22"/>
  <c r="B286" i="3"/>
  <c r="D11" i="1"/>
  <c r="C29" i="22"/>
  <c r="C38" i="22"/>
  <c r="C37" i="1"/>
  <c r="C26" i="22"/>
  <c r="G73" i="3"/>
  <c r="H66" i="3"/>
  <c r="D26" i="26"/>
  <c r="G139" i="3"/>
  <c r="H132" i="3"/>
  <c r="G161" i="3"/>
  <c r="H154" i="3"/>
  <c r="G205" i="3"/>
  <c r="H198" i="3"/>
  <c r="G227" i="3"/>
  <c r="H220" i="3"/>
  <c r="G271" i="3"/>
  <c r="H264" i="3"/>
  <c r="G315" i="3"/>
  <c r="H308" i="3"/>
  <c r="G337" i="3"/>
  <c r="H330" i="3"/>
  <c r="B34" i="26"/>
  <c r="B38" i="26"/>
  <c r="B46" i="26"/>
  <c r="B54" i="26"/>
  <c r="D14" i="1"/>
  <c r="D33" i="1"/>
  <c r="D41" i="1"/>
  <c r="J209" i="3"/>
  <c r="D44" i="26"/>
  <c r="B220" i="3"/>
  <c r="G249" i="3"/>
  <c r="H242" i="3"/>
  <c r="B32" i="26"/>
  <c r="J253" i="3"/>
  <c r="K253" i="3"/>
  <c r="D33" i="26"/>
  <c r="D57" i="26"/>
  <c r="D54" i="26"/>
  <c r="D41" i="26"/>
  <c r="J264" i="3"/>
  <c r="D50" i="26"/>
  <c r="J275" i="3"/>
  <c r="D52" i="26"/>
  <c r="J220" i="3"/>
  <c r="D45" i="26"/>
  <c r="J242" i="3"/>
  <c r="D48" i="26"/>
  <c r="J132" i="3"/>
  <c r="D34" i="26"/>
  <c r="J286" i="3"/>
  <c r="D53" i="26"/>
  <c r="K319" i="3"/>
  <c r="F57" i="26"/>
  <c r="G57" i="26"/>
  <c r="K209" i="3"/>
  <c r="F44" i="26"/>
  <c r="J330" i="3"/>
  <c r="D58" i="26"/>
  <c r="J198" i="3"/>
  <c r="D42" i="26"/>
  <c r="J165" i="3"/>
  <c r="D38" i="26"/>
  <c r="J308" i="3"/>
  <c r="D56" i="26"/>
  <c r="J154" i="3"/>
  <c r="D37" i="26"/>
  <c r="K297" i="3"/>
  <c r="F54" i="26"/>
  <c r="G54" i="26"/>
  <c r="D36" i="26"/>
  <c r="K187" i="3"/>
  <c r="F41" i="26"/>
  <c r="G41" i="26"/>
  <c r="J66" i="3"/>
  <c r="J231" i="3"/>
  <c r="D46" i="26"/>
  <c r="C23" i="22"/>
  <c r="G44" i="26"/>
  <c r="F49" i="26"/>
  <c r="G49" i="26"/>
  <c r="K330" i="3"/>
  <c r="F58" i="26"/>
  <c r="G58" i="26"/>
  <c r="K231" i="3"/>
  <c r="F46" i="26"/>
  <c r="G46" i="26"/>
  <c r="K198" i="3"/>
  <c r="F42" i="26"/>
  <c r="G42" i="26"/>
  <c r="F36" i="26"/>
  <c r="K66" i="3"/>
  <c r="K165" i="3"/>
  <c r="F38" i="26"/>
  <c r="G38" i="26"/>
  <c r="K220" i="3"/>
  <c r="F45" i="26"/>
  <c r="G45" i="26"/>
  <c r="K264" i="3"/>
  <c r="F50" i="26"/>
  <c r="G50" i="26"/>
  <c r="K154" i="3"/>
  <c r="F37" i="26"/>
  <c r="G37" i="26"/>
  <c r="K132" i="3"/>
  <c r="F34" i="26"/>
  <c r="G34" i="26"/>
  <c r="K308" i="3"/>
  <c r="F56" i="26"/>
  <c r="K286" i="3"/>
  <c r="F53" i="26"/>
  <c r="G53" i="26"/>
  <c r="K242" i="3"/>
  <c r="F48" i="26"/>
  <c r="K275" i="3"/>
  <c r="F52" i="26"/>
  <c r="B1" i="26"/>
  <c r="C1" i="16"/>
  <c r="B1" i="25"/>
  <c r="E21" i="13"/>
  <c r="E22" i="13"/>
  <c r="C22" i="13"/>
  <c r="C21" i="13"/>
  <c r="B1" i="13"/>
  <c r="A41" i="22"/>
  <c r="A56" i="26"/>
  <c r="A38" i="22"/>
  <c r="A35" i="22"/>
  <c r="A32" i="22"/>
  <c r="A29" i="22"/>
  <c r="A26" i="22"/>
  <c r="B1" i="8"/>
  <c r="B1" i="22"/>
  <c r="B1" i="20"/>
  <c r="S11" i="24"/>
  <c r="A9" i="16"/>
  <c r="A8" i="16"/>
  <c r="A8" i="13"/>
  <c r="A6" i="13"/>
  <c r="A7" i="8"/>
  <c r="A6" i="8"/>
  <c r="A7" i="22"/>
  <c r="A6" i="22"/>
  <c r="A6" i="20"/>
  <c r="A7" i="20"/>
  <c r="G47" i="26"/>
  <c r="H44" i="26"/>
  <c r="K139" i="29"/>
  <c r="G56" i="26"/>
  <c r="G59" i="26"/>
  <c r="H56" i="26"/>
  <c r="K203" i="29"/>
  <c r="G52" i="26"/>
  <c r="G55" i="26"/>
  <c r="H52" i="26"/>
  <c r="K182" i="29"/>
  <c r="G48" i="26"/>
  <c r="G51" i="26"/>
  <c r="H48" i="26"/>
  <c r="K160" i="29"/>
  <c r="G36" i="26"/>
  <c r="G39" i="26"/>
  <c r="H36" i="26"/>
  <c r="K97" i="29"/>
  <c r="A14" i="8"/>
  <c r="B74" i="29"/>
  <c r="A32" i="26"/>
  <c r="B71" i="16"/>
  <c r="A18" i="8"/>
  <c r="B158" i="29"/>
  <c r="A253" i="3"/>
  <c r="A48" i="26"/>
  <c r="B151" i="16"/>
  <c r="A264" i="3"/>
  <c r="A242" i="3"/>
  <c r="B33" i="1"/>
  <c r="A11" i="8"/>
  <c r="B11" i="29"/>
  <c r="B11" i="16"/>
  <c r="A11" i="26"/>
  <c r="B10" i="1"/>
  <c r="A17" i="8"/>
  <c r="B137" i="29"/>
  <c r="A231" i="3"/>
  <c r="A209" i="3"/>
  <c r="A44" i="26"/>
  <c r="A220" i="3"/>
  <c r="B131" i="16"/>
  <c r="B29" i="1"/>
  <c r="A13" i="8"/>
  <c r="B53" i="29"/>
  <c r="B51" i="16"/>
  <c r="A15" i="8"/>
  <c r="B95" i="29"/>
  <c r="A36" i="26"/>
  <c r="B91" i="16"/>
  <c r="A19" i="8"/>
  <c r="B180" i="29"/>
  <c r="A297" i="3"/>
  <c r="A275" i="3"/>
  <c r="B172" i="16"/>
  <c r="A52" i="26"/>
  <c r="A286" i="3"/>
  <c r="B37" i="1"/>
  <c r="B32" i="29"/>
  <c r="A12" i="8"/>
  <c r="B31" i="16"/>
  <c r="B14" i="1"/>
  <c r="A16" i="8"/>
  <c r="B116" i="29"/>
  <c r="B111" i="16"/>
  <c r="A187" i="3"/>
  <c r="A40" i="26"/>
  <c r="A198" i="3"/>
  <c r="A176" i="3"/>
  <c r="A20" i="8"/>
  <c r="B201" i="29"/>
  <c r="B192" i="16"/>
  <c r="A319" i="3"/>
  <c r="A330" i="3"/>
  <c r="A308" i="3"/>
  <c r="B41" i="1"/>
  <c r="B1" i="24"/>
  <c r="E13" i="13"/>
  <c r="S11" i="8"/>
  <c r="T11" i="8"/>
  <c r="D12" i="16"/>
  <c r="A7" i="26"/>
  <c r="A6" i="26"/>
  <c r="A8" i="25"/>
  <c r="A6" i="25"/>
  <c r="R14" i="8"/>
  <c r="S12" i="24"/>
  <c r="S13" i="24"/>
  <c r="S14" i="24"/>
  <c r="S15" i="24"/>
  <c r="S16" i="24"/>
  <c r="S17" i="24"/>
  <c r="S18" i="24"/>
  <c r="S19" i="24"/>
  <c r="S20" i="24"/>
  <c r="S21" i="24"/>
  <c r="S22" i="24"/>
  <c r="S23" i="24"/>
  <c r="S24" i="24"/>
  <c r="S25" i="24"/>
  <c r="S26" i="24"/>
  <c r="S27" i="24"/>
  <c r="S28" i="24"/>
  <c r="S29" i="24"/>
  <c r="S30" i="24"/>
  <c r="S31" i="24"/>
  <c r="S32" i="24"/>
  <c r="S33" i="24"/>
  <c r="S34" i="24"/>
  <c r="R34" i="24"/>
  <c r="R33" i="24"/>
  <c r="R32" i="24"/>
  <c r="G116" i="3"/>
  <c r="G115" i="3"/>
  <c r="G114" i="3"/>
  <c r="G113" i="3"/>
  <c r="G112" i="3"/>
  <c r="G111" i="3"/>
  <c r="G110" i="3"/>
  <c r="G105" i="3"/>
  <c r="G104" i="3"/>
  <c r="G103" i="3"/>
  <c r="G102" i="3"/>
  <c r="G101" i="3"/>
  <c r="G100" i="3"/>
  <c r="G99" i="3"/>
  <c r="G94" i="3"/>
  <c r="G93" i="3"/>
  <c r="G92" i="3"/>
  <c r="G91" i="3"/>
  <c r="G90" i="3"/>
  <c r="G89" i="3"/>
  <c r="G88" i="3"/>
  <c r="G83" i="3"/>
  <c r="G82" i="3"/>
  <c r="G81" i="3"/>
  <c r="G80" i="3"/>
  <c r="G79" i="3"/>
  <c r="G78" i="3"/>
  <c r="G77" i="3"/>
  <c r="G61" i="3"/>
  <c r="G60" i="3"/>
  <c r="G59" i="3"/>
  <c r="G58" i="3"/>
  <c r="G57" i="3"/>
  <c r="G56" i="3"/>
  <c r="G55" i="3"/>
  <c r="G50" i="3"/>
  <c r="G49" i="3"/>
  <c r="G48" i="3"/>
  <c r="G47" i="3"/>
  <c r="G46" i="3"/>
  <c r="G45" i="3"/>
  <c r="G44" i="3"/>
  <c r="G39" i="3"/>
  <c r="G38" i="3"/>
  <c r="G37" i="3"/>
  <c r="G36" i="3"/>
  <c r="G35" i="3"/>
  <c r="G34" i="3"/>
  <c r="G33" i="3"/>
  <c r="G28" i="3"/>
  <c r="G27" i="3"/>
  <c r="G26" i="3"/>
  <c r="G25" i="3"/>
  <c r="G24" i="3"/>
  <c r="G23" i="3"/>
  <c r="G22"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E20" i="13"/>
  <c r="C20" i="13"/>
  <c r="E19" i="13"/>
  <c r="C19" i="13"/>
  <c r="E18" i="13"/>
  <c r="C18" i="13"/>
  <c r="E17" i="13"/>
  <c r="C17" i="13"/>
  <c r="E16" i="13"/>
  <c r="C16" i="13"/>
  <c r="E15" i="13"/>
  <c r="C15" i="13"/>
  <c r="E14" i="13"/>
  <c r="C14" i="13"/>
  <c r="C13" i="13"/>
  <c r="S20" i="8"/>
  <c r="T20" i="8"/>
  <c r="R20" i="8"/>
  <c r="S19" i="8"/>
  <c r="T19" i="8"/>
  <c r="R19" i="8"/>
  <c r="S18" i="8"/>
  <c r="T18" i="8"/>
  <c r="R18" i="8"/>
  <c r="S17" i="8"/>
  <c r="T17" i="8"/>
  <c r="R17" i="8"/>
  <c r="S16" i="8"/>
  <c r="T16" i="8"/>
  <c r="R16" i="8"/>
  <c r="S15" i="8"/>
  <c r="T15" i="8"/>
  <c r="R15" i="8"/>
  <c r="S14" i="8"/>
  <c r="T14" i="8"/>
  <c r="S13" i="8"/>
  <c r="T13" i="8"/>
  <c r="R13" i="8"/>
  <c r="R11" i="8"/>
  <c r="R31" i="24"/>
  <c r="R30" i="24"/>
  <c r="R29" i="24"/>
  <c r="R28" i="24"/>
  <c r="R27" i="24"/>
  <c r="R26" i="24"/>
  <c r="R25" i="24"/>
  <c r="R24" i="24"/>
  <c r="R23" i="24"/>
  <c r="R22" i="24"/>
  <c r="R21" i="24"/>
  <c r="R20" i="24"/>
  <c r="R19" i="24"/>
  <c r="R18" i="24"/>
  <c r="R17" i="24"/>
  <c r="R16" i="24"/>
  <c r="R15" i="24"/>
  <c r="R14" i="24"/>
  <c r="R13" i="24"/>
  <c r="R12" i="24"/>
  <c r="S40" i="24"/>
  <c r="D92" i="16"/>
  <c r="D132" i="16"/>
  <c r="D173" i="16"/>
  <c r="D52" i="16"/>
  <c r="D72" i="16"/>
  <c r="D112" i="16"/>
  <c r="D152" i="16"/>
  <c r="D193" i="16"/>
  <c r="S39" i="24"/>
  <c r="G117" i="3"/>
  <c r="H110" i="3"/>
  <c r="J110" i="3"/>
  <c r="B100" i="21"/>
  <c r="D78" i="25"/>
  <c r="F59" i="25"/>
  <c r="B123" i="21"/>
  <c r="D101" i="25"/>
  <c r="F82" i="25"/>
  <c r="B146" i="21"/>
  <c r="D124" i="25"/>
  <c r="F105" i="25"/>
  <c r="G106" i="3"/>
  <c r="H99" i="3"/>
  <c r="G95" i="3"/>
  <c r="H88" i="3"/>
  <c r="G84" i="3"/>
  <c r="H77" i="3"/>
  <c r="G62" i="3"/>
  <c r="G51" i="3"/>
  <c r="H44" i="3"/>
  <c r="D18" i="26"/>
  <c r="G40" i="3"/>
  <c r="G29" i="3"/>
  <c r="B77" i="21"/>
  <c r="D55" i="25"/>
  <c r="F36" i="25"/>
  <c r="B54" i="21"/>
  <c r="D32" i="25"/>
  <c r="F13" i="25"/>
  <c r="J22" i="3"/>
  <c r="D12" i="26"/>
  <c r="F12" i="26"/>
  <c r="G12" i="26"/>
  <c r="J44" i="3"/>
  <c r="F18" i="26"/>
  <c r="J99" i="3"/>
  <c r="J77" i="3"/>
  <c r="D16" i="26"/>
  <c r="F16" i="26"/>
  <c r="G16" i="26"/>
  <c r="J88" i="3"/>
  <c r="D32" i="26"/>
  <c r="H55" i="3"/>
  <c r="D19" i="26"/>
  <c r="F33" i="26"/>
  <c r="G33" i="26"/>
  <c r="K121" i="3"/>
  <c r="D11" i="26"/>
  <c r="F11" i="26"/>
  <c r="G11" i="26"/>
  <c r="K110" i="3"/>
  <c r="F32" i="26"/>
  <c r="K88" i="3"/>
  <c r="G29" i="26"/>
  <c r="K77" i="3"/>
  <c r="K44" i="3"/>
  <c r="J55" i="3"/>
  <c r="F19" i="26"/>
  <c r="K99" i="3"/>
  <c r="G30" i="26"/>
  <c r="K22" i="3"/>
  <c r="G28" i="26"/>
  <c r="G31" i="26"/>
  <c r="H28" i="26"/>
  <c r="K55" i="29"/>
  <c r="G32" i="26"/>
  <c r="G35" i="26"/>
  <c r="H32" i="26"/>
  <c r="K76" i="29"/>
  <c r="G18" i="26"/>
  <c r="G17" i="26"/>
  <c r="H11" i="26"/>
  <c r="K13" i="29"/>
  <c r="K55" i="3"/>
  <c r="G19" i="26"/>
  <c r="G27" i="26"/>
  <c r="H18" i="26"/>
  <c r="K34" i="29"/>
  <c r="G177" i="3"/>
  <c r="G183" i="3" l="1"/>
  <c r="H176" i="3" s="1"/>
  <c r="D40" i="26" s="1"/>
  <c r="J176" i="3" l="1"/>
  <c r="F40" i="26"/>
  <c r="G40" i="26" s="1"/>
  <c r="G43" i="26" s="1"/>
  <c r="H40" i="26" s="1"/>
  <c r="K118" i="29" s="1"/>
  <c r="K176" i="3"/>
</calcChain>
</file>

<file path=xl/sharedStrings.xml><?xml version="1.0" encoding="utf-8"?>
<sst xmlns="http://schemas.openxmlformats.org/spreadsheetml/2006/main" count="2704" uniqueCount="635">
  <si>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</si>
  <si>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</si>
  <si>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</si>
  <si>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</si>
  <si>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</si>
  <si>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</si>
  <si>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</si>
  <si>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</si>
  <si>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</si>
  <si>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</si>
  <si>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</si>
  <si>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</si>
  <si>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</si>
  <si>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</si>
  <si>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</si>
  <si>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</si>
  <si>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</si>
  <si>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</si>
  <si>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</si>
  <si>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</si>
  <si>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</si>
  <si>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</si>
  <si>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</si>
  <si>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</si>
  <si>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</si>
  <si>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</si>
  <si>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</si>
  <si>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</si>
  <si>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</si>
  <si>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</si>
  <si>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</si>
  <si>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</si>
  <si>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</si>
  <si>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</si>
  <si>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</si>
  <si>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</si>
  <si>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</si>
  <si>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</si>
  <si>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</si>
  <si>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</si>
  <si>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</si>
  <si>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</si>
  <si>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</si>
  <si>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</si>
  <si>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</si>
  <si>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</si>
  <si>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</si>
  <si>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</si>
  <si>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</si>
  <si>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</si>
  <si>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</si>
  <si>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</si>
  <si>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</si>
  <si>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</si>
  <si>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</si>
  <si>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</si>
  <si>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</si>
  <si>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</si>
  <si>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</si>
  <si>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</si>
  <si>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</si>
  <si>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</si>
  <si>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</si>
  <si>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</si>
  <si>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</si>
  <si>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</si>
  <si>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</si>
  <si>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</si>
  <si>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</si>
  <si>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</si>
  <si>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Acción u Omisión</t>
  </si>
  <si>
    <t>Uso del poder</t>
  </si>
  <si>
    <t>Desviar la Gestión de lo Público</t>
  </si>
  <si>
    <t>Beneficio Privado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</si>
  <si>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</si>
  <si>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</si>
  <si>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</si>
  <si>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</si>
  <si>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</si>
  <si>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</si>
  <si>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</si>
  <si>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</si>
  <si>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</si>
  <si>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</si>
  <si>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</si>
  <si>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FORMATO: DETERMINACION DEL IMPACTO DE RIESGOS DE GESTION</t>
  </si>
  <si>
    <t>Fecha:</t>
  </si>
  <si>
    <t>RIESGO</t>
  </si>
  <si>
    <t>NIVELES</t>
  </si>
  <si>
    <t>Impacto (Consecuencias)</t>
  </si>
  <si>
    <t>Cuantitativo</t>
  </si>
  <si>
    <t>Cualitativo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</si>
  <si>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</si>
  <si>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</si>
  <si>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</si>
  <si>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</si>
  <si>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</si>
  <si>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</si>
  <si>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</si>
  <si>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</si>
  <si>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</si>
  <si>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</si>
  <si>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</si>
  <si>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</si>
  <si>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</si>
  <si>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</si>
  <si>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</si>
  <si>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</si>
  <si>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</si>
  <si>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</si>
  <si>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</si>
  <si>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</si>
  <si>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</si>
  <si>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</si>
  <si>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</si>
  <si>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</si>
  <si>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</si>
  <si>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</si>
  <si>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</si>
  <si>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</si>
  <si>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</si>
  <si>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</si>
  <si>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</si>
  <si>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</si>
  <si>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</si>
  <si>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</si>
  <si>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</si>
  <si>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</si>
  <si>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</si>
  <si>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</si>
  <si>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</si>
  <si>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</si>
  <si>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</si>
  <si>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</si>
  <si>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</si>
  <si>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</si>
  <si>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</si>
  <si>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</si>
  <si>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</si>
  <si>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</si>
  <si>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</si>
  <si>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</si>
  <si>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</si>
  <si>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</si>
  <si>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</si>
  <si>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</si>
  <si>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</si>
  <si>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</si>
  <si>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</si>
  <si>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</si>
  <si>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</si>
  <si>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</si>
  <si>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</si>
  <si>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</si>
  <si>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</si>
  <si>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</si>
  <si>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</si>
  <si>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</si>
  <si>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</si>
  <si>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</si>
  <si>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</si>
  <si>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</si>
  <si>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</si>
  <si>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</si>
  <si>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</si>
  <si>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</si>
  <si>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</si>
  <si>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</si>
  <si>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</si>
  <si>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</si>
  <si>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</si>
  <si>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</si>
  <si>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</si>
  <si>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</si>
  <si>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</si>
  <si>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</si>
  <si>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</si>
  <si>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</si>
  <si>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</si>
  <si>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</si>
  <si>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</si>
  <si>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</si>
  <si>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</si>
  <si>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</si>
  <si>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</si>
  <si>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</si>
  <si>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</si>
  <si>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</si>
  <si>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</si>
  <si>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</si>
  <si>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</si>
  <si>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</si>
  <si>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</si>
  <si>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</si>
  <si>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</si>
  <si>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</si>
  <si>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</si>
  <si>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</si>
  <si>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</si>
  <si>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</si>
  <si>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</si>
  <si>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</si>
  <si>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</si>
  <si>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</si>
  <si>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</si>
  <si>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</si>
  <si>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</si>
  <si>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</si>
  <si>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</si>
  <si>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</si>
  <si>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</si>
  <si>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</si>
  <si>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</si>
  <si>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</si>
  <si>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</si>
  <si>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</si>
  <si>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</si>
  <si>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</si>
  <si>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</si>
  <si>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</si>
  <si>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</si>
  <si>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</si>
  <si>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</si>
  <si>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</si>
  <si>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</si>
  <si>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</si>
  <si>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</si>
  <si>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</si>
  <si>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</si>
  <si>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</si>
  <si>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</si>
  <si>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</si>
  <si>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</si>
  <si>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</si>
  <si>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</si>
  <si>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</si>
  <si>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</si>
  <si>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</si>
  <si>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</si>
  <si>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</si>
  <si>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</si>
  <si>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</si>
  <si>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</si>
  <si>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</si>
  <si>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</si>
  <si>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</si>
  <si>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</si>
  <si>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</si>
  <si>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</si>
  <si>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</si>
  <si>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</si>
  <si>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</si>
  <si>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</si>
  <si>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</si>
  <si>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</si>
  <si>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</si>
  <si>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</si>
  <si>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</si>
  <si>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</si>
  <si>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</si>
  <si>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</si>
  <si>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</si>
  <si>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</si>
  <si>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</si>
  <si>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</si>
  <si>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</si>
  <si>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</si>
  <si>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</si>
  <si>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</si>
  <si>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</si>
  <si>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</si>
  <si>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</si>
  <si>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</si>
  <si>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</si>
  <si>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</si>
  <si>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</si>
  <si>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</si>
  <si>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</si>
  <si>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</si>
  <si>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</si>
  <si>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</si>
  <si>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</si>
  <si>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</si>
  <si>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</si>
  <si>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</si>
  <si>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</si>
  <si>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</si>
  <si>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</si>
  <si>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</si>
  <si>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</si>
  <si>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</si>
  <si>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</si>
  <si>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</si>
  <si>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</si>
  <si>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</si>
  <si>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</si>
  <si>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</si>
  <si>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</si>
  <si>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</si>
  <si>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</si>
  <si>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</si>
  <si>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</si>
  <si>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</si>
  <si>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</si>
  <si>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</si>
  <si>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</si>
  <si>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</si>
  <si>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</si>
  <si>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</si>
  <si>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</si>
  <si>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</si>
  <si>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</si>
  <si>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</si>
  <si>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</si>
  <si>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</si>
  <si>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</si>
  <si>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</si>
  <si>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</si>
  <si>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</si>
  <si>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</si>
  <si>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</si>
  <si>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</si>
  <si>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</si>
  <si>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</si>
  <si>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</si>
  <si>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</si>
  <si>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</si>
  <si>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</si>
  <si>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</si>
  <si>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</si>
  <si>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</si>
  <si>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</si>
  <si>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</si>
  <si>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</si>
  <si>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</si>
  <si>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</si>
  <si>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</si>
  <si>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</si>
  <si>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</si>
  <si>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</si>
  <si>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</si>
  <si>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</si>
  <si>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</si>
  <si>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</si>
  <si>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</si>
  <si>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</si>
  <si>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</si>
  <si>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</si>
  <si>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</si>
  <si>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</si>
  <si>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</si>
  <si>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</si>
  <si>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</si>
  <si>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</si>
  <si>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</si>
  <si>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</si>
  <si>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</si>
  <si>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</si>
  <si>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</si>
  <si>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</si>
  <si>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</si>
  <si>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</si>
  <si>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</si>
  <si>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</si>
  <si>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</si>
  <si>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</si>
  <si>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</si>
  <si>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</si>
  <si>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</si>
  <si>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</si>
  <si>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</si>
  <si>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t xml:space="preserve">PROCESO: </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</si>
  <si>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</si>
  <si>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</si>
  <si>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</si>
  <si>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</si>
  <si>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</si>
  <si>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</si>
  <si>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</si>
  <si>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</si>
  <si>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</si>
  <si>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 xml:space="preserve"> Escasa destinación de  recursos económicos  por parte del estado para la implementación de  planes, políticas ambientales y de gestion del riesgo.</t>
  </si>
  <si>
    <t xml:space="preserve">Continuos Cambios de Gobierno   que   ocasionan cambios en las Politicas Públicas                                                                      </t>
  </si>
  <si>
    <t xml:space="preserve"> Escaso cumplimiento y volatilidad de las normas y políticas ambientales </t>
  </si>
  <si>
    <t xml:space="preserve">
 Escasa tecnologia aplicada a la obtención  de información estadística y de indicadores ambientales actualizados</t>
  </si>
  <si>
    <t xml:space="preserve">Ocurrencias de fenomenos Naturales  por cambios Climaticos   y recurrencia de los mismos.  </t>
  </si>
  <si>
    <t xml:space="preserve">  Falta de  canales de comunicación  con los ciudadanos                   </t>
  </si>
  <si>
    <t xml:space="preserve">Alto deterioro ambiental debido a la actividad ántropica tanto en la zona urbana como rural.                  </t>
  </si>
  <si>
    <t>Ampliación de la frontera agropecuaria sacrificando  la zonas de paramo y bosques naturales.</t>
  </si>
  <si>
    <t xml:space="preserve">Declaración  nacional  de estado de emergencia sanitaria,  circular conjunta  100 - 008 - 2020, expedida por Secretaria de transparencia, DAFP, Vicepresidencia y la Agencia Nacional de Contratación Pública ( covid - 19) </t>
  </si>
  <si>
    <t xml:space="preserve">Decreto nacional 491 de 2020  adoptado por el Alcaldía mediante el  Decreto municipal 227 de 2020 estableciendo  medidas transitorias como:  Trabajo en casa, uso de tecnologias y lineamientos orientados a la  prevención del   contagio del covid -19;   Directiva presidencial No. 03 del  22 de mayo de 2020,  estableciendo el aislamiento inteligente y productivo, trabajo encasa  por servidores públicos y contratistas  de prestación de servicios y apoyo a la gestión;  Resolución No. 666 del 24 de mayo de 2020 ( procolo de bioseguridad)   del Ministerio de Salud </t>
  </si>
  <si>
    <t xml:space="preserve">Incremento de la morbilidad y mortalidad por contagio del virus covid -19. </t>
  </si>
  <si>
    <t>Ausencia de vacuna contra el covid -19 y de medicamentos antivirales</t>
  </si>
  <si>
    <t>propagación del coronavirus covid -19 a pesar de los esfuerzos estatales y de la sociedad</t>
  </si>
  <si>
    <t xml:space="preserve">Poca aplicación cultural del uso de elementos de protección y del aislamiento preventivo,  en sectores de estrato 1 y 2. </t>
  </si>
  <si>
    <t xml:space="preserve">Insuficiencia de recursos economicos, y  fisicos  asignados a los proyectos y programas desarrollados.        </t>
  </si>
  <si>
    <t>Falta de autonomía en la administración y obtención de recursos.</t>
  </si>
  <si>
    <t>Concentracion del poder en una sola persona.</t>
  </si>
  <si>
    <t xml:space="preserve"> Escaso  personal profesional calificado y especializado de planta en la dependencia</t>
  </si>
  <si>
    <t xml:space="preserve"> Baja capacitación del personal en el uso de herramientas tecnologicas.</t>
  </si>
  <si>
    <t xml:space="preserve">  Falta de continuidad en la ejecución de  planes y  políticas ambientales.</t>
  </si>
  <si>
    <t>Seguimiento y control deficiente al procedimiento de entrega o suministro de materiales o insumos y/o ayudas humanitarias.</t>
  </si>
  <si>
    <t xml:space="preserve">Poca comunicación interna  entre dependencias        </t>
  </si>
  <si>
    <t xml:space="preserve">Falta de análisis e  indentificación de los elementos de protección personal que requiere el personal que labora en la Secretaría de Ambiente y Gestión del riesgo; así como, la falta  de  entrega  de los mismos por parte de la Dirección de Talento Humano,  a través del  SST (asociados a prevenir el contagio por covid -19). </t>
  </si>
  <si>
    <t xml:space="preserve"> Falta de articulacion con otros procesos para la realizacion de trámites contractuales de forma agil.</t>
  </si>
  <si>
    <t>Desactualización de la base de datos, de información estadística e indicadores ambientales y de gestión.</t>
  </si>
  <si>
    <t>Dificultad para asesorar y acompañar a  las Instituciones Educativas    en la formulación de los planes escolares en gestión del riesgo y  proyectos  ambientales  y a su vez, limitaciones  para  realizar  la   socialización de los planes y  la implementación de los  proyectos ambientales escolares. ( por el covid -19. )</t>
  </si>
  <si>
    <t xml:space="preserve">Limitantes para la realización de capacitaciones sobre gestión del riesgo  y  ambientales, en las comunas y corregimientos y entidades del sector público y/o privado,  por prevención del contagio del covid - 19. </t>
  </si>
  <si>
    <t>Falta de continuidad en la ejecución de  planes y  políticas ambientales.</t>
  </si>
  <si>
    <t>Baja capacitacion del personal en el uso de herramientas tecnologicas.</t>
  </si>
  <si>
    <t>Escasa tecnologia aplicada a la obtención  de información estadística, de indicadores ambientales y de gestion, actualizados</t>
  </si>
  <si>
    <t>Seguimiento y control deficiente al procedimiento de entrega o suministro de materiales o insumos y/o ayudas humanitarias</t>
  </si>
  <si>
    <t>Concentracion del poder en una sola persona</t>
  </si>
  <si>
    <t xml:space="preserve">Alto deterioro ambiental debido a la actividad ántropica tanto en la zona urbana como rural.    </t>
  </si>
  <si>
    <t xml:space="preserve">Insuficiencia de recursos economicos, fisicos y humanos, asignados a los proyectos y programas desarrollados.    </t>
  </si>
  <si>
    <t>Escaso  personal profesional calificado y especializado de planta en la dependencia</t>
  </si>
  <si>
    <t xml:space="preserve">Ocurrencias de fenomenos Naturales  por cambios Climaticos  y recurrencia de los mismos.  </t>
  </si>
  <si>
    <t xml:space="preserve">Continuos Cambios de Gobierno   que   ocasionan cambios en las Politicas Públicas     </t>
  </si>
  <si>
    <t xml:space="preserve">Poca comunicación interna  entre dependencias   </t>
  </si>
  <si>
    <t xml:space="preserve"> Falta de articulacion con otros procesos para la realizacion de trámites contractuales de forma agil</t>
  </si>
  <si>
    <t>Escasa destinación de  recursos económicos  por parte del estado para la implementación de  planes , políticas ambientales y de gestion del riesgo.</t>
  </si>
  <si>
    <t>Falta de  canales de comunicación  con los ciudadanos</t>
  </si>
  <si>
    <t>1) Falta de continuidad en la ejecución de  planes y  políticas ambientales.</t>
  </si>
  <si>
    <t>1) Personal de planta comprometido con el logro de los objetivos propuestos del proceso</t>
  </si>
  <si>
    <t>2) Seguimiento y control deficiente al procedimiento de entrega o suministro de materiales o insumos y/o ayudas humanitarias.</t>
  </si>
  <si>
    <t xml:space="preserve">2) Implementacion de la politica publica ambiental de acuerdo a lo establecido en la normatividad vigente con la formulacion y establecimiento de proyectos a corto,mediano y largo plazo en un periodo de 15 años. </t>
  </si>
  <si>
    <t>3) Baja capacitacion del personal en el uso de herramientas tecnologicas.</t>
  </si>
  <si>
    <t>Baja capacitacion del personal en el uso de herra,mientas tecnologicas.</t>
  </si>
  <si>
    <t xml:space="preserve">3) Implementacion de la norma de calidad  Iso 9001 que garantiza la articulacion entre los diferentes procesos </t>
  </si>
  <si>
    <t>4) Concentracion del poder en una sola persona.</t>
  </si>
  <si>
    <t>4) Establecimiento de convenios de Cooperación  del orden local, nacional e internacional  para multiplicar los recursos exitentes</t>
  </si>
  <si>
    <t>5) Escasos recursos financieros</t>
  </si>
  <si>
    <t>5) Recursos apropiados para  la secretaria de medio ambiente y gestion del riesgo para llevar a cabo los procesos de forma independiente , generando y administrando recursos propios .</t>
  </si>
  <si>
    <t>6) Poca comunicación interna  entre dependencias</t>
  </si>
  <si>
    <r>
      <rPr>
        <b/>
        <sz val="11"/>
        <rFont val="Arial"/>
        <family val="2"/>
      </rPr>
      <t>6)</t>
    </r>
    <r>
      <rPr>
        <sz val="11"/>
        <rFont val="Arial"/>
        <family val="2"/>
      </rPr>
      <t xml:space="preserve"> Se cuenta con una plataforma institucional que permite acceder facilmente a la informacion de la administración municipal asi como el desarrollo de un aplicativo propio PISAMI que posibilita un mejor desempeño de las funciones y mejorar la comunicacion entre dependencias.</t>
    </r>
  </si>
  <si>
    <t xml:space="preserve">  7) Escaso  personal profesional calificado y especializado de planta en la dependencia</t>
  </si>
  <si>
    <t>7) Codigo de integridad y buen gobierno alcaldía de Ibagué</t>
  </si>
  <si>
    <t>8) Dependencia de otros procesos para la realizacion de trámites contractuales</t>
  </si>
  <si>
    <t>8)Realizacion de visitas tecnicas con profesionales idoneos que generan los correspondientes informes  para aprobacion o desaprobacion de entrega de materiales e insumos y /o ayudas humanitarias For-11-Pro-Gam-02 -informe , For 05-Pro-Gam-02- Informe de visita tecnica ambiental  y acta de entrega de materiales e insumos</t>
  </si>
  <si>
    <t>9) Insuficiencia de recursos economicos, fisicos y humanos    asignados a los proyectos y programas desarrollados</t>
  </si>
  <si>
    <t>9) Formato de entrega de ayudas humanitarias For-18-Pro-Gam-03 ENTREGA DE AYUDAS HUMANITARIAS que se rige por la Ley 1523 de 2012 de la UNGRD donde se establecen los lineamientos para la entrega de ayudas humanitarias .</t>
  </si>
  <si>
    <t>10) Desactualización de la base de datos, de información estadística e indicadores ambientales y de gestión.</t>
  </si>
  <si>
    <t>10) La secretaria de Ambiente y gestion del riesgo para la realizacion de los procesos cuenta con guias, instructivos documentados que sirven de soporte.</t>
  </si>
  <si>
    <t xml:space="preserve">1) Gestionar recursos del orden nacional  e internacional  a través de proyectos </t>
  </si>
  <si>
    <t xml:space="preserve">D7,O7   Hacer seguimiento al proceso de reorganización institucional para que se incluyan los perfiles de profesionales idóneos para el desempeño de las actividades propias del  proceso </t>
  </si>
  <si>
    <t>F1O7 - Fortalecimiento de la planta de personal asignados para desarrollar actividades asociadas a las tematicas del SIGAMI.</t>
  </si>
  <si>
    <t>2) Constante innovación tecnológica. Acceso a páginas web de entidades ambientales  (MIN AMBIENTE,  PARQUES NACIONALES NATURALES, CORPORACIONES AUTONOMAS REGIONALES, etc.), facilitando la consulta de  Temas, normas y disposiciones  que regulan la dimension ambiental.</t>
  </si>
  <si>
    <t>D1,O3 Armonizar los proyectos y programas de los entes territoriales con las politicas y planes ambientales tanto del orden nacional como regional</t>
  </si>
  <si>
    <r>
      <t>F</t>
    </r>
    <r>
      <rPr>
        <sz val="9"/>
        <color indexed="8"/>
        <rFont val="Arial"/>
        <family val="2"/>
      </rPr>
      <t>2</t>
    </r>
    <r>
      <rPr>
        <sz val="11"/>
        <color indexed="8"/>
        <rFont val="Arial"/>
        <family val="2"/>
      </rPr>
      <t xml:space="preserve">O4O6  Compromiso de la  Alta direccion  con la implementacion de los diferentes ejes tematicos de la Politica publica ambiental </t>
    </r>
  </si>
  <si>
    <t xml:space="preserve">3) Armonización de las políticas Nacionales con los programas y proyectos implementados en los entes territoriales </t>
  </si>
  <si>
    <t xml:space="preserve">D6,O8 Implementar normas de calidad como la ISO 90001 que permita mejorar la interrelacion y la comunicación interna entre procesos </t>
  </si>
  <si>
    <t xml:space="preserve">F3O8 Contribuir al mantenimiento de la certificacion de la norma de calidad ISO 9001 </t>
  </si>
  <si>
    <t>4) Implementacion del Plan Municipal de gestion del riesgo</t>
  </si>
  <si>
    <t>D9 ,O1 Gestionar por parte de la alta dirección recursos a nivel nacional e internacional proyectos de preservación, conservación y protección del  medio ambiente, y gestion del riesgo</t>
  </si>
  <si>
    <t xml:space="preserve">F4O1  Implementacion de proyectos ambientales y de gestion del riesgo con recursos obtenidos en convenios del orden nacional, regional e internacional </t>
  </si>
  <si>
    <t xml:space="preserve">5) Pagina web de la administracion municipal que permite al ciudadano realizar consultas y tramites como tambien divulgacion radial , escrita, y desplazamiento a comunas y corregimientos para realizar jornadas de oferta institucional. 
</t>
  </si>
  <si>
    <t>F5O7  Creación de la secretaria de medio ambiente y ampliacion de la planta de personal competente  para llevar a cabo los procesos de forma independiente , generando y administrando recursos propios .</t>
  </si>
  <si>
    <r>
      <t>6)</t>
    </r>
    <r>
      <rPr>
        <b/>
        <sz val="11"/>
        <rFont val="Arial"/>
        <family val="2"/>
      </rPr>
      <t xml:space="preserve"> </t>
    </r>
    <r>
      <rPr>
        <sz val="11"/>
        <rFont val="Arial"/>
        <family val="2"/>
      </rPr>
      <t>Programa de educacion ambiental cuyo objetivo es la concienciación de la poblacion urbana y rural acerca del uso adecuado y sostenible de los recursos naturales.</t>
    </r>
  </si>
  <si>
    <t xml:space="preserve">D3,O2 - Implementación de sistemas informáticos y aplicativos que permitan realizar zonificación y mapificación de programas, proyectos,medición de  indicadores ambientales y de gestion del riesgo </t>
  </si>
  <si>
    <t>7) Implementacion de la reorganizacion administrativa adelantada por la Alcaldia Municipal.</t>
  </si>
  <si>
    <t>D4,O10.- Interiorizar en los servidores publicos de la secretaria los principios  y valores promulgados en el codigo de integridad semestralmente</t>
  </si>
  <si>
    <t>F2, O4, O6 Integrar la tres herramientas ( politica publica ambiental, plan municipal de gestion del riesgo, programa de educacion ambiental) tendientes  a su implemetacion en el municipio de Ibague</t>
  </si>
  <si>
    <t xml:space="preserve">8) Implementacion de la norma de calidad  ISO 9001 que garantiza la articulacion entre los diferentes procesos </t>
  </si>
  <si>
    <t xml:space="preserve">D7, O7 Agilizar nombramiento de vacantes de personal asignados a la secretaria en el proceso de reorganizacion antes de la ley de garantias </t>
  </si>
  <si>
    <t xml:space="preserve">F4, O12, A1 Solicitar a la Direccion de talento humano capacitacion en la formulacion de proyectos para generar recursos </t>
  </si>
  <si>
    <t>9) seguimiento al plan indicativo, utilizando el aplicativo al Tablero.</t>
  </si>
  <si>
    <t>D2, O3, F10, Socializar la normatividad promulgada en la ley 1523 de 2012 de la UNGRD para la entrega de ayudas humanitarias; y  para  el caso de entrega de material vegetal socializar el instructivo, produccion y suministro de material vegetal,  y para unidades septicas el manual suministrado por el proveedor, a los funcionarios que intervienen en estos procesos.</t>
  </si>
  <si>
    <t xml:space="preserve">10)Codigo de integridad y buen gobierno funcion publica </t>
  </si>
  <si>
    <t>D10 O10 Designar el seguimiento a una persona de planta para consolidar y revisar las bases de datos.</t>
  </si>
  <si>
    <t>11) Guia de administracion publica conflicto de interes de servidores publicos del DAFP</t>
  </si>
  <si>
    <t>12) uso del Plan institucional de capacitacion de la administracion municipal.</t>
  </si>
  <si>
    <t>1) Escasa destinación de  recursos económicos  por parte del estado para la implementación de  planes , políticas ambientales y de gestion del riesgo.</t>
  </si>
  <si>
    <r>
      <rPr>
        <b/>
        <sz val="11"/>
        <color indexed="8"/>
        <rFont val="Arial"/>
        <family val="2"/>
      </rPr>
      <t>F</t>
    </r>
    <r>
      <rPr>
        <b/>
        <sz val="9"/>
        <color indexed="8"/>
        <rFont val="Arial"/>
        <family val="2"/>
      </rPr>
      <t>4</t>
    </r>
    <r>
      <rPr>
        <b/>
        <sz val="11"/>
        <color indexed="8"/>
        <rFont val="Arial"/>
        <family val="2"/>
      </rPr>
      <t>A</t>
    </r>
    <r>
      <rPr>
        <b/>
        <sz val="9"/>
        <color indexed="8"/>
        <rFont val="Arial"/>
        <family val="2"/>
      </rPr>
      <t>1</t>
    </r>
    <r>
      <rPr>
        <sz val="11"/>
        <color indexed="8"/>
        <rFont val="Arial"/>
        <family val="2"/>
      </rPr>
      <t xml:space="preserve"> Solicitar capacitación en modificaciones normativas y realizar jornadas internas de actualización.</t>
    </r>
  </si>
  <si>
    <t xml:space="preserve">2) Escasa tecnologia aplicada a la obtención  de información estadística y de indicadores ambientales actualizados     </t>
  </si>
  <si>
    <t xml:space="preserve">3)  Escaso cumplimiento y volatilidad de las normas y políticas ambientales </t>
  </si>
  <si>
    <t>F11, F9 ,A9 Verificar la carpeta de ayudas humanitarias que todas las entregas tengan la firma del beneficiario y firma del responsable operativo quien entrega la ayuda humanitaria asi como que los informes tecnicos de visita generados essten firmados por  el tecnico que realizo la visita y las actas de entrega de insumos y materiales lleven el visto bueno de quien hace la visita , el usuario y la firma del director y del secretrio de despacho</t>
  </si>
  <si>
    <t xml:space="preserve">4) Continuos Cambios de Gobierno   que   ocasionan cambios en las Politicas Públicas     </t>
  </si>
  <si>
    <t xml:space="preserve">5) Ocurrencias de fenomenos Naturales  por cambios Climaticos  y recurrencia de los mismos.  </t>
  </si>
  <si>
    <t>6) Falta de  canales de comunicación  con los ciudadanos</t>
  </si>
  <si>
    <t xml:space="preserve">7) Alto deterioro ambiental debido a la actividad ántropica tanto en la zona urbana como rural.    </t>
  </si>
  <si>
    <t>8) Ampliación de la frontera agropecuaria sacrificando  la zonas de paramo y bosques naturales.</t>
  </si>
  <si>
    <t xml:space="preserve">9) Entrega inapropiada de ayudas humanitarias y/o insumos y materiales </t>
  </si>
  <si>
    <t>Utilizacion de influencias en la entrega o suministro de materiales o insumos y/o ayudas humanitarias en beneficio de un tercero</t>
  </si>
  <si>
    <t xml:space="preserve">La combinacion de factores como: Concentracion del poder en una sola persona, seguimiento y control deficiente al procedimiento de entrega o suministro de materiales o insumos y/o ayudas humanitarias, pueden ocasionar que se entregue material o insumo, o ayuda humanitaria  a una persona que no reuna los requisitos. </t>
  </si>
  <si>
    <t>Deterioro de la imagen institucional</t>
  </si>
  <si>
    <t>Seguimiento y control deficiente al procedimiento de entrega o suministro de ayudas humanitarias.</t>
  </si>
  <si>
    <t xml:space="preserve">Incumplimiento  en la ejecución de  Planes, Programas y Proyectos,  priorizados en el Plan de Desarrollo  </t>
  </si>
  <si>
    <t>Perdida de credibilidad ante la comunidad beneficiaria de los programas y proyectos.</t>
  </si>
  <si>
    <t>Incumplimiento de metas pactadas en el Plan Indicativo</t>
  </si>
  <si>
    <t xml:space="preserve">La entrega de un material o insumo, o ayuda humanitaria a otra persona que no reuna los requisitos.     </t>
  </si>
  <si>
    <t xml:space="preserve">Los resultados obtenidos no cumplen con las espectativas esperadas. </t>
  </si>
  <si>
    <t>Concentracion de poder en una sola persona</t>
  </si>
  <si>
    <t xml:space="preserve">Seguimiento y control deficiente al procedimiento de entrega o suministro de material vegetal , unidades septicas. </t>
  </si>
  <si>
    <t>En la entrega de un material o insumo y/o ayuda humanitaria</t>
  </si>
  <si>
    <t>Perdida de credibilidad y confianza</t>
  </si>
  <si>
    <t>Investigaciones disciplinarias, penales y fiscales</t>
  </si>
  <si>
    <t>Fuerte</t>
  </si>
  <si>
    <t>Se investigan y resuelven oportuamente</t>
  </si>
  <si>
    <t xml:space="preserve">13) La alcaldia municipal cuenta con la oficina de control disciplinario </t>
  </si>
  <si>
    <t>Los profesionales Universitarios asignados para realizar las visitas tecnicas, cada vez que se presenta una solicitud para el suministro de material vegetal, verifican el cumplimiento de los requisitos, mediante visita al sitio objeto de la solicitud, verificando lo expuesto en el instructivo denominado: Produccion y Suministro de material vegetal, elaborando un informe de visita con el respectivo concepto tecnico de viabilida o de no viabilidad, de ser viable la entrega del material vegetal solicitado, diligencia la respectiva Acta de Entrega, y al final manifiesta que la zona a intervenir cuenta con los requisitos para realizar la siembra del material vegetal, constancia de que visito el sitio objeto de la solicitud, y con el radicado de la solicitud, para luego ser verificada la informacion por parte del Secretario de Despacho y el Director de Ambiente, Agua y Cambio Climatico, de estar de acuerdo con el Acta de Entrega  presentada por el Profesional Universitario proceden a su suscripcion. En el evento de que el sitio no cumpla con los requisitos, no se entrega el material vegetal, y se procede a archivar la correspondiente solicituyd con el informe de visita. Como evidencia se deja la solicitud, el informe de visita tecnica y el Acta de Entrega correspondiente.</t>
  </si>
  <si>
    <t>Los profesionales y tecnicos asignados por el director de gestion del riesgo y atencion de desastres cada vez que se solicita la entrega de ayudas humanitarias o se atiende una emergencia, realizan el diligenciamiento del formato de censo de familias afectadas por fenomeno natural y/o antropico con el fin de verificar y determinar la entrega de ayudas humanitarias. En caso de determinar la viabilidad de la entrega, se procede a diligenciar el formato de entrega de elementos y/o materiales a personas afectadas por fenomenos naturales y/o antropicos, el cual debe ser firmado por el beneficiario, el tecnico o profesional asignado y el Director de Gestion del Riesgo, dejando el respectivo soporte fotografico no obstante en los casos de no otorgamiento de viabilidad, se informa directamente al afectado en el momento de la visita de afectacion, dejando este registro en el formato de censo el cual es firmado por el afectado y tecnico o profesional asignado. Como registro de aplicacion del control queda el censo de afectacion, la solicitud en los casos que se aplique, acta de entrega y registro fotografico.</t>
  </si>
  <si>
    <t>Seguimiento y control deficiente al procedimiento de entrega o suministro de materiales o insumos</t>
  </si>
  <si>
    <t>Falta de continuidad en la ejecucion de planes y politicas ambientales</t>
  </si>
  <si>
    <t>D4,O10 Interiorizar en los servidores publicos de la Secretaria los principios  y valores promulgados en el codigo de integridad y buen gobierno; semestralmente.</t>
  </si>
  <si>
    <t>D2, O3, F10,Socializar la normatividad promulgada en la ley 1523 de 2012 de la UNGRD para la entrega de ayudas humanitarias</t>
  </si>
  <si>
    <t>Acta de Comité Tecnico</t>
  </si>
  <si>
    <t>Secretario de Despacho</t>
  </si>
  <si>
    <t xml:space="preserve">SEMESTRAL </t>
  </si>
  <si>
    <t>ANUALMENTE</t>
  </si>
  <si>
    <t>Oficios para los Entes de Control.  Memorandos Internos para Apertura de Procesos Disciplinarios.</t>
  </si>
  <si>
    <t xml:space="preserve">Limitantes para la realización de capacitaciones sobre gestión del riesgo, como tambien ambientales, en las comunas y corregimientos y entidades del sector público y/o privado,  por prevención del contagio del covid - 19. </t>
  </si>
  <si>
    <t>PROCESO: GESTION AMBIENTAL</t>
  </si>
  <si>
    <t xml:space="preserve">OBJETIVO: GESTIONAR LA CONSERVACION, RESTAURACION Y APROVECHAMIENTO SOSTENIBLE DE LOS RECURSOS NATURALES ASI COMO EJECUTAR ACCIONES DE CONOCIMIENTO, REDUCCION DEL RIESGO Y MANEJO DE DESASTRES DE MANERA PERMANENTE, MEDIANTE LA IMPLEMENTACION DE PLANES, PROGRAMAS Y PROYECTOS EN PROCURA DE ALCANZAR CALIDAD AMBIENTAL Y EJERCER EL CONTROL Y VIGILANCIA EN LOS CASOS QUE APLIQUE, PARA EL DESARROLLO HUMANO INTEGRAL EN EL MUNICIPIO DE IBAGUE.
</t>
  </si>
  <si>
    <t>PROCESO: GESTION AMBIENTAL                                         OBJETIVO: GESTIONAR LA CONSERVACION, RESTAURACION Y APROVECHAMIENTO SOSTENIBLE DE LOS RECURSOS NATURALES ASI COMO TAMBIEN EJECUTAR ACCIONES DE CONOCIMIENTO, REDUCCION DEL RIESGO Y MENEJO DE DESASTRES DE MANERA PERMANENTE, MEDIANTE LA IMPLEMENTACION DE PLANES, PROGRAMAS Y PROYECTOS EN PROCURA DE ALCANZAR CALIDAD AMBIENTAL Y EJERCER EL CONTROL Y VIGILANCIA EN LOS CASOS QUE APLIQUE, PARA EL DESARROLLO HUMANO INTEGRAL EN EL MUNICIPIO DE IBAGUE.</t>
  </si>
  <si>
    <t>14) Metas asignadas a la secretaria de Ambiente y Gestion del Riesgo dentro del plan de Desarrollo 2020-2023</t>
  </si>
  <si>
    <t xml:space="preserve">Nota: como Criterio se establecio priorizar los factores evaluados de 4 en adelante. </t>
  </si>
  <si>
    <t xml:space="preserve">Decreto nacional 491 de 2020  adoptado por el Alcaldía mediante el  Decreto municipal 227 de 2020 estableciendo  medidas transitorias como:  Trabajo en casa, uso de tecnologias y lineamientos orientados a la  prevención del   contagio del covid -19;   Directiva presidencial No. 03 del  22 de mayo de 2020,  estableciendo el aislamiento inteligente y productivo, trabajo encasa  por servidores públicos y contratistas  de prestación de servicios y apoyo a la gestión;  Resolución No. 666 del 24 de mayo de 2020 ( protocolo de bioseguridad)   del Ministerio de Salud </t>
  </si>
  <si>
    <t xml:space="preserve">15. Declaración  nacional  de estado de emergencia sanitaria,  circular conjunta  100 - 008 - 2020, expedida por Secretaria de transparencia, DAFP, Vicepresidencia y la Agencia Nacional de Contratación Pública ( covid - 19) </t>
  </si>
  <si>
    <t xml:space="preserve">16. Decreto nacional 491 de 2020  adoptado por el Alcaldía mediante el  Decreto municipal 227 de 2020 estableciendo  medidas transitorias como:  Trabajo en casa, uso de tecnologias y lineamientos orientados a la  prevención del   contagio del covid -19;   Directiva presidencial No. 03 del  22 de mayo de 2020,  estableciendo el aislamiento inteligente y productivo, trabajo encasa  por servidores públicos y contratistas  de prestación de servicios y apoyo a la gestión;  Resolución No. 666 del 24 de mayo de 2020 ( procolo de bioseguridad)   del Ministerio de Salud </t>
  </si>
  <si>
    <t xml:space="preserve">10) Incremento de la morbilidad y mortalidad por contagio del virus covid -19. </t>
  </si>
  <si>
    <t>11) Ausencia de vacuna contra el covid -19 y de medicamentos antivirales</t>
  </si>
  <si>
    <t>12) propagación del coronavirus covid -19 a pesar de los esfuerzos estatales y de la sociedad</t>
  </si>
  <si>
    <t xml:space="preserve">13) Alto indice de emergencias de origen natural y  atropico  en barrios de estratos 1 y 2 </t>
  </si>
  <si>
    <t>14) Poca aplicación cultural del uso de elementos de protección y del aislamiento preventivo,  en sectores de estrato 1 y 2</t>
  </si>
  <si>
    <t>Falta de análisis e  indentificación de los elementos de protección personal que requiere el personal que labora en la Secretaría de Ambiente y Gestión del riesgo; así como, la falta  de  entrega  de los mismos por parte de la Dirección de Talento Humano,  a través del  SST (asociados a prevenir el contagio por covid -19).</t>
  </si>
  <si>
    <t>15. Falta de análisis e  indentificación de los elementos de protección personal que requiere el personal que labora en la Secretaría de Ambiente y Gestión del riesgo; así como, la falta  de  entrega  de los mismos por parte de la Dirección de Talento Humano,  a través del  SST (asociados a prevenir el contagio por covid -19).</t>
  </si>
  <si>
    <t>Dificultad para asesorar y acompañar a  las Instituciones Educativas    en la formulación de los planes escolares en gestión del riesgo y  proyectos  ambientales,  y a su vez, limitaciones  para  realizar  la   socialización de los planes y  la implementación de los  proyectos ambientales escolares. ( por el covid -19. )</t>
  </si>
  <si>
    <t>Limitantes para la realización de capacitaciones sobre gestión del riesgo, como tambien ambientales, en las comunas y corregimientos y entidades del sector público y/o privado. ( por prevención del contagio del covid - 19)</t>
  </si>
  <si>
    <t xml:space="preserve"> Incremento de la morbilidad y mortalidad por contagio del virus covid -19. </t>
  </si>
  <si>
    <t xml:space="preserve"> Falta de análisis e  indentificación de los elementos de protección personal que requiere el personal que labora en la Secretaría de Ambiente y Gestión del riesgo; así como, la falta  de  entrega  de los mismos por parte de la Dirección de Talento Humano,  a través del  SST (asociados a prevenir el contagio por covid -19).</t>
  </si>
  <si>
    <t>D9,08,F10, Socializar el Instructivo, produccion y suministro de material vegetal a los funcionarios que intervienen en este proceso, y para unidades septicas el manual suministrado por el proveedor.</t>
  </si>
  <si>
    <t>Incumplimiento en la ejecucion de planes, programas y proyectos, priorizados en el plan de desarrollo.</t>
  </si>
  <si>
    <t xml:space="preserve">Alto indice de emergencias de origen natural y  antropico  en barrios de estratos 1 y 2 </t>
  </si>
  <si>
    <t xml:space="preserve">PROCESO: GESTION AMBIENTAL </t>
  </si>
  <si>
    <t>Video</t>
  </si>
  <si>
    <t>OBJETIVO: GESTIONAR LA CONSERVACION, RESTAURACION Y APROVECHAMIENTO SOSTENIBLE DE LOS RECURSOS NATURALES ASI COMO EJECUTAR ACCIONES DE CONOCIMIENTO, REDUCCION DEL RIESGO Y MANEJO DE DESASTRES DE MANERA PERMANENTE, MEDIANTE LA IMPLEMENTACION DE PLANES, PROGRAMAS Y PROYECTOS EN PROCURA DE ALCANZAR CALIDAD AMBIENTAL Y EJERCER EL CONTROL Y VIGILANCIA EN LOS CASOS QUE APLIQUE, PARA EL DEASRROLLO HUMANO INTEGRAL EN EL MUNICIPIO DE IBAGUE.</t>
  </si>
  <si>
    <t>OBJETIVO: GESTIONAR LA CONSERVACION, RESTAURACION Y APROVECHAMIENTO SOSTENIBLE DE LOS RECURSOS NATURALES ASI COMO EJECUTAR ACCIONES DE CONOCIMIENTO, REDUCCION DEL RIESGO Y MANEJO DE DESASTRES DE MANERA PERMANENTE, MEDIANTE LA IMPLEMENTACION DE PLANES, PROGRAMAS Y PROYECTOS EN PROCURA DE ALCANZAR CALIDAD AMBIENTAL Y EJERCER EL CONTROL Y VIGILANCIA EN LOS CASOS QUE APLIQUE, PARA EL DESARROLLO HUMANO INTEGRAL EN EL MUNICIPIO DE IBAGUE.</t>
  </si>
  <si>
    <t xml:space="preserve">D12,O2,15,16,F11,A10,11,12,15: Realizar talleres virtuales sobre proyectos ambientales escolares  y  temas ambientales como manejo adecuado de residuos sólidos y de recursos naturales. </t>
  </si>
  <si>
    <t xml:space="preserve">D12,O2,15,16,F11,A10,11,12,15: Realizar video para socializar  en  las Instituciones educativas  en  temas relacionados con  la  gestión del riesgo y manejo adecuado en recursos naturales. </t>
  </si>
  <si>
    <t xml:space="preserve">La combinacion de factores como: Falta de continuidad en la ejecucion de planes y politicas ambientales; la dificultad para asesorar y acompañar a las instituciones educativas en la formulñacion de los planes escolares en gestion del riesgo y proyectos ambientales, el  incremento en la morbilidad y mortalidad por el contagio del virus covid-19,  la ausencia de vacuna contra el covid-19, la propagacion del coronavirus covid-19, la falta de analisis e identificacion de los elementos de proteccion  personal (asociados a prevenir el contagio por covid-19), las limitantes para la realizacion de capacitaciones sobre gestion del riesgo, como tambien ambientales (por prevencion al contagio del covid-19), pueden ocasionar el incumplimiento en la ejecucion de planes, programas y proyectos priorizados en el Plan de Desarrollo </t>
  </si>
  <si>
    <t>Incumplimiento en la ejecucion de planes, programas y proyectos, priorizados en el plan de desarrollo</t>
  </si>
  <si>
    <t>Incumplimiento en la ejecucion de planes, programas y proyectos priorizados en el plan de desarrollo</t>
  </si>
  <si>
    <t>Cada funcionario o contratista diariamente debe consultar y dar aplicación al protocolo de bioseguridad establecido por la entidad, con el fin de evitar contagiarce o contagiar a los demas funcionarios o contratistas con los que pueda tener contacto.En caso de presentar los sintomas establecidos en el protocolo, manifestarlo a la Directora de Ambiente, Agua y cambio Climatico, al Director de Gestion del Riesgo y Atencion de Desastres y a Talento Humano. Como registro de aplicacion queda: el reporte al correo electronico de Talento Humano, de la Directora de Ambiente, Agua y Cambio Climatico y del Director de Gestion del riesgo y Atencion de Desastres.</t>
  </si>
  <si>
    <t xml:space="preserve">11)  Prestamo de equipos tecnológicos para laborar en casa </t>
  </si>
  <si>
    <t xml:space="preserve">12) Disponibilidad de transporte vehicular. </t>
  </si>
  <si>
    <t>13) Protocolo de Bioseguridad para la prevencion de la trasmision del covid-19, de la Alcaldia de Ibague.</t>
  </si>
  <si>
    <t>11) Incumplimiento de metas establecidas en el Plan Indicativo y Plan de accion.</t>
  </si>
  <si>
    <t>12) Dificultad para asesorar y acompañar a  las Instituciones Educativas    en la formulación de los planes escolares en gestión del riesgo y  proyectos  ambientales,  y a su vez, limitaciones  para  realizar  la   socialización de los planes y  la implementación de los  proyectos ambientales escolares. ( por el covid -19. )</t>
  </si>
  <si>
    <t xml:space="preserve">13) Limitantes para la realización de capacitaciones sobre gestión del riesgo, como tambien ambientales, en las comunas y corregimientos y entidades del sector público y/o privado. ( por prevención del contagio del covid - 19). </t>
  </si>
  <si>
    <t xml:space="preserve">14) Falta de análisis e  indentificación de los elementos de protección personal que requiere el personal que labora en la Secretaría de Ambiente y Gestión del riesgo; así como, la falta  de  entrega  de los mismos por parte de la Dirección de Talento Humano,  a través del  SST (asociados a prevenir el contagio por covid -19). </t>
  </si>
  <si>
    <t>D11,O9: Incluir la meta(s) incumplida(s), en el Plan de Accion del año siguiente.</t>
  </si>
  <si>
    <t>En el momento de la ejecución de las actividades  o metas  programadas en los planes, programas y proyectos</t>
  </si>
  <si>
    <t xml:space="preserve">Rara vez </t>
  </si>
  <si>
    <t>Moderada</t>
  </si>
  <si>
    <t>Debil</t>
  </si>
  <si>
    <t>Debil (No se ejecuta)</t>
  </si>
  <si>
    <t>Extrema</t>
  </si>
  <si>
    <t>Reporte diario del estado de salud de los funcionarios o contratistas, en el Formato o encuesta enviada por Talento Humano.</t>
  </si>
  <si>
    <t>D3,O16,F13: Aplicar el protocolo de bioseguridad para la prevencion de la trasmision del covid-19, de la Alcaldia de Ibague, entre otras medidas: Lavado de manos cada tres horas; distanciamiento fisico , al menos de dos metros con otras personas; uso de tapabocas obligatorio en el trabajo y fuera de este; antes de salir de casa reportar diariamente el estado de salud; presentar temperatura menor a 38 grados centigrados. Participar en las actividades de capacitacion, sensibilizacion y toma de conciencia en la prevencion del covid-19. En el evento de que un funcionario o contratista presente los sintomas del covid-19, manifestarlo a la Directora de Ambiente, Agua y Cambio Climatico, al Director de Gestion del Riesgo y Atencion de Desastres y a Talento Humano.</t>
  </si>
  <si>
    <t xml:space="preserve">El Profesional Universitario de la Direccion de Ambiente, Agua y Cambio Climatico, asignado para recopilar las evidencias de lo actuado o ejecutado en cada programa, trimestralmente verifica el avance en el cumplimiento de las metas de los diferentes programas, establecidos en el Plan Indicativo anual, mediante reunion en comite tecnico, con la participacion del Secretario de Despacho, el Director de Ambiente, Agua y Cambio Climatico y los profesionales universitarios encargados de los programas, para asi tomar las correspondientes decisiones respecto a la ejecucion de los mismos; en el evento de estar atrazados en el cumplimiento  de las metas se toman las medidas necesarias para subsanar las falencias. Como evidencias se dejan el Acta de Comite, y los informes de visita tecnica de los profesionales.  </t>
  </si>
  <si>
    <r>
      <rPr>
        <sz val="9"/>
        <rFont val="Arial"/>
        <family val="2"/>
      </rPr>
      <t xml:space="preserve">El Profesional Universitario de la Direccion de Direccion de Gestion del Riesgo y Atencion de Desastres, asignado para recopilar las evidencias de lo actuado o ejecutado en cada programa, trimestralmente verifica el avance en el cumplimiento de las metas de los diferentes programas, establecidos en el Plan Indicativo anual, mediante reunion en comite tecnico, con la participacion del Secretario de Despacho, el Director de  Direccion de Gestion del Riesgo y Atencion de Desastres y los profesionales universitarios encargados de los programas, para asi tomar las correspondientes decisiones respecto a la ejecucion de los mismos; en el evento de estar atrazados en el cumplimiento  de las metas se toman las medidas necesarias para subsanar las falencias. Como evidencias se dejan el Acta de Comite, y los informes de visita tecnica de los profesionales. </t>
    </r>
    <r>
      <rPr>
        <sz val="9"/>
        <color rgb="FFFF0000"/>
        <rFont val="Arial"/>
        <family val="2"/>
      </rPr>
      <t xml:space="preserve"> </t>
    </r>
  </si>
  <si>
    <t xml:space="preserve">El Profesional Universitario de la Direccion de Gestion del Riesgo y Atencion de Desastres, asignado para recopilar las evidencias de lo actuado o ejecutado en cada programa, trimestralmente verifica el avance en el cumplimiento de las metas de los diferentes programas, establecidos en el Plan Indicativo anual, mediante reunion en comite tecnico, con la participacion del Secretario de Despacho, el  Direccion de Gestion del Riesgo y Atencion de Desastresy los profesionales universitarios encargados de los programas, para asi tomar las correspondientes decisiones respecto a la ejecucion de los mismos; en el evento de estar atrazados en el cumplimiento  de las metas se toman las medidas necesarias para subsanar las falencias. Como evidencias se dejan el Acta de Comite, y los informes de visita tecnica de los profesionales.  </t>
  </si>
  <si>
    <t>Debil (No se Ejecuta)</t>
  </si>
  <si>
    <t>DIARIO</t>
  </si>
  <si>
    <t>TRIMESTRAL</t>
  </si>
  <si>
    <t>propagación del coronavirus covid -19 a pesar de los esfuerzos estatales y de la sociedad.</t>
  </si>
  <si>
    <t>MENSUAL</t>
  </si>
  <si>
    <t>F6,O5,O2  Hacer uso de las herramientas tecnologicas   disponibles en la entidad para desarrollar tareas asignadas a la secretaria.</t>
  </si>
  <si>
    <t>D3,O12 Solicitar  a Talento Humano capacitacion en herramientas ofimaticas y tecnologicas para servidores publicos.</t>
  </si>
  <si>
    <t>El profesional Universitario de la Direccion de Ambiente, Agua y Cambio Climatico, asignado para recopilar las evidencias de lo actuado o ejecutado en cada programa, trimestralmente verifica el avance en el cumplimiento de las metas de los diferentes programas, establecidos en el Plan de acción Anual, mediante reunion en comite tecnico, con la participacion del Secretario de Despacho, el Director de Ambiente, Agua y Cambio Climatico y los profesionales universitarios encargados de los programas, para asi tomar las correspondientes decisiones respecto a la ejecucion de los mismos; en el evento de estar atrazados en el cumplimiento de las metas se toman las medidas necesarias para subsanar las falencias. Como evidencias se dejan el Acta de Comite tecnico, y el correo electronico enviado a planeacion municipal con el reporte de avance de cumplimiento al plan de accion.</t>
  </si>
  <si>
    <t xml:space="preserve">D1,O14; Realizar seguimiento  trimestral al cumplimiento del plan de accion anual formulado por la secretaria de Ambiente y Gestion del Riesgo. </t>
  </si>
  <si>
    <t>D2, O13, A03, Informar a los entes de control (personeria, procuraduria, oficina de control disciplinario) sobre la materializacion del riesgo en el evento de presentarse para el inicio de los procesos respectivos.</t>
  </si>
  <si>
    <t>D13,F13, solicitar a la direccion de talento humano grupo de seguridad y salud en el trabajo, la entrega de elementos de proteccion contra el covid-19, que necesitan los funcionarios y contratistas adscritos a la Secretaria de Ambiente y Gestion del Riesgo</t>
  </si>
  <si>
    <t>Seguimiento y control deficiente al procedimiento de entrega o suministro de sistemas septicos o de material vegetal.</t>
  </si>
  <si>
    <t>El profesional universitario asignado para realizar las visitas tecnicas, cada vez que se presenta una solicitud para entrega de sistema septico domiciliario verifica el cumplimiento de los requisitos para la entrega del sistema septico domiciliario mediante visita al predio objeto de la solicitud, verifica que los lineamientos establecidos en el manual  suministrado por el proveedor de los sistemas septicos domiciliarios, se cumpla, generando el informe de visita con el respectivo concepto tecnico de viabilidad o de no viabilidad; con base a lo anterior el profesional universitario elabora un listado de beneficiarios, que son los que cumplen con los requisitos, y se reune con el Secretario de Despacho y el Director de Ambiente, Agua y Cambio Climatico, para analizarla verificar que las personas del listado tienen derecho a un sistema septico domiciliario, por cumplir con todos los requisitos, y se procede a generar un Acta de Entrega a cada beneficiario; en el evento de que el predio no cumpla con los requsitos, no se entrega el sistema septico domiciliario, y se procede a archivar la correspondiente solicitud con el informe de visita. Como evidencia se deja la solicitud, el informe de visita tecnica, y el Acta de Entrega correspondiente.</t>
  </si>
  <si>
    <t>El profesional universitario asignado para realizar las visitas tecnicas, cada vez que se presenta una solicitud para entrega de sistema septico domiciliario, verifica el cumplimiento de los requisitos para la entrega del sistema septico domiciliario, mediante visita al predio objeto de la solicitud, verifica que los lineamientos establecidos en el manual  suministrado por el proveedor de los sistemas septicos domiciliarios, se cumpla, generando el informe de visita con el respectivo concepto tecnico de viabilidad o de no viabilidad; con base a lo anterior el profesional universitario elabora un listado de beneficiarios, que son los que cumplen con los requisitos, y se reune con el Secretario de Despacho y el Director de Ambiente, Agua y Cambio Climatico, para analizarla verificar que las personas del listado tienen derecho a un sistema septico domiciliario, por cumplir con todos los requisitos, y se procede a generar un Acta de Entrega a cada beneficiario; en el evento de que el predio no cumpla con los requsitos, no se entrega el sistema septico domiciliario, y se procede a archivar la correspondiente solicitud con el informe de visita. Como evidencia se deja la solicitud, el informe de visita tecnica, y el Acta de Entrega correspondiente.</t>
  </si>
  <si>
    <t xml:space="preserve">Seguimiento y control deficiente al procedimiento de entrega o suministro de sistemas septicos domiciliarios o de material vegetal. </t>
  </si>
  <si>
    <t>Seguimiento y control deficiente al procedimiento de entrega o suministro de sistemas septicos domiciliarios o de material vegetal.</t>
  </si>
  <si>
    <t xml:space="preserve">Seguimiento y control deficiente al procedimiento de entrega o suministro de sistemas septicos, material vegetal, o ayudas humanitarias. </t>
  </si>
  <si>
    <t>Los profesionales Universitarios asignados para realizar las visitas tecnicas, cada vez que se presenta una solicitud para el suministro de material vegetal, verifican el cumplimiento de los requisitos, mediante visita al sitio objeto de la solicitud, verificando lo expuesto en el instructivo denominado: Produccion y Suministro de material vegetal, elaborando un informe de visita con el respectivo concepto tecnico de viabilida o de no viabilidad, de ser viable la entrega del material vegetal solicitado, diligencia la respectiva Acta de Entrega, y al final manifiesta que la zona a intervenir cuenta con los requisitos para realizar la siembra del material vegetal, constancia de que visito el sitio objeto de la solicitud, y con el radicado de la solicitud, para luego ser verificada la informacion por parte del Secretario de Despacho y el Director de Ambiente, Agua y Cambio Climatico, de estar de acuerdo con el Acta de Entrega  presentada por el Profesional Universitario proceden a su suscripcion. En el evento de que el sitio no cumpla con los requisitos, no se entrega el material vegetal, y se procede a archivar la correspondiente solicitud con el informe de visita. Como evidencia se deja la solicitud, el informe de visita tecnica y el Acta de Entrega correspondiente.</t>
  </si>
  <si>
    <r>
      <t>El Profesional Universitario de la Direccion de Ambiente, Agua y Cambio Climatico, asignado para recopilar las evidencias de lo actuado o ejecutado en cada programa, trimestralmente verifica el avance en el cumplimiento de las metas de los diferentes programas, establecidos en el Plan de accion Anual, mediante reunion en comite tecnico, con la participacion del Secretario de Despacho, el Director de Ambiente, Agua y Cambio Climatico y los profesionales universitarios encargados de los programas, para asi tomar las correspondientes decisiones respecto a la ejecucion de los mismos; en el evento</t>
    </r>
    <r>
      <rPr>
        <sz val="11"/>
        <color indexed="8"/>
        <rFont val="Arial"/>
        <family val="2"/>
      </rPr>
      <t xml:space="preserve"> de estar atrazados en el</t>
    </r>
    <r>
      <rPr>
        <sz val="11"/>
        <color indexed="10"/>
        <rFont val="Arial"/>
        <family val="2"/>
      </rPr>
      <t xml:space="preserve"> </t>
    </r>
    <r>
      <rPr>
        <sz val="11"/>
        <rFont val="Arial"/>
        <family val="2"/>
      </rPr>
      <t>cumplimiento</t>
    </r>
    <r>
      <rPr>
        <sz val="11"/>
        <color indexed="10"/>
        <rFont val="Arial"/>
        <family val="2"/>
      </rPr>
      <t xml:space="preserve"> </t>
    </r>
    <r>
      <rPr>
        <sz val="11"/>
        <color indexed="8"/>
        <rFont val="Arial"/>
        <family val="2"/>
      </rPr>
      <t xml:space="preserve"> de las metas se toman las medidas necesarias para subsanar las falencias. Como evidencias se dejan el Acta de Comite, y el correo electronico enviado a planeacion municipal con el reporte de avance de cumplimiento al plan de accion.  </t>
    </r>
  </si>
  <si>
    <t>Dificultad para asesorar y acompañar a  las Instituciones Educativas en la formulación de los proyectos ambientales escolares, planes escolares en gestión del riesgo y  proyectos  ambientales,  y a su vez, limitaciones  para  realizar  la  socialización y  la implementación de los  proyectos ambientales escolares, y de los planes. ( por el covid -19. )</t>
  </si>
  <si>
    <t>Dificultad para asesorar y acompañar a  las Instituciones Educativas en la formulación de los proyectos ambientales escolares, planes escolares en gestión del riesgo y  proyectos  ambientales,  y a su vez, limitaciones  para  realizar  la socialización y  la implementación de los  proyectos ambientales escolares, y de los planes. ( por el covid -19. )</t>
  </si>
  <si>
    <t>El profesional Universitario de la Direccion de Gestion del Riesgo y Atencion de Desastres, asignado para recopilar las evidencias de lo actuado o ejecutado en cada programa, trimestralmente verifica el avance en el cumplimiento de las metas de los diferentes programas, establecidos en el Plan de accion anual, mediante reunion en comite tecnico, con la participacion del Secretario de Despacho, el Director de de Gestion del Riesgo y Atencion de Desastres y los profesionales universitarios encargados de los programas, para asi tomar las correspondientes decisiones respecto a la ejecucion de los mismos; en el evento de estar atrazados en el cumplimiento de las metas se toman las medidas necesarias para subsanar las falencias. Como evidencias se dejan el Acta de Comite tecnico, y el correo electronico enviado a planeacion municipal con el reporte de avance de cumplimiento al plan de accion.</t>
  </si>
  <si>
    <t>El profesional Universitario de la Direccion de Ambiente, Agua y Cambio Climatico, asignado para recopilar las evidencias de lo actuado o ejecutado en cada programa, trimestralmente verifica el avance en el cumplimiento de las metas de los diferentes programas, establecidos en el Plan de accion anual, mediante reunion en comite tecnico, con la participacion del Secretario de Despacho, el Director de Ambiente, Agua y Cambio Climatico y los profesionales universitarios encargados de los programas, para asi tomar las correspondientes decisiones respecto a la ejecucion de los mismos; en el evento de estar atrazados en el cumplimiento de las metas se toman las medidas necesarias para subsanar las falencias. Como evidencias se dejan el Acta de Comite tecnico, y el correo electronico enviado a planeacion municipal con el reporte de avance de cumplimiento al plan de accion.</t>
  </si>
  <si>
    <t>Cada funcionario o contratista diariamente debe consultar y dar aplicación al protocolo de bioseguridad establecido por la entidad, con el fin de evitar contagiace o contagiar a los demas funcionarios o contratistas con los que pueda tener contacto. En caso de presentar los sintomas establecidos en el protocolo, manifestarlo a la Directora de ambiente, Agua y Cambio Climatico, o al Director de Gestion del riesgo y Atencion de Desastres, segun corresponda, y a la Direcion de Talento Humano. Como registro de aplicacion queda: El reporte al correo electronico de Talento Humano y de la Directora de Ambiente, Agua y cambio Climatico, o del Director de Gestion del Riesgo y Atencion de Desastres.</t>
  </si>
  <si>
    <t>Cada funcionario o contratista diariamente debe consultar y dar aplicación al protocolo de bioseguridad establecido por la entidad, con el fin de evitar contagiace o contagiar a los demas funcionarios o contratistas con los que pueda tener contacto. En caso de presentar los sintomas establecidos en el protocolo, manifestarlo a la Directora de ambiente, Agua y Cambio Climatico, o al Director de Gestion del riesgo y Atencion de Desastres, segun corresponda, y  a la Direccion Talento Humano. Como registro de aplicacion queda: El reporte al correo electronico de Talento Humano y de la Directora de Ambiente, Agua y cambio Climatico, o del Director de Gestion del Riesgo y Atencion de Desastres.</t>
  </si>
  <si>
    <t>Cada funcionario o contratista diariamente debe consultar y dar aplicación al protocolo de bioseguridad establecido por la entidad, con el fin de evitar contagiace o contagiar a los demas funcionarios o contratistas con los que pueda tener contacto. En caso de presentar los sintomas establecidos en el protocolo, manifestarlo a la Directora de ambiente, Agua y Cambio Climatico, o al Director de Gestion del riesgo y Atencion de Desastres, segun corresponda, y a la Direccion Talento Humano. Como registro de aplicacion queda: el reporte al correo electronico de Talento Humano y de la Directora de Ambiente, Agua y cambio Climatico, o del Director de Gestion del Riesgo y Atencion de Desastres.</t>
  </si>
  <si>
    <t>Cada funcionario o contratista diariamente debe consultar y dar aplicación al protocolo de bioseguridad establecido por la entidad, con el fin de evitar contagiace o contagiar a los demas funcionarios o contratistas con los que pueda tener contacto. En caso de presentar los sintomas establecidos en el protocolo, manifestarlo a la Directora de ambiente, Agua y Cambio Climatico, o al Director de Gestion del riesgo y Atencion de Desastres, segun corresponda, y  a la Direccion de Talento Humano. Como registro de aplicacion queda: El reporte al correo electronico de Talento Humano y de la Directora de Ambiente, Agua y cambio Climatico, o del Director de Gestion del Riesgo y Atencion de Desastres.</t>
  </si>
  <si>
    <t xml:space="preserve"> D9,O8,F10, Socializar  el instructivo, producción y suministro  de material vegetal a los funcionarios que intervienen en este proceso, y para sistemas sépticos el manual suministrado por el proveedor.</t>
  </si>
  <si>
    <t>Acta de Comité Técnico</t>
  </si>
  <si>
    <t>Director de Ambiente, Agua y Cambio Climático.</t>
  </si>
  <si>
    <t>Acta de comité técnico y carpeta de ayudas humanitarias</t>
  </si>
  <si>
    <t>Director Gestión del Riesgo y Atención de Desastres</t>
  </si>
  <si>
    <t>D2, O13,A03, Informar a los entes de control (personería, procuraduría, oficina de control disciplinario) sobre la materialización del riesgo en el evento de presentarse para el inicio de los procesos respectivos.</t>
  </si>
  <si>
    <t xml:space="preserve"> D1,O3 Armonizar los proyectos y programas de los entes territoriales con las políticas y planes ambientales tanto del orden nacional como regional</t>
  </si>
  <si>
    <t>Acta Reunión Comité Técnico.</t>
  </si>
  <si>
    <t>D1,O14: Realizar seguimiento trimestral al cumplimiento del plan de acción anual formulado por la Secretaria de Ambiente y Gestión del riesgo.</t>
  </si>
  <si>
    <t>Correo electrónico enviado a Planeación Municipal con el seguimiento al plan de acción.</t>
  </si>
  <si>
    <t>Cronograma de actividades, y muestra fotográfica de la plataforma utilizada y de los estudiantes.</t>
  </si>
  <si>
    <t>Directora de Ambiente, Agua y Cambio Climático-Director de Gestión del Riesgo y Atención de Desastres</t>
  </si>
  <si>
    <t>Limitantes para la realización de capacitaciones sobre gestión del riesgo, como también ambientales, en las comunas y corregimientos y entidades del sector público y/o privado. ( por prevención del contagio del covid - 19)</t>
  </si>
  <si>
    <t>D3,O16,F13: Aplicar el protocolo de bioseguridad para prevenir la trasmisión del covid-19, de la Alcaldía de Ibagué, entre otras medidas : Lavado de manos cada tres horas; distanciamiento físico, al menos de 2 metros con otras personas; uso de tapabocas obligatorio en el trabajo y fuera de este; antes de salir de casa, reportar diariamente el estado de salud; presentar temperatura menor a 38 grados centígrados. Participar en las actividades de capacitación, sensibilización y toma de conciencia en la prevención del covid-19. En  el evento de que un funcionario o contratista presente los síntomas del covid-19, manifestarlo a la Directora de Ambiente, Agua y Cambio Climático al Director de Gestión del Riesgo y Atención de Desastres, según corresponda, y a Dirección de Talento Humano.</t>
  </si>
  <si>
    <t>Directora de Ambiente, Agua y Cambio Climático-Director de Gestión del Riesgo y Atención de Desastres.</t>
  </si>
  <si>
    <t>Falta de análisis e  identificación de los elementos de protección personal que requiere el personal que labora en la Secretaría de Ambiente y Gestión del riesgo; así como, la falta  de  entrega  de los mismos por parte de la Dirección de Talento Humano,  a través del  SST (asociados a prevenir el contagio por covid -19).</t>
  </si>
  <si>
    <t>D13,F13: Solicitar a la dirección de talento humano, grupo de seguridad y salud en el trabajo, la entrega de elementos de protección contra el covid-19, que necesitan los funcionarios y contratistas adscritos a la Secretaria de Ambiente y Gestión del Riesgo.</t>
  </si>
  <si>
    <t>Memorando de solicitud de entrega de elementos de protección y planilla de entrega.</t>
  </si>
  <si>
    <t>D11,O9: Incluir la meta(s) incumplida(s), en el Plan de Acción del año siguiente.</t>
  </si>
  <si>
    <t>Nuevo Plan de Acción con la meta incumplida.</t>
  </si>
  <si>
    <r>
      <rPr>
        <b/>
        <sz val="10"/>
        <color theme="1"/>
        <rFont val="Arial"/>
        <family val="2"/>
      </rPr>
      <t>Indicador de eficacia:</t>
    </r>
    <r>
      <rPr>
        <sz val="10"/>
        <color theme="1"/>
        <rFont val="Arial"/>
        <family val="2"/>
      </rPr>
      <t xml:space="preserve">                                          Indice de Cumplimiento = (Actividades ejecutadas /Actividades programadas)*100.                                                                                                                                                                        
</t>
    </r>
    <r>
      <rPr>
        <b/>
        <sz val="10"/>
        <color theme="1"/>
        <rFont val="Arial"/>
        <family val="2"/>
      </rPr>
      <t>Indicador de efectividad</t>
    </r>
    <r>
      <rPr>
        <sz val="10"/>
        <color theme="1"/>
        <rFont val="Arial"/>
        <family val="2"/>
      </rPr>
      <t xml:space="preserve"> = Efectividad del plan de manejo del riesgo=(# de casos en que se materializo el riesgo en el periodo actual - # de casos en que se materializo el riesgo en el periodo anterior) / # de casos  en que se materializo el riesgo en el periodo anterior x 100.</t>
    </r>
  </si>
  <si>
    <t>Indicador de eficacia:                                          Indice de Cumplimiento = (Actividades ejecutadas /Actividades programadas)*100.                                                                                                                                                                        
Indicador de efectividad = Efectividad del plan de manejo del riesgo=(# de casos en que se materializo el riesgo en el periodo actual - # de casos en que se materializo el riesgo en el periodo anterior) / # de casos  en que se materializo el riesgo en el periodo anterior x 100.</t>
  </si>
  <si>
    <t>Codigo:FOR-13-PRO-SIG-04</t>
  </si>
  <si>
    <t>Versión: 04</t>
  </si>
  <si>
    <t>Fecha: 2020/06/26</t>
  </si>
  <si>
    <t>Pagina:2 de 15</t>
  </si>
  <si>
    <t>Pagina: 1 de 15</t>
  </si>
  <si>
    <t>Pagina: 3 de 15</t>
  </si>
  <si>
    <t>FOR-13-PRO-SIG-04</t>
  </si>
  <si>
    <t>4 de 15</t>
  </si>
  <si>
    <t>Codigo: FOR-13-PRO-SIG-04</t>
  </si>
  <si>
    <t>Pagina: 5 de 15</t>
  </si>
  <si>
    <t>Pagina: 6 de 15</t>
  </si>
  <si>
    <t>Pagina: 7 de 15</t>
  </si>
  <si>
    <t xml:space="preserve">Codigo:FOR-13-PRO-SIG-04                             </t>
  </si>
  <si>
    <t>Pagina: 8 de 15</t>
  </si>
  <si>
    <t xml:space="preserve">Codigo:  FOR-13-PRO-SIG-04                  </t>
  </si>
  <si>
    <t>Pagina: 9 de 15</t>
  </si>
  <si>
    <t xml:space="preserve">Codigo: FOR-13-PRO-SIG-04           </t>
  </si>
  <si>
    <t>Pagina: 10 de 15</t>
  </si>
  <si>
    <t>Versión:04</t>
  </si>
  <si>
    <t>Pagina: 11 de 15</t>
  </si>
  <si>
    <t>Pagina: 12 de 15</t>
  </si>
  <si>
    <t>Pagina: 13 de 15</t>
  </si>
  <si>
    <t>Pagina: 14 de 15</t>
  </si>
  <si>
    <t>Pagina: 15 de 15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</si>
</sst>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61"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sz val="11"/>
      <color rgb="FFFF0000"/>
      <name val="Calibri"/>
      <family val="2"/>
      <scheme val="minor"/>
    </font>
    <font>
      <b/>
      <sz val="9"/>
      <color indexed="8"/>
      <name val="Arial"/>
      <family val="2"/>
    </font>
    <font>
      <sz val="9"/>
      <color indexed="8"/>
      <name val="Arial"/>
      <family val="2"/>
    </font>
    <font>
      <sz val="12"/>
      <name val="Arial"/>
      <family val="2"/>
    </font>
    <font>
      <b/>
      <sz val="14"/>
      <name val="Arial"/>
      <family val="2"/>
    </font>
    <font>
      <sz val="11"/>
      <color indexed="10"/>
      <name val="Arial"/>
      <family val="2"/>
    </font>
    <font>
      <b/>
      <sz val="11"/>
      <color rgb="FFFF0000"/>
      <name val="Arial"/>
      <family val="2"/>
    </font>
    <font>
      <b/>
      <sz val="11"/>
      <color rgb="FFFF0000"/>
      <name val="Calibri"/>
      <family val="2"/>
      <scheme val="minor"/>
    </font>
    <font>
      <sz val="11"/>
      <name val="Calibri"/>
      <family val="2"/>
      <scheme val="minor"/>
    </font>
    <font>
      <sz val="9"/>
      <color rgb="FFFF0000"/>
      <name val="Arial"/>
      <family val="2"/>
    </font>
    <font>
      <sz val="9"/>
      <name val="Arial"/>
      <family val="2"/>
    </font>
  </fonts>
  <fills count="25">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s>
  <borders count="102">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theme="0"/>
      </right>
      <top/>
      <bottom style="medium">
        <color theme="0"/>
      </bottom>
      <diagonal/>
    </border>
    <border>
      <left style="medium">
        <color theme="0"/>
      </left>
      <right style="medium">
        <color theme="0"/>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
    <xf numFmtId="0" fontId="0" fillId="0" borderId="0"/>
  </cellStyleXfs>
  <cellXfs count="1168">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Border="1" applyAlignment="1">
      <alignment horizontal="center" vertical="center" wrapText="1"/>
    </xf>
    <xf numFmtId="0" fontId="5" fillId="0" borderId="0" xfId="0" applyFont="1" applyBorder="1"/>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5" fillId="0" borderId="1" xfId="0" applyFont="1" applyFill="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0" fillId="0" borderId="0" xfId="0" applyBorder="1"/>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applyBorder="1"/>
    <xf numFmtId="0" fontId="15" fillId="0" borderId="0" xfId="0" applyFont="1" applyAlignment="1">
      <alignment horizontal="center"/>
    </xf>
    <xf numFmtId="0" fontId="15" fillId="16" borderId="2" xfId="0" applyFont="1" applyFill="1" applyBorder="1" applyAlignment="1">
      <alignment horizontal="left" vertical="center"/>
    </xf>
    <xf numFmtId="0" fontId="9" fillId="0" borderId="0" xfId="0" applyFont="1" applyBorder="1"/>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7"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7" fillId="0" borderId="1" xfId="0" applyFont="1" applyBorder="1" applyAlignment="1">
      <alignment horizontal="left" vertical="center" wrapText="1"/>
    </xf>
    <xf numFmtId="0" fontId="5" fillId="0" borderId="0" xfId="0" applyFont="1" applyBorder="1" applyAlignment="1">
      <alignment horizont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6" fillId="0" borderId="0" xfId="0" applyFont="1" applyBorder="1" applyAlignment="1">
      <alignment vertical="center"/>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0" fillId="5" borderId="58" xfId="0" applyFill="1" applyBorder="1" applyAlignment="1">
      <alignment horizontal="center"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Font="1"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Border="1" applyAlignment="1">
      <alignment horizontal="left" vertical="center" wrapText="1"/>
    </xf>
    <xf numFmtId="0" fontId="0" fillId="3" borderId="41" xfId="0" applyFill="1" applyBorder="1" applyAlignment="1"/>
    <xf numFmtId="0" fontId="0" fillId="3" borderId="24" xfId="0" applyFill="1" applyBorder="1" applyAlignment="1"/>
    <xf numFmtId="0" fontId="3" fillId="16" borderId="88" xfId="0" applyFont="1" applyFill="1" applyBorder="1" applyAlignment="1">
      <alignment vertical="center" wrapText="1"/>
    </xf>
    <xf numFmtId="0" fontId="2" fillId="16" borderId="88" xfId="0" applyFont="1" applyFill="1" applyBorder="1" applyAlignment="1">
      <alignment vertical="center" wrapText="1"/>
    </xf>
    <xf numFmtId="0" fontId="2" fillId="16" borderId="88"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6" fillId="3" borderId="22" xfId="0" applyFont="1" applyFill="1" applyBorder="1" applyAlignment="1">
      <alignment horizontal="center" vertical="center" wrapText="1"/>
    </xf>
    <xf numFmtId="0" fontId="3" fillId="16" borderId="88" xfId="0" quotePrefix="1" applyFont="1" applyFill="1" applyBorder="1" applyAlignment="1">
      <alignment vertical="center" wrapText="1"/>
    </xf>
    <xf numFmtId="0" fontId="2" fillId="16" borderId="89" xfId="0" applyFont="1" applyFill="1" applyBorder="1" applyAlignment="1">
      <alignment vertical="center" wrapText="1"/>
    </xf>
    <xf numFmtId="0" fontId="5" fillId="0" borderId="0" xfId="0" applyFont="1" applyFill="1" applyBorder="1"/>
    <xf numFmtId="0" fontId="5" fillId="0" borderId="0" xfId="0" applyFont="1" applyFill="1" applyBorder="1" applyAlignment="1">
      <alignment horizontal="center"/>
    </xf>
    <xf numFmtId="0" fontId="5" fillId="0" borderId="0" xfId="0" applyFont="1" applyFill="1" applyBorder="1" applyAlignment="1">
      <alignment horizontal="center" vertical="top"/>
    </xf>
    <xf numFmtId="0" fontId="6" fillId="0" borderId="0" xfId="0" applyFont="1" applyFill="1" applyBorder="1"/>
    <xf numFmtId="0" fontId="2" fillId="0" borderId="0" xfId="0" applyFont="1" applyFill="1" applyBorder="1" applyAlignment="1">
      <alignment vertical="center" wrapText="1"/>
    </xf>
    <xf numFmtId="0" fontId="3" fillId="0" borderId="0" xfId="0" applyFont="1" applyFill="1" applyBorder="1" applyAlignment="1">
      <alignment vertical="center" wrapText="1"/>
    </xf>
    <xf numFmtId="0" fontId="6" fillId="0" borderId="0" xfId="0" applyFont="1" applyFill="1" applyBorder="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7" fillId="0" borderId="1" xfId="0" applyFont="1" applyBorder="1" applyAlignment="1">
      <alignment horizontal="left" vertical="center" wrapText="1"/>
    </xf>
    <xf numFmtId="0" fontId="7" fillId="0" borderId="1" xfId="0" applyFont="1" applyBorder="1" applyAlignment="1">
      <alignment horizontal="center" vertical="center" wrapText="1"/>
    </xf>
    <xf numFmtId="0" fontId="5" fillId="3" borderId="0" xfId="0" applyFont="1" applyFill="1" applyBorder="1" applyAlignment="1">
      <alignment horizontal="center" vertical="center"/>
    </xf>
    <xf numFmtId="0" fontId="5" fillId="3" borderId="22" xfId="0" applyFont="1" applyFill="1" applyBorder="1" applyAlignment="1">
      <alignment horizontal="center" vertical="center"/>
    </xf>
    <xf numFmtId="0" fontId="6" fillId="3" borderId="0" xfId="0" applyFont="1" applyFill="1" applyBorder="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33" fillId="10" borderId="0" xfId="0" applyFont="1" applyFill="1" applyBorder="1" applyAlignment="1">
      <alignment horizontal="center" vertical="center"/>
    </xf>
    <xf numFmtId="0" fontId="33" fillId="3" borderId="0" xfId="0" applyFont="1" applyFill="1" applyBorder="1" applyAlignment="1">
      <alignment horizontal="center" vertical="center"/>
    </xf>
    <xf numFmtId="0" fontId="33" fillId="9" borderId="0" xfId="0" applyFont="1" applyFill="1" applyBorder="1" applyAlignment="1">
      <alignment horizontal="center" vertical="center"/>
    </xf>
    <xf numFmtId="0" fontId="33" fillId="0" borderId="0" xfId="0" applyFont="1" applyBorder="1" applyAlignment="1">
      <alignment horizontal="center" vertical="center"/>
    </xf>
    <xf numFmtId="0" fontId="33" fillId="8" borderId="0" xfId="0" applyFont="1" applyFill="1" applyBorder="1" applyAlignment="1">
      <alignment horizontal="center" vertical="center"/>
    </xf>
    <xf numFmtId="0" fontId="33" fillId="11" borderId="0" xfId="0" applyFont="1" applyFill="1" applyBorder="1" applyAlignment="1">
      <alignment horizontal="center" vertical="center"/>
    </xf>
    <xf numFmtId="0" fontId="0" fillId="3" borderId="22" xfId="0" applyFill="1" applyBorder="1" applyAlignment="1">
      <alignment horizontal="center" vertical="center"/>
    </xf>
    <xf numFmtId="0" fontId="0" fillId="3" borderId="0" xfId="0" applyFill="1" applyBorder="1" applyAlignment="1">
      <alignment horizontal="center" vertical="center"/>
    </xf>
    <xf numFmtId="0" fontId="0" fillId="3" borderId="39" xfId="0" applyFill="1" applyBorder="1" applyAlignment="1">
      <alignment horizontal="center" vertical="center"/>
    </xf>
    <xf numFmtId="0" fontId="5" fillId="0" borderId="0" xfId="0" applyFont="1" applyBorder="1" applyAlignment="1">
      <alignment horizontal="center" vertical="center"/>
    </xf>
    <xf numFmtId="0" fontId="5" fillId="0" borderId="22" xfId="0" applyFont="1" applyBorder="1" applyAlignment="1">
      <alignment horizontal="center" vertical="center"/>
    </xf>
    <xf numFmtId="0" fontId="10" fillId="3" borderId="0" xfId="0" applyFont="1" applyFill="1" applyBorder="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39" fillId="10" borderId="0" xfId="0" applyFont="1" applyFill="1" applyBorder="1" applyAlignment="1">
      <alignment horizontal="center" vertical="center"/>
    </xf>
    <xf numFmtId="0" fontId="39" fillId="3" borderId="0" xfId="0" applyFont="1" applyFill="1" applyBorder="1" applyAlignment="1">
      <alignment horizontal="center" vertical="center"/>
    </xf>
    <xf numFmtId="0" fontId="39" fillId="9" borderId="0" xfId="0" applyFont="1" applyFill="1" applyBorder="1" applyAlignment="1">
      <alignment horizontal="center" vertical="center"/>
    </xf>
    <xf numFmtId="0" fontId="39" fillId="0" borderId="0" xfId="0" applyFont="1" applyBorder="1" applyAlignment="1">
      <alignment horizontal="center" vertical="center"/>
    </xf>
    <xf numFmtId="0" fontId="39" fillId="8" borderId="0" xfId="0" applyFont="1" applyFill="1" applyBorder="1" applyAlignment="1">
      <alignment horizontal="center" vertical="center"/>
    </xf>
    <xf numFmtId="0" fontId="39" fillId="11" borderId="0" xfId="0" applyFont="1" applyFill="1" applyBorder="1" applyAlignment="1">
      <alignment horizontal="center" vertical="center"/>
    </xf>
    <xf numFmtId="0" fontId="40" fillId="3" borderId="0" xfId="0" applyFont="1" applyFill="1" applyBorder="1" applyAlignment="1">
      <alignment horizontal="center" vertical="center"/>
    </xf>
    <xf numFmtId="0" fontId="5" fillId="16" borderId="88" xfId="0" applyFont="1" applyFill="1" applyBorder="1" applyAlignment="1">
      <alignment horizontal="center" vertical="center"/>
    </xf>
    <xf numFmtId="0" fontId="5" fillId="16" borderId="88" xfId="0" applyFont="1" applyFill="1" applyBorder="1"/>
    <xf numFmtId="0" fontId="0" fillId="16" borderId="88" xfId="0" applyFill="1" applyBorder="1"/>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Border="1" applyAlignment="1">
      <alignment horizontal="left" vertical="center"/>
    </xf>
    <xf numFmtId="0" fontId="7" fillId="0" borderId="0" xfId="0" applyFont="1" applyBorder="1" applyAlignment="1">
      <alignment horizontal="left" vertical="center" wrapText="1"/>
    </xf>
    <xf numFmtId="0" fontId="23" fillId="0" borderId="0" xfId="0" applyFont="1" applyBorder="1" applyAlignment="1">
      <alignment horizontal="left" vertical="center" wrapText="1"/>
    </xf>
    <xf numFmtId="0" fontId="7" fillId="0" borderId="0" xfId="0" applyFont="1" applyBorder="1" applyAlignment="1">
      <alignment horizontal="left" vertical="center"/>
    </xf>
    <xf numFmtId="0" fontId="23" fillId="0" borderId="0" xfId="0" applyFont="1" applyBorder="1" applyAlignment="1">
      <alignment horizontal="lef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5" fillId="0" borderId="1" xfId="0" applyFont="1" applyFill="1" applyBorder="1" applyAlignment="1" applyProtection="1">
      <alignment horizontal="center" vertical="center"/>
    </xf>
    <xf numFmtId="0" fontId="5" fillId="0" borderId="0" xfId="0" applyFont="1" applyAlignment="1">
      <alignment vertical="top"/>
    </xf>
    <xf numFmtId="0" fontId="7" fillId="0" borderId="0" xfId="0" applyFont="1" applyAlignment="1">
      <alignment horizontal="left" vertical="center" wrapText="1"/>
    </xf>
    <xf numFmtId="0" fontId="19" fillId="24" borderId="1" xfId="0" applyFont="1" applyFill="1" applyBorder="1" applyAlignment="1">
      <alignment horizontal="center" vertical="center" wrapText="1"/>
    </xf>
    <xf numFmtId="0" fontId="19" fillId="24" borderId="5" xfId="0" applyFont="1" applyFill="1" applyBorder="1" applyAlignment="1">
      <alignment horizontal="center"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7" fillId="0" borderId="1" xfId="0" applyFont="1" applyBorder="1" applyAlignment="1" applyProtection="1">
      <alignment vertical="center" wrapText="1"/>
      <protection locked="0"/>
    </xf>
    <xf numFmtId="0" fontId="7" fillId="3" borderId="1" xfId="0" applyFont="1" applyFill="1" applyBorder="1" applyAlignment="1" applyProtection="1">
      <alignment horizontal="left" vertical="center" wrapText="1"/>
      <protection locked="0"/>
    </xf>
    <xf numFmtId="0" fontId="14" fillId="0" borderId="5" xfId="0" applyFont="1" applyBorder="1" applyAlignment="1" applyProtection="1">
      <alignment horizontal="left" vertical="center"/>
      <protection locked="0"/>
    </xf>
    <xf numFmtId="0" fontId="7" fillId="24" borderId="5" xfId="0" applyFont="1" applyFill="1" applyBorder="1" applyAlignment="1" applyProtection="1">
      <alignment horizontal="left" vertical="center" wrapText="1"/>
      <protection locked="0"/>
    </xf>
    <xf numFmtId="0" fontId="7" fillId="0" borderId="5"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pplyProtection="1">
      <alignment horizontal="center" vertical="center" wrapText="1"/>
    </xf>
    <xf numFmtId="0" fontId="6" fillId="15" borderId="28" xfId="0" applyFont="1" applyFill="1" applyBorder="1" applyAlignment="1" applyProtection="1">
      <alignment horizontal="center" vertical="center" wrapText="1"/>
    </xf>
    <xf numFmtId="0" fontId="19" fillId="15" borderId="28" xfId="0" applyFont="1" applyFill="1" applyBorder="1" applyAlignment="1" applyProtection="1">
      <alignment horizontal="center" vertical="center" wrapText="1"/>
    </xf>
    <xf numFmtId="0" fontId="5" fillId="0" borderId="1" xfId="0" applyFont="1" applyBorder="1" applyAlignment="1" applyProtection="1">
      <alignment horizontal="center" vertical="center"/>
    </xf>
    <xf numFmtId="0" fontId="5" fillId="0" borderId="0" xfId="0" applyFont="1" applyBorder="1" applyAlignment="1" applyProtection="1">
      <alignment horizontal="left" vertical="center" wrapText="1"/>
    </xf>
    <xf numFmtId="0" fontId="5" fillId="0" borderId="22" xfId="0" applyFont="1" applyBorder="1" applyAlignment="1" applyProtection="1">
      <alignment horizontal="left" vertical="center" wrapText="1"/>
    </xf>
    <xf numFmtId="0" fontId="5" fillId="0" borderId="0" xfId="0" applyFont="1" applyBorder="1" applyProtection="1"/>
    <xf numFmtId="0" fontId="5" fillId="0" borderId="22" xfId="0" applyFont="1" applyBorder="1" applyProtection="1"/>
    <xf numFmtId="0" fontId="5" fillId="0" borderId="41" xfId="0" applyFont="1" applyBorder="1" applyProtection="1"/>
    <xf numFmtId="0" fontId="5" fillId="0" borderId="24" xfId="0" applyFont="1" applyBorder="1" applyProtection="1"/>
    <xf numFmtId="0" fontId="5" fillId="3" borderId="0" xfId="0" applyFont="1" applyFill="1" applyBorder="1" applyAlignment="1" applyProtection="1">
      <alignment horizontal="left" vertical="center" wrapText="1"/>
    </xf>
    <xf numFmtId="0" fontId="5" fillId="3" borderId="36" xfId="0" applyFont="1" applyFill="1" applyBorder="1" applyAlignment="1" applyProtection="1">
      <alignment horizontal="left" vertical="center" wrapText="1"/>
    </xf>
    <xf numFmtId="0" fontId="5" fillId="0" borderId="0" xfId="0" applyFont="1" applyProtection="1"/>
    <xf numFmtId="164" fontId="19" fillId="15" borderId="16" xfId="0" applyNumberFormat="1" applyFont="1" applyFill="1" applyBorder="1" applyAlignment="1" applyProtection="1">
      <alignment horizontal="center" vertical="center" wrapText="1"/>
    </xf>
    <xf numFmtId="165" fontId="5" fillId="0" borderId="60" xfId="0" applyNumberFormat="1" applyFont="1" applyFill="1" applyBorder="1" applyAlignment="1" applyProtection="1">
      <alignment horizontal="center" vertical="center"/>
    </xf>
    <xf numFmtId="164" fontId="5" fillId="0" borderId="60" xfId="0" applyNumberFormat="1" applyFont="1" applyFill="1" applyBorder="1" applyAlignment="1" applyProtection="1">
      <alignment horizontal="center" vertical="center"/>
    </xf>
    <xf numFmtId="0" fontId="0" fillId="0" borderId="97" xfId="0" applyBorder="1" applyAlignment="1" applyProtection="1">
      <alignment vertical="top"/>
      <protection locked="0"/>
    </xf>
    <xf numFmtId="0" fontId="0" fillId="0" borderId="97" xfId="0" applyBorder="1"/>
    <xf numFmtId="0" fontId="45" fillId="15" borderId="54" xfId="0" applyFont="1" applyFill="1" applyBorder="1" applyAlignment="1" applyProtection="1">
      <alignment horizontal="center" vertical="center" wrapText="1"/>
    </xf>
    <xf numFmtId="0" fontId="0" fillId="0" borderId="96" xfId="0" applyBorder="1" applyAlignment="1" applyProtection="1">
      <alignment horizontal="center" vertical="top"/>
      <protection locked="0"/>
    </xf>
    <xf numFmtId="0" fontId="1" fillId="0" borderId="1" xfId="0" applyFont="1" applyBorder="1" applyAlignment="1">
      <alignment horizontal="center" vertical="center" wrapText="1"/>
    </xf>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9" xfId="0" applyFont="1" applyFill="1" applyBorder="1" applyAlignment="1">
      <alignment horizontal="left"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1" fontId="5" fillId="13" borderId="1" xfId="0" applyNumberFormat="1" applyFont="1" applyFill="1" applyBorder="1" applyAlignment="1">
      <alignment horizontal="center" vertical="center"/>
    </xf>
    <xf numFmtId="0" fontId="5" fillId="0" borderId="1" xfId="0" applyFont="1" applyBorder="1" applyAlignment="1" applyProtection="1">
      <alignment horizontal="center" vertical="center" wrapText="1"/>
      <protection locked="0"/>
    </xf>
    <xf numFmtId="0" fontId="5" fillId="16" borderId="88"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164" fontId="5" fillId="17" borderId="9" xfId="0" applyNumberFormat="1" applyFont="1" applyFill="1" applyBorder="1" applyAlignment="1" applyProtection="1">
      <alignment vertical="center"/>
    </xf>
    <xf numFmtId="164" fontId="5" fillId="8" borderId="6" xfId="0" applyNumberFormat="1" applyFont="1" applyFill="1" applyBorder="1" applyAlignment="1" applyProtection="1">
      <alignment vertical="center"/>
    </xf>
    <xf numFmtId="0" fontId="5" fillId="0" borderId="0" xfId="0" applyFont="1" applyBorder="1" applyAlignment="1">
      <alignment horizontal="center"/>
    </xf>
    <xf numFmtId="0" fontId="5" fillId="0" borderId="1" xfId="0" applyFont="1" applyBorder="1" applyAlignment="1">
      <alignment horizontal="left" vertical="center" wrapText="1"/>
    </xf>
    <xf numFmtId="0" fontId="5" fillId="0" borderId="0" xfId="0" applyFont="1" applyAlignment="1">
      <alignment horizontal="center"/>
    </xf>
    <xf numFmtId="0" fontId="7" fillId="0" borderId="2" xfId="0" applyFont="1" applyBorder="1" applyAlignment="1">
      <alignment horizontal="center" vertical="center" wrapText="1"/>
    </xf>
    <xf numFmtId="0" fontId="7" fillId="0" borderId="1" xfId="0" applyFont="1" applyBorder="1" applyAlignment="1" applyProtection="1">
      <alignment horizontal="left" vertical="center" wrapText="1"/>
      <protection locked="0"/>
    </xf>
    <xf numFmtId="0" fontId="7" fillId="0" borderId="1" xfId="0" applyFont="1" applyBorder="1" applyAlignment="1">
      <alignment horizontal="left" vertical="center" wrapText="1"/>
    </xf>
    <xf numFmtId="0" fontId="1" fillId="0" borderId="1" xfId="0" applyFont="1" applyFill="1" applyBorder="1" applyAlignment="1">
      <alignment vertical="top" wrapText="1"/>
    </xf>
    <xf numFmtId="0" fontId="1" fillId="0" borderId="60" xfId="0" applyFont="1" applyBorder="1" applyAlignment="1">
      <alignment horizontal="left" vertical="top" wrapText="1"/>
    </xf>
    <xf numFmtId="0" fontId="42" fillId="0" borderId="1" xfId="0" applyFont="1" applyFill="1" applyBorder="1" applyAlignment="1">
      <alignment horizontal="left" vertical="top" wrapText="1"/>
    </xf>
    <xf numFmtId="0" fontId="1" fillId="0" borderId="1" xfId="0" applyFont="1" applyFill="1" applyBorder="1" applyAlignment="1">
      <alignment vertical="top" wrapText="1"/>
    </xf>
    <xf numFmtId="0" fontId="1" fillId="0" borderId="1" xfId="0" applyFont="1" applyFill="1" applyBorder="1" applyAlignment="1">
      <alignment horizontal="left" vertical="top" wrapText="1"/>
    </xf>
    <xf numFmtId="0" fontId="1" fillId="0" borderId="0" xfId="0" applyFont="1" applyAlignment="1">
      <alignment horizontal="justify" vertical="top"/>
    </xf>
    <xf numFmtId="0" fontId="1" fillId="0" borderId="1" xfId="0" applyFont="1" applyBorder="1" applyAlignment="1">
      <alignment horizontal="justify" vertical="top"/>
    </xf>
    <xf numFmtId="0" fontId="42" fillId="0" borderId="1" xfId="0" applyFont="1" applyBorder="1" applyAlignment="1">
      <alignment horizontal="left" vertical="center" wrapText="1"/>
    </xf>
    <xf numFmtId="0" fontId="1" fillId="0" borderId="1" xfId="0" applyFont="1" applyFill="1" applyBorder="1" applyAlignment="1">
      <alignment horizontal="left" vertical="top" wrapText="1"/>
    </xf>
    <xf numFmtId="0" fontId="1" fillId="3" borderId="1" xfId="0" applyFont="1" applyFill="1" applyBorder="1" applyAlignment="1">
      <alignment vertical="top" wrapText="1"/>
    </xf>
    <xf numFmtId="0" fontId="8" fillId="5" borderId="30" xfId="0" applyFont="1" applyFill="1" applyBorder="1" applyAlignment="1">
      <alignment horizontal="center" vertical="center"/>
    </xf>
    <xf numFmtId="0" fontId="5" fillId="23" borderId="8" xfId="0" applyFont="1" applyFill="1" applyBorder="1" applyAlignment="1">
      <alignment horizontal="center" vertical="center" wrapText="1"/>
    </xf>
    <xf numFmtId="0" fontId="5" fillId="23" borderId="2" xfId="0" applyFont="1" applyFill="1" applyBorder="1" applyAlignment="1">
      <alignment horizontal="center" vertical="center" wrapText="1"/>
    </xf>
    <xf numFmtId="0" fontId="5" fillId="0" borderId="0" xfId="0" applyFont="1" applyBorder="1" applyAlignment="1">
      <alignment horizontal="center" vertical="center" wrapText="1"/>
    </xf>
    <xf numFmtId="0" fontId="5" fillId="23" borderId="7" xfId="0" applyFont="1" applyFill="1" applyBorder="1" applyAlignment="1">
      <alignment horizontal="center" vertical="center" wrapText="1"/>
    </xf>
    <xf numFmtId="0" fontId="5" fillId="23" borderId="1" xfId="0" applyFont="1" applyFill="1" applyBorder="1" applyAlignment="1">
      <alignment horizontal="center" vertical="center" wrapText="1"/>
    </xf>
    <xf numFmtId="0" fontId="0" fillId="0" borderId="1" xfId="0" applyBorder="1" applyAlignment="1" applyProtection="1">
      <alignment horizontal="center" vertical="center"/>
      <protection locked="0"/>
    </xf>
    <xf numFmtId="0" fontId="7" fillId="3" borderId="1" xfId="0" applyFont="1" applyFill="1" applyBorder="1" applyAlignment="1">
      <alignment horizontal="left" vertical="center" wrapText="1"/>
    </xf>
    <xf numFmtId="0" fontId="7" fillId="3" borderId="1" xfId="0" applyFont="1" applyFill="1" applyBorder="1" applyAlignment="1">
      <alignment horizontal="left" vertical="top" wrapText="1"/>
    </xf>
    <xf numFmtId="0" fontId="7" fillId="3" borderId="1" xfId="0" applyFont="1" applyFill="1" applyBorder="1" applyAlignment="1">
      <alignment horizontal="justify" vertical="top"/>
    </xf>
    <xf numFmtId="0" fontId="7" fillId="3" borderId="60" xfId="0" applyFont="1" applyFill="1" applyBorder="1" applyAlignment="1">
      <alignment horizontal="left" vertical="center" wrapText="1"/>
    </xf>
    <xf numFmtId="0" fontId="20" fillId="0" borderId="1" xfId="0" applyFont="1" applyBorder="1" applyAlignment="1">
      <alignment horizontal="center" vertical="center" wrapText="1"/>
    </xf>
    <xf numFmtId="0" fontId="42" fillId="0" borderId="1" xfId="0" applyFont="1" applyBorder="1" applyAlignment="1">
      <alignment horizontal="center" vertical="center" wrapText="1"/>
    </xf>
    <xf numFmtId="0" fontId="7" fillId="0" borderId="1" xfId="0" applyFont="1" applyBorder="1" applyAlignment="1">
      <alignment horizontal="center" vertical="center"/>
    </xf>
    <xf numFmtId="0" fontId="1" fillId="0" borderId="0" xfId="0" applyFont="1"/>
    <xf numFmtId="0" fontId="1" fillId="5" borderId="1" xfId="0" applyFont="1" applyFill="1" applyBorder="1" applyAlignment="1">
      <alignment horizontal="center" wrapText="1"/>
    </xf>
    <xf numFmtId="0" fontId="1" fillId="0" borderId="28" xfId="0" applyFont="1" applyBorder="1" applyAlignment="1">
      <alignment horizontal="left" wrapText="1"/>
    </xf>
    <xf numFmtId="0" fontId="1" fillId="0" borderId="1" xfId="0" applyFont="1" applyBorder="1" applyAlignment="1">
      <alignment horizontal="left" wrapText="1"/>
    </xf>
    <xf numFmtId="0" fontId="1" fillId="5" borderId="3" xfId="0" applyFont="1" applyFill="1" applyBorder="1" applyAlignment="1">
      <alignment horizontal="center"/>
    </xf>
    <xf numFmtId="0" fontId="1" fillId="0" borderId="17" xfId="0" applyFont="1" applyBorder="1" applyAlignment="1">
      <alignment horizontal="left" vertical="center" wrapText="1"/>
    </xf>
    <xf numFmtId="0" fontId="1" fillId="0" borderId="36" xfId="0" applyFont="1" applyBorder="1" applyAlignment="1">
      <alignment horizontal="left" vertical="center" wrapText="1"/>
    </xf>
    <xf numFmtId="0" fontId="0" fillId="5" borderId="62" xfId="0" applyFill="1" applyBorder="1" applyAlignment="1">
      <alignment horizontal="left" vertical="center" wrapText="1"/>
    </xf>
    <xf numFmtId="0" fontId="0" fillId="5" borderId="62" xfId="0" applyFill="1" applyBorder="1" applyAlignment="1">
      <alignment horizontal="center" vertical="center" wrapText="1"/>
    </xf>
    <xf numFmtId="0" fontId="20" fillId="5" borderId="1" xfId="0" applyFont="1" applyFill="1" applyBorder="1" applyAlignment="1">
      <alignment horizontal="center"/>
    </xf>
    <xf numFmtId="0" fontId="42" fillId="0" borderId="28" xfId="0" applyFont="1" applyBorder="1" applyAlignment="1">
      <alignment horizontal="center"/>
    </xf>
    <xf numFmtId="0" fontId="42" fillId="0" borderId="1" xfId="0" applyFont="1" applyBorder="1" applyAlignment="1">
      <alignment horizontal="center"/>
    </xf>
    <xf numFmtId="0" fontId="42" fillId="0" borderId="1" xfId="0" applyFont="1" applyBorder="1" applyAlignment="1">
      <alignment horizontal="center" wrapText="1"/>
    </xf>
    <xf numFmtId="0" fontId="42" fillId="5" borderId="1" xfId="0" applyFont="1" applyFill="1" applyBorder="1" applyAlignment="1">
      <alignment horizontal="center"/>
    </xf>
    <xf numFmtId="0" fontId="53" fillId="0" borderId="1" xfId="0" applyFont="1" applyBorder="1" applyAlignment="1" applyProtection="1">
      <alignment vertical="center" wrapText="1"/>
      <protection locked="0"/>
    </xf>
    <xf numFmtId="0" fontId="53" fillId="0" borderId="1" xfId="0" applyFont="1" applyFill="1" applyBorder="1" applyAlignment="1" applyProtection="1">
      <alignment vertical="center" wrapText="1"/>
      <protection locked="0"/>
    </xf>
    <xf numFmtId="0" fontId="53" fillId="0" borderId="1" xfId="0" applyFont="1" applyBorder="1" applyAlignment="1" applyProtection="1">
      <alignment horizontal="center" vertical="center" wrapText="1"/>
      <protection locked="0"/>
    </xf>
    <xf numFmtId="0" fontId="53" fillId="0" borderId="10" xfId="0" applyFont="1" applyBorder="1" applyAlignment="1" applyProtection="1">
      <alignment horizontal="left" vertical="center" wrapText="1"/>
      <protection locked="0"/>
    </xf>
    <xf numFmtId="0" fontId="53" fillId="0" borderId="1" xfId="0" applyFont="1" applyBorder="1" applyAlignment="1" applyProtection="1">
      <alignment horizontal="left" vertical="center" wrapText="1"/>
      <protection locked="0"/>
    </xf>
    <xf numFmtId="0" fontId="42" fillId="3" borderId="28" xfId="0" applyFont="1" applyFill="1" applyBorder="1" applyAlignment="1" applyProtection="1">
      <alignment horizontal="left" vertical="center" wrapText="1"/>
      <protection locked="0"/>
    </xf>
    <xf numFmtId="0" fontId="1" fillId="3" borderId="28" xfId="0" applyFont="1" applyFill="1" applyBorder="1" applyAlignment="1" applyProtection="1">
      <alignment horizontal="left" vertical="center" wrapText="1"/>
      <protection locked="0"/>
    </xf>
    <xf numFmtId="49" fontId="1" fillId="0" borderId="2" xfId="0" applyNumberFormat="1" applyFont="1" applyBorder="1" applyAlignment="1" applyProtection="1">
      <alignment horizontal="center" vertical="center" wrapText="1"/>
      <protection locked="0"/>
    </xf>
    <xf numFmtId="0" fontId="20" fillId="0" borderId="1" xfId="0" applyFont="1" applyBorder="1" applyAlignment="1" applyProtection="1">
      <alignment horizontal="center" vertical="center" wrapText="1"/>
      <protection locked="0"/>
    </xf>
    <xf numFmtId="0" fontId="42" fillId="0" borderId="1" xfId="0" applyFont="1" applyBorder="1" applyAlignment="1" applyProtection="1">
      <alignment horizontal="center" vertical="center" wrapText="1"/>
      <protection locked="0"/>
    </xf>
    <xf numFmtId="0" fontId="1" fillId="0" borderId="28" xfId="0" applyFont="1" applyBorder="1" applyAlignment="1" applyProtection="1">
      <alignment horizontal="center" vertical="center"/>
      <protection locked="0"/>
    </xf>
    <xf numFmtId="0" fontId="23" fillId="3" borderId="1" xfId="0" applyFont="1" applyFill="1" applyBorder="1" applyAlignment="1">
      <alignment horizontal="left" vertical="center" wrapText="1"/>
    </xf>
    <xf numFmtId="0" fontId="23" fillId="0" borderId="1" xfId="0" applyFont="1" applyFill="1" applyBorder="1" applyAlignment="1">
      <alignment horizontal="left" vertical="center" wrapText="1"/>
    </xf>
    <xf numFmtId="0" fontId="23" fillId="0" borderId="1" xfId="0" applyFont="1" applyBorder="1" applyAlignment="1">
      <alignment horizontal="center" vertical="center" wrapText="1"/>
    </xf>
    <xf numFmtId="0" fontId="23" fillId="0" borderId="1" xfId="0" applyFont="1" applyFill="1" applyBorder="1" applyAlignment="1">
      <alignment horizontal="center" vertical="center" wrapText="1"/>
    </xf>
    <xf numFmtId="0" fontId="23" fillId="0" borderId="1" xfId="0" applyFont="1" applyBorder="1" applyAlignment="1">
      <alignment horizontal="left" vertical="center" wrapText="1"/>
    </xf>
    <xf numFmtId="0" fontId="7" fillId="0" borderId="1" xfId="0" applyFont="1" applyFill="1" applyBorder="1" applyAlignment="1">
      <alignment horizontal="center" vertical="center" wrapText="1"/>
    </xf>
    <xf numFmtId="0" fontId="0" fillId="0" borderId="1" xfId="0" applyBorder="1" applyAlignment="1">
      <alignment horizontal="center" vertical="center"/>
    </xf>
    <xf numFmtId="0" fontId="23" fillId="3" borderId="60"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protection locked="0"/>
    </xf>
    <xf numFmtId="0" fontId="7" fillId="0" borderId="1" xfId="0" applyFont="1" applyBorder="1" applyAlignment="1">
      <alignment horizontal="left" vertical="center" wrapText="1"/>
    </xf>
    <xf numFmtId="0" fontId="8" fillId="0" borderId="1" xfId="0" applyFont="1" applyBorder="1" applyAlignment="1">
      <alignment vertical="center" wrapText="1"/>
    </xf>
    <xf numFmtId="0" fontId="50" fillId="0" borderId="0" xfId="0" applyFont="1"/>
    <xf numFmtId="0" fontId="1" fillId="0" borderId="1" xfId="0" applyFont="1" applyBorder="1" applyAlignment="1">
      <alignment horizontal="left" vertical="center" wrapText="1"/>
    </xf>
    <xf numFmtId="0" fontId="1" fillId="0" borderId="1" xfId="0" applyFont="1" applyBorder="1" applyAlignment="1">
      <alignment horizontal="center" vertical="center" wrapText="1"/>
    </xf>
    <xf numFmtId="0" fontId="1" fillId="0" borderId="1" xfId="0" applyFont="1" applyBorder="1" applyAlignment="1" applyProtection="1">
      <alignment horizontal="center" vertical="center" wrapText="1"/>
      <protection locked="0"/>
    </xf>
    <xf numFmtId="0" fontId="1" fillId="0" borderId="1" xfId="0" applyFont="1" applyBorder="1" applyAlignment="1">
      <alignment horizontal="left" vertical="center" wrapText="1"/>
    </xf>
    <xf numFmtId="0" fontId="1" fillId="3" borderId="1" xfId="0" applyFont="1" applyFill="1" applyBorder="1" applyAlignment="1">
      <alignment horizontal="left" vertical="center" wrapText="1"/>
    </xf>
    <xf numFmtId="0" fontId="1" fillId="0" borderId="1" xfId="0" applyFont="1" applyBorder="1" applyAlignment="1">
      <alignment horizontal="justify" vertical="top" wrapText="1"/>
    </xf>
    <xf numFmtId="0" fontId="21" fillId="3" borderId="1" xfId="0" applyFont="1" applyFill="1" applyBorder="1" applyAlignment="1">
      <alignment vertical="center" wrapText="1"/>
    </xf>
    <xf numFmtId="0" fontId="1" fillId="3" borderId="1" xfId="0" applyFont="1" applyFill="1" applyBorder="1" applyAlignment="1">
      <alignment vertical="center" wrapText="1"/>
    </xf>
    <xf numFmtId="0" fontId="0" fillId="3" borderId="1" xfId="0" applyFont="1" applyFill="1" applyBorder="1" applyAlignment="1" applyProtection="1">
      <alignment horizontal="justify" vertical="top" wrapText="1"/>
      <protection locked="0"/>
    </xf>
    <xf numFmtId="0" fontId="14" fillId="3" borderId="1" xfId="0" applyFont="1" applyFill="1" applyBorder="1" applyAlignment="1" applyProtection="1">
      <alignment horizontal="justify" vertical="top" wrapText="1"/>
      <protection locked="0"/>
    </xf>
    <xf numFmtId="0" fontId="1" fillId="0" borderId="1" xfId="0" applyFont="1" applyBorder="1" applyAlignment="1">
      <alignment vertical="top" wrapText="1"/>
    </xf>
    <xf numFmtId="0" fontId="1" fillId="0" borderId="1" xfId="0" applyFont="1" applyFill="1" applyBorder="1" applyAlignment="1">
      <alignment horizontal="justify" vertical="top" wrapText="1"/>
    </xf>
    <xf numFmtId="0" fontId="5" fillId="3" borderId="0" xfId="0" applyFont="1" applyFill="1" applyBorder="1" applyAlignment="1" applyProtection="1">
      <alignment vertical="center" wrapText="1"/>
    </xf>
    <xf numFmtId="0" fontId="1" fillId="0" borderId="1" xfId="0" applyFont="1" applyBorder="1" applyAlignment="1">
      <alignment horizontal="left" vertical="center" wrapText="1"/>
    </xf>
    <xf numFmtId="0" fontId="1" fillId="0" borderId="1" xfId="0" applyFont="1" applyBorder="1" applyAlignment="1">
      <alignment horizontal="center" vertical="center" wrapText="1"/>
    </xf>
    <xf numFmtId="0" fontId="1" fillId="0" borderId="1" xfId="0" applyFont="1" applyBorder="1" applyAlignment="1" applyProtection="1">
      <alignment horizontal="center" vertical="center"/>
      <protection locked="0"/>
    </xf>
    <xf numFmtId="0" fontId="15" fillId="5" borderId="81" xfId="0" applyFont="1" applyFill="1" applyBorder="1" applyAlignment="1">
      <alignment horizontal="center" vertical="center" wrapText="1"/>
    </xf>
    <xf numFmtId="0" fontId="15" fillId="5" borderId="100" xfId="0" applyFont="1" applyFill="1" applyBorder="1" applyAlignment="1">
      <alignment horizontal="center" vertical="center"/>
    </xf>
    <xf numFmtId="0" fontId="15" fillId="5" borderId="100" xfId="0" applyFont="1" applyFill="1" applyBorder="1" applyAlignment="1">
      <alignment horizontal="center" vertical="center" wrapText="1"/>
    </xf>
    <xf numFmtId="0" fontId="1" fillId="0" borderId="1" xfId="0" applyFont="1" applyBorder="1" applyAlignment="1">
      <alignment horizontal="center" vertical="center" wrapText="1"/>
    </xf>
    <xf numFmtId="0" fontId="59" fillId="0" borderId="1" xfId="0" applyFont="1" applyBorder="1" applyAlignment="1">
      <alignment horizontal="left" vertical="center" wrapText="1"/>
    </xf>
    <xf numFmtId="0" fontId="60" fillId="0" borderId="1" xfId="0" applyFont="1" applyBorder="1" applyAlignment="1">
      <alignment horizontal="left" vertical="center" wrapText="1"/>
    </xf>
    <xf numFmtId="0" fontId="23" fillId="0" borderId="1" xfId="0" applyFont="1" applyBorder="1" applyAlignment="1" applyProtection="1">
      <alignment horizontal="center" vertical="center" wrapText="1"/>
      <protection locked="0"/>
    </xf>
    <xf numFmtId="0" fontId="23" fillId="0" borderId="1" xfId="0" applyFont="1" applyBorder="1" applyAlignment="1" applyProtection="1">
      <alignment vertical="center" wrapText="1"/>
      <protection locked="0"/>
    </xf>
    <xf numFmtId="0" fontId="7" fillId="0" borderId="1" xfId="0" applyFont="1" applyBorder="1" applyAlignment="1">
      <alignment horizontal="left" vertical="center" wrapText="1"/>
    </xf>
    <xf numFmtId="0" fontId="7" fillId="0" borderId="7" xfId="0" applyFont="1" applyBorder="1" applyAlignment="1">
      <alignment horizontal="left" vertical="center" wrapText="1"/>
    </xf>
    <xf numFmtId="0" fontId="7" fillId="0" borderId="1" xfId="0" applyFont="1" applyBorder="1" applyAlignment="1" applyProtection="1">
      <alignment horizontal="center" vertical="center"/>
      <protection locked="0"/>
    </xf>
    <xf numFmtId="0" fontId="23" fillId="3" borderId="7" xfId="0" applyFont="1" applyFill="1" applyBorder="1" applyAlignment="1">
      <alignment horizontal="left" vertical="center" wrapText="1"/>
    </xf>
    <xf numFmtId="0" fontId="23" fillId="0" borderId="7" xfId="0" applyFont="1" applyBorder="1" applyAlignment="1">
      <alignment horizontal="center" vertical="center" wrapText="1"/>
    </xf>
    <xf numFmtId="0" fontId="23" fillId="0" borderId="7" xfId="0" applyFont="1" applyFill="1" applyBorder="1" applyAlignment="1">
      <alignment horizontal="center" vertical="center" wrapText="1"/>
    </xf>
    <xf numFmtId="0" fontId="7" fillId="0" borderId="5" xfId="0" applyFont="1" applyBorder="1" applyAlignment="1" applyProtection="1">
      <alignment horizontal="left" vertical="center" wrapText="1"/>
      <protection locked="0"/>
    </xf>
    <xf numFmtId="0" fontId="19" fillId="24" borderId="5" xfId="0" applyFont="1" applyFill="1" applyBorder="1" applyAlignment="1">
      <alignment vertical="center" wrapText="1"/>
    </xf>
    <xf numFmtId="0" fontId="23" fillId="3" borderId="5" xfId="0" applyFont="1" applyFill="1" applyBorder="1" applyAlignment="1">
      <alignment horizontal="left" vertical="center" wrapText="1"/>
    </xf>
    <xf numFmtId="0" fontId="23" fillId="0" borderId="5" xfId="0" applyFont="1" applyBorder="1" applyAlignment="1">
      <alignment horizontal="center" vertical="center" wrapText="1"/>
    </xf>
    <xf numFmtId="0" fontId="7" fillId="0" borderId="5" xfId="0" applyFont="1" applyBorder="1" applyAlignment="1" applyProtection="1">
      <alignment vertical="center" wrapText="1"/>
      <protection locked="0"/>
    </xf>
    <xf numFmtId="0" fontId="15" fillId="5" borderId="101" xfId="0" applyFont="1" applyFill="1" applyBorder="1" applyAlignment="1">
      <alignment horizontal="center" vertical="center"/>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7" xfId="0" applyFont="1" applyBorder="1" applyAlignment="1">
      <alignment horizontal="center" vertical="center" wrapText="1"/>
    </xf>
    <xf numFmtId="0" fontId="7" fillId="0" borderId="28"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protection locked="0"/>
    </xf>
    <xf numFmtId="0" fontId="7" fillId="0" borderId="1" xfId="0" applyFont="1" applyBorder="1" applyAlignment="1" applyProtection="1">
      <alignment horizontal="center" vertical="center" wrapText="1"/>
      <protection locked="0"/>
    </xf>
    <xf numFmtId="0" fontId="1" fillId="0" borderId="7" xfId="0" applyFont="1" applyBorder="1" applyAlignment="1">
      <alignment vertical="center" wrapText="1"/>
    </xf>
    <xf numFmtId="0" fontId="1" fillId="0" borderId="1" xfId="0" applyFont="1" applyBorder="1" applyAlignment="1">
      <alignment vertical="center" wrapText="1"/>
    </xf>
    <xf numFmtId="0" fontId="1" fillId="0" borderId="5" xfId="0" applyFont="1" applyBorder="1" applyAlignment="1">
      <alignment vertical="center" wrapText="1"/>
    </xf>
    <xf numFmtId="14" fontId="7" fillId="0" borderId="1" xfId="0" applyNumberFormat="1" applyFont="1" applyBorder="1" applyAlignment="1">
      <alignment horizontal="center" vertical="center"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22" borderId="87"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1" fillId="0" borderId="4" xfId="0" applyFont="1" applyBorder="1" applyAlignment="1">
      <alignment horizontal="left" vertical="center" wrapText="1"/>
    </xf>
    <xf numFmtId="0" fontId="6" fillId="0" borderId="18" xfId="0" applyFont="1" applyBorder="1" applyAlignment="1">
      <alignment horizontal="center" vertical="center"/>
    </xf>
    <xf numFmtId="0" fontId="6" fillId="0" borderId="0" xfId="0" applyFont="1" applyBorder="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Border="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Border="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Border="1" applyAlignment="1">
      <alignment horizont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6" fillId="8" borderId="92" xfId="0" applyFont="1" applyFill="1" applyBorder="1" applyAlignment="1">
      <alignment horizontal="center" vertical="center"/>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1" fillId="0" borderId="95"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17" fillId="3" borderId="0" xfId="0" applyFont="1" applyFill="1" applyBorder="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wrapText="1"/>
    </xf>
    <xf numFmtId="0" fontId="17" fillId="16" borderId="6" xfId="0" applyFont="1" applyFill="1" applyBorder="1" applyAlignment="1">
      <alignment horizontal="left" vertical="top" wrapText="1"/>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2" fillId="0" borderId="0" xfId="0" applyFont="1" applyAlignment="1">
      <alignment horizontal="center" vertical="center" wrapText="1"/>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6" fillId="17" borderId="4" xfId="0" applyFont="1" applyFill="1" applyBorder="1" applyAlignment="1" applyProtection="1">
      <alignment horizontal="right" vertical="center"/>
    </xf>
    <xf numFmtId="0" fontId="6" fillId="17" borderId="5" xfId="0" applyFont="1" applyFill="1" applyBorder="1" applyAlignment="1" applyProtection="1">
      <alignment horizontal="right" vertical="center"/>
    </xf>
    <xf numFmtId="0" fontId="6" fillId="15" borderId="83" xfId="0" applyFont="1" applyFill="1" applyBorder="1" applyAlignment="1" applyProtection="1">
      <alignment horizontal="center" vertical="center" wrapText="1"/>
    </xf>
    <xf numFmtId="0" fontId="6" fillId="15" borderId="84" xfId="0" applyFont="1" applyFill="1" applyBorder="1" applyAlignment="1" applyProtection="1">
      <alignment horizontal="center" vertical="center" wrapText="1"/>
    </xf>
    <xf numFmtId="0" fontId="1" fillId="0" borderId="7" xfId="0" applyFont="1" applyBorder="1" applyAlignment="1">
      <alignment horizontal="left" vertical="center" wrapText="1"/>
    </xf>
    <xf numFmtId="0" fontId="1" fillId="0" borderId="9" xfId="0" applyFont="1" applyBorder="1" applyAlignment="1">
      <alignment horizontal="left" vertical="center" wrapText="1"/>
    </xf>
    <xf numFmtId="0" fontId="1" fillId="0" borderId="1" xfId="0" applyFont="1" applyBorder="1" applyAlignment="1">
      <alignment horizontal="left" vertical="center" wrapText="1"/>
    </xf>
    <xf numFmtId="0" fontId="1" fillId="0" borderId="3" xfId="0" applyFont="1" applyBorder="1" applyAlignment="1">
      <alignment horizontal="left" vertical="center" wrapText="1"/>
    </xf>
    <xf numFmtId="0" fontId="6" fillId="17" borderId="26" xfId="0" applyFont="1" applyFill="1" applyBorder="1" applyAlignment="1" applyProtection="1">
      <alignment horizontal="right" vertical="center"/>
    </xf>
    <xf numFmtId="0" fontId="6" fillId="17" borderId="19" xfId="0" applyFont="1" applyFill="1" applyBorder="1" applyAlignment="1" applyProtection="1">
      <alignment horizontal="right" vertical="center"/>
    </xf>
    <xf numFmtId="0" fontId="6" fillId="17" borderId="44" xfId="0" applyFont="1" applyFill="1" applyBorder="1" applyAlignment="1" applyProtection="1">
      <alignment horizontal="right" vertical="center"/>
    </xf>
    <xf numFmtId="0" fontId="0" fillId="0" borderId="19" xfId="0" applyBorder="1" applyAlignment="1" applyProtection="1">
      <alignment horizontal="center"/>
    </xf>
    <xf numFmtId="0" fontId="0" fillId="0" borderId="0" xfId="0" applyBorder="1" applyAlignment="1" applyProtection="1">
      <alignment horizontal="center"/>
    </xf>
    <xf numFmtId="0" fontId="0" fillId="0" borderId="38" xfId="0" applyBorder="1" applyAlignment="1" applyProtection="1">
      <alignment horizontal="center"/>
    </xf>
    <xf numFmtId="0" fontId="1" fillId="16" borderId="60" xfId="0" applyFont="1" applyFill="1" applyBorder="1" applyAlignment="1" applyProtection="1">
      <alignment horizontal="left" vertical="center" wrapText="1"/>
    </xf>
    <xf numFmtId="0" fontId="5" fillId="16" borderId="56" xfId="0" applyFont="1" applyFill="1" applyBorder="1" applyAlignment="1" applyProtection="1">
      <alignment horizontal="left" vertical="center" wrapText="1"/>
    </xf>
    <xf numFmtId="0" fontId="5" fillId="16" borderId="62" xfId="0" applyFont="1" applyFill="1" applyBorder="1" applyAlignment="1" applyProtection="1">
      <alignment horizontal="left" vertical="center" wrapText="1"/>
    </xf>
    <xf numFmtId="0" fontId="1" fillId="16" borderId="1" xfId="0" applyFont="1" applyFill="1" applyBorder="1" applyAlignment="1" applyProtection="1">
      <alignment vertical="center"/>
    </xf>
    <xf numFmtId="0" fontId="5" fillId="16" borderId="1" xfId="0" applyFont="1" applyFill="1" applyBorder="1" applyAlignment="1" applyProtection="1">
      <alignment vertical="center"/>
    </xf>
    <xf numFmtId="0" fontId="16" fillId="0" borderId="0" xfId="0" applyFont="1" applyBorder="1" applyAlignment="1" applyProtection="1">
      <alignment horizontal="center" vertical="center" wrapText="1"/>
    </xf>
    <xf numFmtId="0" fontId="16" fillId="0" borderId="36" xfId="0" applyFont="1" applyBorder="1" applyAlignment="1" applyProtection="1">
      <alignment horizontal="center" vertical="center" wrapText="1"/>
    </xf>
    <xf numFmtId="0" fontId="16" fillId="0" borderId="38" xfId="0" applyFont="1" applyBorder="1" applyAlignment="1" applyProtection="1">
      <alignment horizontal="center" vertical="center" wrapText="1"/>
    </xf>
    <xf numFmtId="0" fontId="16" fillId="0" borderId="17" xfId="0" applyFont="1" applyBorder="1" applyAlignment="1" applyProtection="1">
      <alignment horizontal="center" vertical="center" wrapText="1"/>
    </xf>
    <xf numFmtId="0" fontId="16" fillId="0" borderId="19" xfId="0" applyFont="1" applyBorder="1" applyAlignment="1" applyProtection="1">
      <alignment horizontal="center" vertical="center" wrapText="1"/>
    </xf>
    <xf numFmtId="0" fontId="16" fillId="0" borderId="44" xfId="0" applyFont="1" applyBorder="1" applyAlignment="1" applyProtection="1">
      <alignment horizontal="center" vertical="center" wrapText="1"/>
    </xf>
    <xf numFmtId="0" fontId="0" fillId="0" borderId="17" xfId="0" applyBorder="1" applyAlignment="1" applyProtection="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16" fillId="0" borderId="38"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1" fillId="0" borderId="5" xfId="0" applyFont="1" applyBorder="1" applyAlignment="1">
      <alignment horizontal="lef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5" fillId="0" borderId="1" xfId="0" applyFont="1" applyBorder="1" applyAlignment="1">
      <alignment horizontal="left" vertical="center" wrapText="1"/>
    </xf>
    <xf numFmtId="0" fontId="42" fillId="0" borderId="60" xfId="0" applyFont="1" applyBorder="1" applyAlignment="1" applyProtection="1">
      <alignment horizontal="left" vertical="center" wrapText="1"/>
      <protection locked="0"/>
    </xf>
    <xf numFmtId="0" fontId="23" fillId="0" borderId="56"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1" fillId="0" borderId="60" xfId="0" applyFont="1" applyBorder="1" applyAlignment="1" applyProtection="1">
      <alignment horizontal="left" vertical="center" wrapText="1"/>
      <protection locked="0"/>
    </xf>
    <xf numFmtId="0" fontId="1" fillId="0" borderId="62" xfId="0" applyFont="1" applyBorder="1" applyAlignment="1" applyProtection="1">
      <alignment horizontal="left" vertical="center" wrapText="1"/>
      <protection locked="0"/>
    </xf>
    <xf numFmtId="0" fontId="42" fillId="0" borderId="60" xfId="0" applyFont="1" applyBorder="1" applyAlignment="1" applyProtection="1">
      <alignment horizontal="left" vertical="center"/>
      <protection locked="0"/>
    </xf>
    <xf numFmtId="0" fontId="42" fillId="0" borderId="56" xfId="0" applyFont="1" applyBorder="1" applyAlignment="1" applyProtection="1">
      <alignment horizontal="left" vertical="center"/>
      <protection locked="0"/>
    </xf>
    <xf numFmtId="0" fontId="42" fillId="0" borderId="62" xfId="0" applyFont="1" applyBorder="1" applyAlignment="1" applyProtection="1">
      <alignment horizontal="left" vertical="center"/>
      <protection locked="0"/>
    </xf>
    <xf numFmtId="0" fontId="1" fillId="0" borderId="60" xfId="0" applyFont="1" applyBorder="1" applyAlignment="1">
      <alignment horizontal="left" wrapText="1"/>
    </xf>
    <xf numFmtId="0" fontId="1" fillId="0" borderId="62" xfId="0" applyFont="1" applyBorder="1" applyAlignment="1">
      <alignment horizontal="left" wrapText="1"/>
    </xf>
    <xf numFmtId="0" fontId="1" fillId="0" borderId="60" xfId="0" applyFont="1" applyBorder="1" applyAlignment="1">
      <alignment horizontal="left" vertical="center" wrapText="1"/>
    </xf>
    <xf numFmtId="0" fontId="0" fillId="0" borderId="62" xfId="0" applyBorder="1" applyAlignment="1">
      <alignment horizontal="left" vertical="center" wrapText="1"/>
    </xf>
    <xf numFmtId="0" fontId="1" fillId="3" borderId="60" xfId="0" applyFont="1" applyFill="1" applyBorder="1" applyAlignment="1">
      <alignment horizontal="left" vertical="center" wrapText="1"/>
    </xf>
    <xf numFmtId="0" fontId="1" fillId="3" borderId="62" xfId="0" applyFont="1" applyFill="1" applyBorder="1" applyAlignment="1">
      <alignment horizontal="left" vertical="center" wrapText="1"/>
    </xf>
    <xf numFmtId="0" fontId="1" fillId="0" borderId="62" xfId="0" applyFont="1" applyBorder="1" applyAlignment="1">
      <alignment horizontal="left" vertical="center" wrapText="1"/>
    </xf>
    <xf numFmtId="0" fontId="1" fillId="0" borderId="1" xfId="0" applyFont="1" applyBorder="1" applyAlignment="1">
      <alignment horizontal="center" vertical="center" wrapText="1"/>
    </xf>
    <xf numFmtId="0" fontId="42" fillId="0" borderId="60" xfId="0" applyFont="1" applyBorder="1" applyAlignment="1">
      <alignment horizontal="left" vertical="center" wrapText="1"/>
    </xf>
    <xf numFmtId="0" fontId="42" fillId="0" borderId="62" xfId="0" applyFont="1" applyBorder="1" applyAlignment="1">
      <alignment horizontal="left" vertical="center" wrapText="1"/>
    </xf>
    <xf numFmtId="0" fontId="42" fillId="0" borderId="60" xfId="0" applyFont="1" applyBorder="1" applyAlignment="1">
      <alignment vertical="center" wrapText="1"/>
    </xf>
    <xf numFmtId="0" fontId="42" fillId="0" borderId="62" xfId="0" applyFont="1" applyBorder="1" applyAlignment="1">
      <alignment vertical="center" wrapText="1"/>
    </xf>
    <xf numFmtId="0" fontId="42" fillId="0" borderId="60" xfId="0" applyFont="1" applyBorder="1" applyAlignment="1">
      <alignment vertical="center"/>
    </xf>
    <xf numFmtId="0" fontId="42" fillId="0" borderId="62" xfId="0" applyFont="1" applyBorder="1" applyAlignment="1">
      <alignment vertical="center"/>
    </xf>
    <xf numFmtId="0" fontId="42" fillId="3" borderId="60" xfId="0" applyFont="1" applyFill="1" applyBorder="1" applyAlignment="1">
      <alignment horizontal="left" vertical="center" wrapText="1"/>
    </xf>
    <xf numFmtId="0" fontId="42" fillId="3" borderId="62" xfId="0" applyFont="1" applyFill="1" applyBorder="1" applyAlignment="1">
      <alignment horizontal="left" vertical="center" wrapText="1"/>
    </xf>
    <xf numFmtId="0" fontId="42" fillId="0" borderId="1" xfId="0" applyFont="1" applyBorder="1" applyAlignment="1">
      <alignment horizontal="justify" vertical="top" wrapText="1"/>
    </xf>
    <xf numFmtId="0" fontId="1" fillId="0" borderId="1" xfId="0" applyFont="1" applyBorder="1" applyAlignment="1">
      <alignment horizontal="center" vertical="center"/>
    </xf>
    <xf numFmtId="0" fontId="1" fillId="3" borderId="60" xfId="0" applyFont="1" applyFill="1" applyBorder="1" applyAlignment="1">
      <alignment horizontal="center" vertical="center" wrapText="1"/>
    </xf>
    <xf numFmtId="0" fontId="1" fillId="3" borderId="62" xfId="0" applyFont="1" applyFill="1" applyBorder="1" applyAlignment="1">
      <alignment horizontal="center" vertical="center" wrapText="1"/>
    </xf>
    <xf numFmtId="0" fontId="1" fillId="0" borderId="60" xfId="0" applyFont="1" applyBorder="1" applyAlignment="1">
      <alignment horizontal="center" vertical="center" wrapText="1"/>
    </xf>
    <xf numFmtId="0" fontId="1" fillId="0" borderId="56" xfId="0" applyFont="1" applyBorder="1" applyAlignment="1">
      <alignment horizontal="center" vertical="center" wrapText="1"/>
    </xf>
    <xf numFmtId="0" fontId="1" fillId="0" borderId="62" xfId="0" applyFont="1" applyBorder="1" applyAlignment="1">
      <alignment horizontal="center" vertical="center" wrapText="1"/>
    </xf>
    <xf numFmtId="0" fontId="1" fillId="3" borderId="60" xfId="0" applyFont="1" applyFill="1" applyBorder="1" applyAlignment="1">
      <alignment vertical="center" wrapText="1"/>
    </xf>
    <xf numFmtId="0" fontId="1" fillId="3" borderId="62" xfId="0" applyFont="1" applyFill="1" applyBorder="1" applyAlignment="1">
      <alignment vertical="center" wrapText="1"/>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1" fillId="0" borderId="60" xfId="0" applyFont="1" applyBorder="1" applyAlignment="1">
      <alignment horizontal="center" vertical="center"/>
    </xf>
    <xf numFmtId="0" fontId="1" fillId="0" borderId="56" xfId="0" applyFont="1" applyBorder="1" applyAlignment="1">
      <alignment horizontal="center" vertical="center"/>
    </xf>
    <xf numFmtId="0" fontId="1" fillId="0" borderId="62" xfId="0" applyFont="1" applyBorder="1" applyAlignment="1">
      <alignment horizontal="center" vertical="center"/>
    </xf>
    <xf numFmtId="0" fontId="1" fillId="3" borderId="56" xfId="0" applyFont="1" applyFill="1" applyBorder="1" applyAlignment="1">
      <alignment horizontal="left" vertical="center" wrapText="1"/>
    </xf>
    <xf numFmtId="0" fontId="1" fillId="3" borderId="1" xfId="0" applyFont="1" applyFill="1" applyBorder="1" applyAlignment="1">
      <alignment horizontal="left" vertical="center" wrapText="1"/>
    </xf>
    <xf numFmtId="0" fontId="1" fillId="0" borderId="56" xfId="0" applyFont="1" applyBorder="1" applyAlignment="1">
      <alignment horizontal="left" vertical="center" wrapText="1"/>
    </xf>
    <xf numFmtId="0" fontId="1" fillId="3" borderId="60" xfId="0" applyFont="1" applyFill="1" applyBorder="1" applyAlignment="1">
      <alignment horizontal="justify" vertical="top" wrapText="1"/>
    </xf>
    <xf numFmtId="0" fontId="0" fillId="0" borderId="62" xfId="0" applyBorder="1" applyAlignment="1">
      <alignment horizontal="justify" vertical="top" wrapText="1"/>
    </xf>
    <xf numFmtId="0" fontId="0" fillId="0" borderId="56" xfId="0" applyBorder="1" applyAlignment="1">
      <alignment horizontal="center" vertical="center"/>
    </xf>
    <xf numFmtId="0" fontId="0" fillId="0" borderId="62" xfId="0" applyBorder="1" applyAlignment="1">
      <alignment horizontal="center" vertical="center"/>
    </xf>
    <xf numFmtId="0" fontId="1" fillId="0" borderId="60" xfId="0" applyFont="1" applyBorder="1" applyAlignment="1">
      <alignment horizontal="justify" vertical="top" wrapText="1"/>
    </xf>
    <xf numFmtId="0" fontId="18" fillId="15" borderId="1" xfId="0" applyFont="1" applyFill="1" applyBorder="1" applyAlignment="1">
      <alignment horizontal="center" vertical="center" wrapText="1"/>
    </xf>
    <xf numFmtId="0" fontId="18" fillId="15" borderId="1" xfId="0" applyFont="1" applyFill="1" applyBorder="1" applyAlignment="1">
      <alignment horizontal="center" vertical="center"/>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70" xfId="0" applyFont="1" applyBorder="1" applyAlignment="1">
      <alignment horizontal="center" vertical="center" wrapText="1"/>
    </xf>
    <xf numFmtId="0" fontId="16" fillId="0" borderId="17" xfId="0" applyFont="1" applyBorder="1" applyAlignment="1">
      <alignment horizontal="center" vertical="center" wrapText="1"/>
    </xf>
    <xf numFmtId="0" fontId="1" fillId="17" borderId="71" xfId="0" applyFont="1" applyFill="1" applyBorder="1" applyAlignment="1">
      <alignment horizontal="left" vertical="center" wrapText="1"/>
    </xf>
    <xf numFmtId="0" fontId="1" fillId="17" borderId="37" xfId="0" applyFont="1" applyFill="1" applyBorder="1" applyAlignment="1">
      <alignment horizontal="left" vertical="center" wrapText="1"/>
    </xf>
    <xf numFmtId="0" fontId="1" fillId="17" borderId="63" xfId="0" applyFont="1" applyFill="1" applyBorder="1" applyAlignment="1">
      <alignment horizontal="left" vertical="center" wrapText="1"/>
    </xf>
    <xf numFmtId="0" fontId="1" fillId="17" borderId="40" xfId="0" applyFont="1" applyFill="1" applyBorder="1" applyAlignment="1">
      <alignment horizontal="left" vertical="center" wrapText="1"/>
    </xf>
    <xf numFmtId="0" fontId="1" fillId="17" borderId="41" xfId="0" applyFont="1" applyFill="1" applyBorder="1" applyAlignment="1">
      <alignment horizontal="left" vertical="center" wrapText="1"/>
    </xf>
    <xf numFmtId="0" fontId="1" fillId="17" borderId="24" xfId="0" applyFont="1" applyFill="1" applyBorder="1" applyAlignment="1">
      <alignment horizontal="left" vertical="center" wrapText="1"/>
    </xf>
    <xf numFmtId="0" fontId="17" fillId="0" borderId="68" xfId="0" applyFont="1" applyBorder="1" applyAlignment="1">
      <alignment horizontal="left" vertical="center" wrapText="1"/>
    </xf>
    <xf numFmtId="0" fontId="17" fillId="0" borderId="56" xfId="0" applyFont="1" applyBorder="1" applyAlignment="1">
      <alignment horizontal="left" vertical="center" wrapText="1"/>
    </xf>
    <xf numFmtId="0" fontId="17" fillId="0" borderId="69" xfId="0" applyFont="1" applyBorder="1" applyAlignment="1">
      <alignment horizontal="left"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42" fillId="0" borderId="1" xfId="0" applyFont="1" applyBorder="1" applyAlignment="1">
      <alignment horizontal="left" vertical="center" wrapText="1"/>
    </xf>
    <xf numFmtId="0" fontId="42" fillId="3" borderId="1" xfId="0" applyFont="1" applyFill="1" applyBorder="1" applyAlignment="1">
      <alignment horizontal="left" vertical="center" wrapText="1"/>
    </xf>
    <xf numFmtId="0" fontId="5" fillId="0" borderId="0" xfId="0" applyFont="1" applyAlignment="1">
      <alignment horizontal="center"/>
    </xf>
    <xf numFmtId="0" fontId="0" fillId="0" borderId="60" xfId="0" applyBorder="1" applyAlignment="1">
      <alignment horizontal="center"/>
    </xf>
    <xf numFmtId="0" fontId="0" fillId="0" borderId="62" xfId="0" applyBorder="1" applyAlignment="1">
      <alignment horizontal="center"/>
    </xf>
    <xf numFmtId="0" fontId="0" fillId="0" borderId="1" xfId="0" applyBorder="1" applyAlignment="1">
      <alignment horizontal="center"/>
    </xf>
    <xf numFmtId="0" fontId="1" fillId="3" borderId="60" xfId="0" applyFont="1" applyFill="1" applyBorder="1" applyAlignment="1">
      <alignment horizontal="left" vertical="top" wrapText="1"/>
    </xf>
    <xf numFmtId="0" fontId="1" fillId="3" borderId="62" xfId="0" applyFont="1" applyFill="1" applyBorder="1" applyAlignment="1">
      <alignment horizontal="left" vertical="top" wrapText="1"/>
    </xf>
    <xf numFmtId="0" fontId="1" fillId="3" borderId="56" xfId="0" applyFont="1" applyFill="1" applyBorder="1" applyAlignment="1">
      <alignment vertical="center" wrapText="1"/>
    </xf>
    <xf numFmtId="0" fontId="23" fillId="3" borderId="0" xfId="0" applyFont="1" applyFill="1" applyAlignment="1">
      <alignment horizontal="left"/>
    </xf>
    <xf numFmtId="0" fontId="23" fillId="3" borderId="1"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23" fillId="3" borderId="60"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0" fillId="0" borderId="60" xfId="0" applyBorder="1" applyAlignment="1">
      <alignment horizontal="center" vertical="center"/>
    </xf>
    <xf numFmtId="0" fontId="42" fillId="3" borderId="60" xfId="0" applyFont="1" applyFill="1" applyBorder="1" applyAlignment="1" applyProtection="1">
      <alignment horizontal="left" vertical="center" wrapText="1"/>
      <protection locked="0"/>
    </xf>
    <xf numFmtId="0" fontId="42" fillId="3" borderId="62" xfId="0" applyFont="1" applyFill="1" applyBorder="1" applyAlignment="1" applyProtection="1">
      <alignment horizontal="left" vertical="center" wrapText="1"/>
      <protection locked="0"/>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 fillId="3" borderId="1" xfId="0" applyFont="1" applyFill="1" applyBorder="1" applyAlignment="1" applyProtection="1">
      <alignment horizontal="left" vertical="center" wrapText="1"/>
      <protection locked="0"/>
    </xf>
    <xf numFmtId="0" fontId="42" fillId="0" borderId="1" xfId="0" applyFont="1" applyBorder="1" applyAlignment="1">
      <alignment horizontal="left" vertical="center"/>
    </xf>
    <xf numFmtId="0" fontId="1" fillId="3" borderId="62" xfId="0" applyFont="1" applyFill="1" applyBorder="1" applyAlignment="1">
      <alignment horizontal="left" vertical="top"/>
    </xf>
    <xf numFmtId="0" fontId="42" fillId="0" borderId="56" xfId="0" applyFont="1" applyBorder="1" applyAlignment="1">
      <alignment horizontal="left" vertical="center" wrapText="1"/>
    </xf>
    <xf numFmtId="0" fontId="1" fillId="3" borderId="60" xfId="0" applyFont="1" applyFill="1" applyBorder="1" applyAlignment="1" applyProtection="1">
      <alignment horizontal="left" vertical="center" wrapText="1"/>
      <protection locked="0"/>
    </xf>
    <xf numFmtId="0" fontId="1" fillId="3" borderId="62" xfId="0" applyFont="1" applyFill="1" applyBorder="1" applyAlignment="1" applyProtection="1">
      <alignment horizontal="left" vertical="center" wrapText="1"/>
      <protection locked="0"/>
    </xf>
    <xf numFmtId="0" fontId="42" fillId="0" borderId="60" xfId="0" applyFont="1" applyBorder="1" applyAlignment="1">
      <alignment horizontal="justify" vertical="top"/>
    </xf>
    <xf numFmtId="0" fontId="58" fillId="0" borderId="62" xfId="0" applyFont="1" applyBorder="1" applyAlignment="1">
      <alignment horizontal="justify" vertical="top"/>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0" fillId="0" borderId="1" xfId="0" applyBorder="1" applyAlignment="1">
      <alignment horizontal="center" vertical="center"/>
    </xf>
    <xf numFmtId="0" fontId="1" fillId="3" borderId="56" xfId="0" applyFont="1" applyFill="1" applyBorder="1" applyAlignment="1">
      <alignment horizontal="center" vertical="center" wrapText="1"/>
    </xf>
    <xf numFmtId="0" fontId="6" fillId="3" borderId="62" xfId="0" applyFont="1" applyFill="1" applyBorder="1" applyAlignment="1">
      <alignment horizontal="left" vertical="center" wrapText="1"/>
    </xf>
    <xf numFmtId="0" fontId="53" fillId="0" borderId="2" xfId="0" applyFont="1" applyBorder="1" applyAlignment="1">
      <alignment horizontal="center" vertical="center" wrapText="1"/>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5" fillId="0" borderId="3" xfId="0" applyFont="1" applyBorder="1" applyAlignment="1">
      <alignment horizontal="center" vertical="center" wrapText="1"/>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21" fillId="0" borderId="1"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32" fillId="17" borderId="40" xfId="0" applyFont="1" applyFill="1" applyBorder="1" applyAlignment="1">
      <alignment horizontal="left" vertical="center" wrapText="1"/>
    </xf>
    <xf numFmtId="0" fontId="32" fillId="17" borderId="41" xfId="0" applyFont="1" applyFill="1" applyBorder="1" applyAlignment="1">
      <alignment horizontal="left" vertical="center" wrapText="1"/>
    </xf>
    <xf numFmtId="0" fontId="32"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Border="1" applyAlignment="1">
      <alignment horizontal="center" vertical="center" wrapText="1"/>
    </xf>
    <xf numFmtId="0" fontId="2" fillId="0" borderId="39" xfId="0" applyFont="1" applyBorder="1" applyAlignment="1">
      <alignment horizontal="center" vertical="center" wrapText="1"/>
    </xf>
    <xf numFmtId="0" fontId="2" fillId="0" borderId="0" xfId="0" applyFont="1" applyBorder="1" applyAlignment="1">
      <alignment horizontal="center" vertical="center" wrapText="1"/>
    </xf>
    <xf numFmtId="0" fontId="2" fillId="0" borderId="22" xfId="0" applyFont="1" applyBorder="1" applyAlignment="1">
      <alignment horizontal="center" vertical="center" wrapText="1"/>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53" fillId="0" borderId="1" xfId="0" applyFont="1" applyBorder="1" applyAlignment="1" applyProtection="1">
      <alignment horizontal="center"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53" fillId="0" borderId="10" xfId="0" applyFont="1" applyBorder="1" applyAlignment="1" applyProtection="1">
      <alignment horizontal="center" vertical="center" wrapText="1"/>
      <protection locked="0"/>
    </xf>
    <xf numFmtId="0" fontId="53" fillId="0" borderId="11" xfId="0" applyFont="1" applyBorder="1" applyAlignment="1" applyProtection="1">
      <alignment horizontal="center" vertical="center" wrapText="1"/>
      <protection locked="0"/>
    </xf>
    <xf numFmtId="0" fontId="53" fillId="0" borderId="28" xfId="0" applyFont="1" applyBorder="1" applyAlignment="1" applyProtection="1">
      <alignment horizontal="center" vertical="center" wrapText="1"/>
      <protection locked="0"/>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0" fillId="0" borderId="18" xfId="0" applyBorder="1" applyAlignment="1">
      <alignment horizontal="left" vertical="center" wrapText="1"/>
    </xf>
    <xf numFmtId="0" fontId="0" fillId="0" borderId="22" xfId="0" applyBorder="1" applyAlignment="1">
      <alignment horizontal="left" vertical="center" wrapText="1"/>
    </xf>
    <xf numFmtId="0" fontId="0" fillId="0" borderId="16" xfId="0" applyBorder="1" applyAlignment="1">
      <alignment horizontal="left" vertical="center" wrapText="1"/>
    </xf>
    <xf numFmtId="0" fontId="0" fillId="0" borderId="64" xfId="0" applyBorder="1" applyAlignment="1">
      <alignment horizontal="left" vertical="center" wrapText="1"/>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66" xfId="0" applyFont="1" applyBorder="1" applyAlignment="1">
      <alignment horizontal="center" vertical="center"/>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45" xfId="0" applyFont="1" applyBorder="1" applyAlignment="1">
      <alignment horizontal="center" vertical="center"/>
    </xf>
    <xf numFmtId="0" fontId="5" fillId="0" borderId="27" xfId="0" applyFont="1" applyBorder="1" applyAlignment="1">
      <alignment horizontal="center" vertical="center"/>
    </xf>
    <xf numFmtId="0" fontId="5" fillId="0" borderId="28"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3" borderId="36" xfId="0" applyFont="1" applyFill="1" applyBorder="1" applyAlignment="1">
      <alignment horizontal="center" vertical="center" wrapText="1"/>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NumberFormat="1" applyFont="1" applyBorder="1" applyAlignment="1">
      <alignment horizontal="left" vertical="top" wrapText="1"/>
    </xf>
    <xf numFmtId="0" fontId="7" fillId="0" borderId="15" xfId="0" applyNumberFormat="1" applyFont="1" applyBorder="1" applyAlignment="1">
      <alignment horizontal="left" vertical="top" wrapText="1"/>
    </xf>
    <xf numFmtId="0" fontId="7" fillId="0" borderId="68" xfId="0" applyNumberFormat="1" applyFont="1" applyBorder="1" applyAlignment="1">
      <alignment horizontal="left" vertical="top" wrapText="1"/>
    </xf>
    <xf numFmtId="0" fontId="7" fillId="0" borderId="62" xfId="0" applyNumberFormat="1" applyFont="1" applyBorder="1" applyAlignment="1">
      <alignment horizontal="left" vertical="top" wrapText="1"/>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0" borderId="1" xfId="0" applyFont="1" applyBorder="1" applyAlignment="1">
      <alignment horizontal="left" vertical="top" wrapText="1"/>
    </xf>
    <xf numFmtId="0" fontId="7" fillId="0" borderId="3" xfId="0" applyFont="1" applyBorder="1" applyAlignment="1">
      <alignment horizontal="left" vertical="top" wrapText="1"/>
    </xf>
    <xf numFmtId="0" fontId="7" fillId="0" borderId="5" xfId="0" applyFont="1" applyBorder="1" applyAlignment="1">
      <alignment horizontal="left" vertical="top" wrapText="1"/>
    </xf>
    <xf numFmtId="0" fontId="7" fillId="0" borderId="6" xfId="0" applyFont="1" applyBorder="1" applyAlignment="1">
      <alignment horizontal="left" vertical="top" wrapText="1"/>
    </xf>
    <xf numFmtId="0" fontId="7" fillId="3" borderId="18" xfId="0" applyFont="1" applyFill="1" applyBorder="1" applyAlignment="1">
      <alignment horizontal="center" vertical="center" wrapText="1"/>
    </xf>
    <xf numFmtId="0" fontId="6" fillId="5" borderId="7" xfId="0" applyFont="1" applyFill="1" applyBorder="1" applyAlignment="1">
      <alignment horizontal="center" vertical="center"/>
    </xf>
    <xf numFmtId="0" fontId="6" fillId="5" borderId="9" xfId="0" applyFont="1" applyFill="1" applyBorder="1" applyAlignment="1">
      <alignment horizontal="center" vertical="center"/>
    </xf>
    <xf numFmtId="0" fontId="6" fillId="5" borderId="8" xfId="0" applyFont="1" applyFill="1" applyBorder="1" applyAlignment="1">
      <alignment horizontal="center" vertical="center"/>
    </xf>
    <xf numFmtId="0" fontId="6" fillId="5" borderId="2" xfId="0" applyFont="1" applyFill="1" applyBorder="1" applyAlignment="1">
      <alignment horizontal="center" vertical="center"/>
    </xf>
    <xf numFmtId="0" fontId="6" fillId="5" borderId="1"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5" fillId="0" borderId="70" xfId="0" applyFont="1" applyBorder="1" applyAlignment="1">
      <alignment horizontal="center"/>
    </xf>
    <xf numFmtId="0" fontId="5" fillId="0" borderId="38" xfId="0" applyFont="1" applyBorder="1" applyAlignment="1">
      <alignment horizontal="center"/>
    </xf>
    <xf numFmtId="0" fontId="5" fillId="0" borderId="64" xfId="0" applyFont="1" applyBorder="1" applyAlignment="1">
      <alignment horizontal="center"/>
    </xf>
    <xf numFmtId="0" fontId="5" fillId="0" borderId="26" xfId="0" applyFont="1" applyBorder="1" applyAlignment="1">
      <alignment horizontal="center"/>
    </xf>
    <xf numFmtId="0" fontId="6" fillId="5" borderId="1" xfId="0" applyFont="1" applyFill="1" applyBorder="1" applyAlignment="1">
      <alignment horizontal="center" vertical="center"/>
    </xf>
    <xf numFmtId="0" fontId="7" fillId="17" borderId="2" xfId="0" applyFont="1" applyFill="1" applyBorder="1" applyAlignment="1">
      <alignment horizontal="left" vertical="center" wrapText="1"/>
    </xf>
    <xf numFmtId="0" fontId="7" fillId="17" borderId="1" xfId="0" applyFont="1" applyFill="1" applyBorder="1" applyAlignment="1">
      <alignment horizontal="left" vertical="center" wrapText="1"/>
    </xf>
    <xf numFmtId="0" fontId="7" fillId="17" borderId="3" xfId="0" applyFont="1" applyFill="1" applyBorder="1" applyAlignment="1">
      <alignment horizontal="left" vertical="center" wrapText="1"/>
    </xf>
    <xf numFmtId="0" fontId="7" fillId="17" borderId="4" xfId="0" applyFont="1" applyFill="1" applyBorder="1" applyAlignment="1">
      <alignment horizontal="left" vertical="center" wrapText="1"/>
    </xf>
    <xf numFmtId="0" fontId="7" fillId="17" borderId="5" xfId="0" applyFont="1" applyFill="1" applyBorder="1" applyAlignment="1">
      <alignment horizontal="left" vertical="center" wrapText="1"/>
    </xf>
    <xf numFmtId="0" fontId="7" fillId="17" borderId="6" xfId="0" applyFont="1" applyFill="1" applyBorder="1" applyAlignment="1">
      <alignment horizontal="left" vertical="center" wrapText="1"/>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1" fillId="0" borderId="2" xfId="0" applyFont="1" applyBorder="1" applyAlignment="1" applyProtection="1">
      <alignment horizontal="center" vertical="center" wrapText="1"/>
      <protection locked="0"/>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8" fillId="14" borderId="48" xfId="0" applyFont="1" applyFill="1" applyBorder="1" applyAlignment="1">
      <alignment horizontal="center"/>
    </xf>
    <xf numFmtId="0" fontId="8" fillId="14" borderId="58" xfId="0" applyFont="1" applyFill="1" applyBorder="1" applyAlignment="1">
      <alignment horizont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0" borderId="18" xfId="0" applyFont="1" applyBorder="1" applyAlignment="1">
      <alignment horizontal="center"/>
    </xf>
    <xf numFmtId="0" fontId="5" fillId="0" borderId="36" xfId="0" applyFont="1" applyBorder="1" applyAlignment="1">
      <alignment horizontal="center"/>
    </xf>
    <xf numFmtId="0" fontId="6" fillId="14" borderId="7" xfId="0" applyFont="1" applyFill="1" applyBorder="1" applyAlignment="1">
      <alignment horizont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34" fillId="7" borderId="72" xfId="0" applyFont="1" applyFill="1" applyBorder="1" applyAlignment="1" applyProtection="1">
      <alignment horizontal="center" vertical="center"/>
      <protection locked="0"/>
    </xf>
    <xf numFmtId="0" fontId="34" fillId="8" borderId="72" xfId="0" applyFont="1" applyFill="1" applyBorder="1" applyAlignment="1" applyProtection="1">
      <alignment horizontal="center" vertical="center" wrapText="1"/>
      <protection locked="0"/>
    </xf>
    <xf numFmtId="0" fontId="34" fillId="8" borderId="72" xfId="0" applyFont="1" applyFill="1" applyBorder="1" applyAlignment="1" applyProtection="1">
      <alignment horizontal="center" vertical="center"/>
      <protection locked="0"/>
    </xf>
    <xf numFmtId="0" fontId="34" fillId="9" borderId="72" xfId="0" applyFont="1" applyFill="1" applyBorder="1" applyAlignment="1" applyProtection="1">
      <alignment horizontal="center" vertical="center" wrapText="1"/>
      <protection locked="0"/>
    </xf>
    <xf numFmtId="0" fontId="34" fillId="9" borderId="72" xfId="0" applyFont="1" applyFill="1" applyBorder="1" applyAlignment="1" applyProtection="1">
      <alignment horizontal="center" vertical="center"/>
      <protection locked="0"/>
    </xf>
    <xf numFmtId="0" fontId="34" fillId="10" borderId="72" xfId="0" applyFont="1" applyFill="1" applyBorder="1" applyAlignment="1" applyProtection="1">
      <alignment horizontal="center" vertical="center"/>
      <protection locked="0"/>
    </xf>
    <xf numFmtId="0" fontId="25" fillId="3" borderId="0" xfId="0" applyFont="1" applyFill="1" applyBorder="1" applyAlignment="1">
      <alignment horizontal="center" vertical="center"/>
    </xf>
    <xf numFmtId="0" fontId="34" fillId="7" borderId="75" xfId="0" applyFont="1" applyFill="1" applyBorder="1" applyAlignment="1" applyProtection="1">
      <alignment horizontal="center" vertical="center"/>
      <protection locked="0"/>
    </xf>
    <xf numFmtId="0" fontId="34" fillId="7" borderId="74" xfId="0" applyFont="1" applyFill="1" applyBorder="1" applyAlignment="1" applyProtection="1">
      <alignment horizontal="center" vertical="center"/>
      <protection locked="0"/>
    </xf>
    <xf numFmtId="0" fontId="34" fillId="7" borderId="76" xfId="0" applyFont="1" applyFill="1" applyBorder="1" applyAlignment="1" applyProtection="1">
      <alignment horizontal="center" vertical="center"/>
      <protection locked="0"/>
    </xf>
    <xf numFmtId="0" fontId="34" fillId="7" borderId="77" xfId="0" applyFont="1" applyFill="1" applyBorder="1" applyAlignment="1" applyProtection="1">
      <alignment horizontal="center" vertical="center"/>
      <protection locked="0"/>
    </xf>
    <xf numFmtId="0" fontId="35" fillId="8" borderId="76" xfId="0" applyFont="1" applyFill="1" applyBorder="1" applyAlignment="1" applyProtection="1">
      <alignment horizontal="center" vertical="center"/>
      <protection locked="0"/>
    </xf>
    <xf numFmtId="0" fontId="34" fillId="8"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4" fillId="9" borderId="76" xfId="0" applyFont="1" applyFill="1" applyBorder="1" applyAlignment="1" applyProtection="1">
      <alignment horizontal="center" vertical="center"/>
      <protection locked="0"/>
    </xf>
    <xf numFmtId="0" fontId="34" fillId="9" borderId="77" xfId="0" applyFont="1" applyFill="1" applyBorder="1" applyAlignment="1" applyProtection="1">
      <alignment horizontal="center" vertical="center"/>
      <protection locked="0"/>
    </xf>
    <xf numFmtId="0" fontId="34" fillId="10" borderId="72" xfId="0" applyFont="1" applyFill="1" applyBorder="1" applyAlignment="1" applyProtection="1">
      <alignment horizontal="center" vertical="center" wrapText="1"/>
      <protection locked="0"/>
    </xf>
    <xf numFmtId="0" fontId="34" fillId="7" borderId="73" xfId="0" applyFont="1" applyFill="1" applyBorder="1" applyAlignment="1" applyProtection="1">
      <alignment horizontal="center" vertical="center"/>
      <protection locked="0"/>
    </xf>
    <xf numFmtId="0" fontId="6" fillId="3" borderId="0" xfId="0" applyFont="1" applyFill="1" applyBorder="1" applyAlignment="1">
      <alignment horizontal="center" vertical="center"/>
    </xf>
    <xf numFmtId="0" fontId="6" fillId="3" borderId="22" xfId="0" applyFont="1" applyFill="1" applyBorder="1" applyAlignment="1">
      <alignment horizontal="center" vertical="center"/>
    </xf>
    <xf numFmtId="0" fontId="3" fillId="16" borderId="89"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25" fillId="0" borderId="39" xfId="0" applyFont="1" applyBorder="1" applyAlignment="1">
      <alignment horizontal="center" vertical="center" textRotation="90"/>
    </xf>
    <xf numFmtId="0" fontId="34" fillId="9" borderId="79" xfId="0" applyFont="1" applyFill="1" applyBorder="1" applyAlignment="1" applyProtection="1">
      <alignment horizontal="center" vertical="center"/>
      <protection locked="0"/>
    </xf>
    <xf numFmtId="0" fontId="34" fillId="9" borderId="73" xfId="0" applyFont="1" applyFill="1" applyBorder="1" applyAlignment="1" applyProtection="1">
      <alignment horizontal="center" vertical="center"/>
      <protection locked="0"/>
    </xf>
    <xf numFmtId="0" fontId="34" fillId="8" borderId="75" xfId="0" applyFont="1" applyFill="1" applyBorder="1" applyAlignment="1" applyProtection="1">
      <alignment horizontal="center" vertical="center"/>
      <protection locked="0"/>
    </xf>
    <xf numFmtId="0" fontId="34" fillId="8" borderId="73" xfId="0" applyFont="1" applyFill="1" applyBorder="1" applyAlignment="1" applyProtection="1">
      <alignment horizontal="center" vertical="center"/>
      <protection locked="0"/>
    </xf>
    <xf numFmtId="0" fontId="3" fillId="16" borderId="89"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40" fillId="7" borderId="72" xfId="0" applyFont="1" applyFill="1" applyBorder="1" applyAlignment="1" applyProtection="1">
      <alignment horizontal="center" vertical="center"/>
      <protection locked="0"/>
    </xf>
    <xf numFmtId="0" fontId="40" fillId="8" borderId="72" xfId="0" applyFont="1" applyFill="1" applyBorder="1" applyAlignment="1" applyProtection="1">
      <alignment horizontal="center" vertical="center" wrapText="1"/>
      <protection locked="0"/>
    </xf>
    <xf numFmtId="0" fontId="40" fillId="8" borderId="72" xfId="0" applyFont="1" applyFill="1" applyBorder="1" applyAlignment="1" applyProtection="1">
      <alignment horizontal="center" vertical="center"/>
      <protection locked="0"/>
    </xf>
    <xf numFmtId="0" fontId="40" fillId="9" borderId="72" xfId="0" applyFont="1" applyFill="1" applyBorder="1" applyAlignment="1" applyProtection="1">
      <alignment horizontal="center" vertical="center" wrapText="1"/>
      <protection locked="0"/>
    </xf>
    <xf numFmtId="0" fontId="40" fillId="9" borderId="72"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protection locked="0"/>
    </xf>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9"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9"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40" fillId="9" borderId="79" xfId="0" applyFont="1" applyFill="1" applyBorder="1" applyAlignment="1" applyProtection="1">
      <alignment horizontal="center" vertical="center"/>
      <protection locked="0"/>
    </xf>
    <xf numFmtId="0" fontId="40" fillId="9" borderId="73" xfId="0" applyFont="1" applyFill="1" applyBorder="1" applyAlignment="1" applyProtection="1">
      <alignment horizontal="center" vertical="center"/>
      <protection locked="0"/>
    </xf>
    <xf numFmtId="0" fontId="40" fillId="8" borderId="75" xfId="0" applyFont="1" applyFill="1" applyBorder="1" applyAlignment="1" applyProtection="1">
      <alignment horizontal="center" vertical="center"/>
      <protection locked="0"/>
    </xf>
    <xf numFmtId="0" fontId="40" fillId="8" borderId="73"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wrapText="1"/>
      <protection locked="0"/>
    </xf>
    <xf numFmtId="0" fontId="40" fillId="7" borderId="75" xfId="0" applyFont="1" applyFill="1" applyBorder="1" applyAlignment="1" applyProtection="1">
      <alignment horizontal="center" vertical="center"/>
      <protection locked="0"/>
    </xf>
    <xf numFmtId="0" fontId="40" fillId="7" borderId="73" xfId="0" applyFont="1" applyFill="1" applyBorder="1" applyAlignment="1" applyProtection="1">
      <alignment horizontal="center" vertical="center"/>
      <protection locked="0"/>
    </xf>
    <xf numFmtId="0" fontId="40" fillId="7" borderId="74" xfId="0" applyFont="1" applyFill="1" applyBorder="1" applyAlignment="1" applyProtection="1">
      <alignment horizontal="center" vertical="center"/>
      <protection locked="0"/>
    </xf>
    <xf numFmtId="0" fontId="40" fillId="7" borderId="76" xfId="0" applyFont="1" applyFill="1" applyBorder="1" applyAlignment="1" applyProtection="1">
      <alignment horizontal="center" vertical="center"/>
      <protection locked="0"/>
    </xf>
    <xf numFmtId="0" fontId="40" fillId="7" borderId="77" xfId="0" applyFont="1" applyFill="1" applyBorder="1" applyAlignment="1" applyProtection="1">
      <alignment horizontal="center" vertical="center"/>
      <protection locked="0"/>
    </xf>
    <xf numFmtId="0" fontId="41" fillId="8" borderId="76" xfId="0" applyFont="1" applyFill="1" applyBorder="1" applyAlignment="1" applyProtection="1">
      <alignment horizontal="center" vertical="center"/>
      <protection locked="0"/>
    </xf>
    <xf numFmtId="0" fontId="40" fillId="8"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40" fillId="9" borderId="76" xfId="0" applyFont="1" applyFill="1" applyBorder="1" applyAlignment="1" applyProtection="1">
      <alignment horizontal="center" vertical="center"/>
      <protection locked="0"/>
    </xf>
    <xf numFmtId="0" fontId="40" fillId="9" borderId="77" xfId="0" applyFont="1" applyFill="1" applyBorder="1" applyAlignment="1" applyProtection="1">
      <alignment horizontal="center" vertical="center"/>
      <protection locked="0"/>
    </xf>
    <xf numFmtId="0" fontId="36" fillId="8" borderId="31" xfId="0" applyFont="1" applyFill="1" applyBorder="1" applyAlignment="1" applyProtection="1">
      <alignment horizontal="center" vertical="center" wrapText="1"/>
      <protection locked="0"/>
    </xf>
    <xf numFmtId="0" fontId="36" fillId="8" borderId="31" xfId="0" applyFont="1" applyFill="1" applyBorder="1" applyAlignment="1" applyProtection="1">
      <alignment horizontal="center" vertical="center"/>
      <protection locked="0"/>
    </xf>
    <xf numFmtId="0" fontId="36" fillId="9" borderId="51" xfId="0" applyFont="1" applyFill="1" applyBorder="1" applyAlignment="1" applyProtection="1">
      <alignment horizontal="center" vertical="center" wrapText="1"/>
      <protection locked="0"/>
    </xf>
    <xf numFmtId="0" fontId="36" fillId="9" borderId="52" xfId="0" applyFont="1" applyFill="1" applyBorder="1" applyAlignment="1" applyProtection="1">
      <alignment horizontal="center" vertical="center"/>
      <protection locked="0"/>
    </xf>
    <xf numFmtId="0" fontId="36" fillId="10" borderId="31" xfId="0" applyFont="1" applyFill="1" applyBorder="1" applyAlignment="1" applyProtection="1">
      <alignment horizontal="center" vertical="center"/>
      <protection locked="0"/>
    </xf>
    <xf numFmtId="0" fontId="11" fillId="3" borderId="0" xfId="0" applyFont="1" applyFill="1" applyBorder="1" applyAlignment="1">
      <alignment horizontal="center" vertical="center"/>
    </xf>
    <xf numFmtId="0" fontId="10" fillId="3" borderId="0" xfId="0" applyFont="1" applyFill="1" applyBorder="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6" fillId="9" borderId="3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protection locked="0"/>
    </xf>
    <xf numFmtId="0" fontId="36" fillId="8" borderId="33" xfId="0" applyFont="1" applyFill="1" applyBorder="1" applyAlignment="1" applyProtection="1">
      <alignment horizontal="center" vertical="center"/>
      <protection locked="0"/>
    </xf>
    <xf numFmtId="0" fontId="0" fillId="9" borderId="31" xfId="0" applyFill="1" applyBorder="1" applyAlignment="1">
      <alignment horizontal="center"/>
    </xf>
    <xf numFmtId="0" fontId="36" fillId="10" borderId="51" xfId="0" applyFont="1" applyFill="1" applyBorder="1" applyAlignment="1" applyProtection="1">
      <alignment horizontal="center" vertical="center" wrapText="1"/>
      <protection locked="0"/>
    </xf>
    <xf numFmtId="0" fontId="36" fillId="10" borderId="52" xfId="0" applyFont="1" applyFill="1" applyBorder="1" applyAlignment="1" applyProtection="1">
      <alignment horizontal="center" vertical="center" wrapText="1"/>
      <protection locked="0"/>
    </xf>
    <xf numFmtId="0" fontId="36" fillId="7" borderId="3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wrapText="1"/>
      <protection locked="0"/>
    </xf>
    <xf numFmtId="0" fontId="36" fillId="7" borderId="34" xfId="0" applyFont="1" applyFill="1" applyBorder="1" applyAlignment="1" applyProtection="1">
      <alignment horizontal="center" vertical="center"/>
      <protection locked="0"/>
    </xf>
    <xf numFmtId="0" fontId="36" fillId="7" borderId="31" xfId="0" applyFont="1" applyFill="1" applyBorder="1" applyAlignment="1" applyProtection="1">
      <alignment horizontal="center" vertical="center"/>
      <protection locked="0"/>
    </xf>
    <xf numFmtId="0" fontId="36" fillId="7" borderId="32" xfId="0" applyFont="1" applyFill="1" applyBorder="1" applyAlignment="1" applyProtection="1">
      <alignment horizontal="center" vertical="center"/>
      <protection locked="0"/>
    </xf>
    <xf numFmtId="0" fontId="36" fillId="8" borderId="32" xfId="0" applyFont="1" applyFill="1" applyBorder="1" applyAlignment="1" applyProtection="1">
      <alignment horizontal="center" vertical="center"/>
      <protection locked="0"/>
    </xf>
    <xf numFmtId="0" fontId="36" fillId="9" borderId="32" xfId="0" applyFont="1" applyFill="1" applyBorder="1" applyAlignment="1" applyProtection="1">
      <alignment horizontal="center" vertical="center"/>
      <protection locked="0"/>
    </xf>
    <xf numFmtId="0" fontId="0" fillId="9" borderId="31" xfId="0" applyFill="1" applyBorder="1" applyAlignment="1">
      <alignment horizontal="center" vertical="center" wrapText="1"/>
    </xf>
    <xf numFmtId="0" fontId="0" fillId="9" borderId="31" xfId="0" applyFill="1" applyBorder="1" applyAlignment="1">
      <alignment horizontal="center" vertical="center"/>
    </xf>
    <xf numFmtId="0" fontId="10" fillId="7" borderId="33" xfId="0" applyFont="1" applyFill="1" applyBorder="1" applyAlignment="1" applyProtection="1">
      <alignment horizontal="center" vertical="center"/>
      <protection locked="0"/>
    </xf>
    <xf numFmtId="0" fontId="10" fillId="7" borderId="34"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protection locked="0"/>
    </xf>
    <xf numFmtId="0" fontId="38" fillId="9" borderId="31" xfId="0" applyFont="1" applyFill="1" applyBorder="1" applyAlignment="1" applyProtection="1">
      <alignment horizontal="center" vertical="center"/>
      <protection locked="0"/>
    </xf>
    <xf numFmtId="0" fontId="38" fillId="9" borderId="32"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Border="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 fillId="16" borderId="82" xfId="0" applyFont="1" applyFill="1" applyBorder="1" applyAlignment="1">
      <alignment horizontal="left" vertical="center" wrapText="1"/>
    </xf>
    <xf numFmtId="0" fontId="0" fillId="8" borderId="51" xfId="0" applyFill="1" applyBorder="1" applyAlignment="1">
      <alignment horizontal="center" vertical="center"/>
    </xf>
    <xf numFmtId="0" fontId="0" fillId="8" borderId="99" xfId="0" applyFill="1" applyBorder="1" applyAlignment="1">
      <alignment horizontal="center" vertical="center"/>
    </xf>
    <xf numFmtId="0" fontId="5" fillId="3" borderId="0" xfId="0" applyFont="1" applyFill="1" applyBorder="1" applyAlignment="1">
      <alignment horizontal="center" vertical="center"/>
    </xf>
    <xf numFmtId="0" fontId="5" fillId="3" borderId="22" xfId="0" applyFont="1" applyFill="1" applyBorder="1" applyAlignment="1">
      <alignment horizontal="center" vertical="center"/>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1" fillId="0" borderId="46" xfId="0" applyFont="1" applyBorder="1" applyAlignment="1">
      <alignment vertical="center" wrapText="1"/>
    </xf>
    <xf numFmtId="0" fontId="5" fillId="0" borderId="12" xfId="0" applyFont="1" applyBorder="1" applyAlignment="1">
      <alignment vertical="center" wrapText="1"/>
    </xf>
    <xf numFmtId="0" fontId="5" fillId="0" borderId="29" xfId="0" applyFont="1" applyBorder="1" applyAlignment="1">
      <alignment vertical="center" wrapText="1"/>
    </xf>
    <xf numFmtId="0" fontId="1" fillId="0" borderId="30" xfId="0" applyFont="1" applyBorder="1" applyAlignment="1">
      <alignment vertical="center" wrapText="1"/>
    </xf>
    <xf numFmtId="0" fontId="5" fillId="0" borderId="20" xfId="0" applyFont="1" applyBorder="1" applyAlignment="1">
      <alignment vertical="center" wrapText="1"/>
    </xf>
    <xf numFmtId="0" fontId="5" fillId="0" borderId="27" xfId="0" applyFont="1" applyBorder="1" applyAlignment="1">
      <alignment vertical="center" wrapText="1"/>
    </xf>
    <xf numFmtId="0" fontId="1" fillId="0" borderId="30" xfId="0" applyFont="1" applyBorder="1" applyAlignment="1">
      <alignment horizontal="center" vertical="center" wrapText="1"/>
    </xf>
    <xf numFmtId="0" fontId="1" fillId="0" borderId="65" xfId="0" applyFont="1" applyBorder="1" applyAlignment="1" applyProtection="1">
      <alignment horizontal="center" vertical="center" wrapText="1"/>
      <protection locked="0"/>
    </xf>
    <xf numFmtId="0" fontId="1" fillId="0" borderId="46" xfId="0" applyFont="1" applyBorder="1" applyAlignment="1">
      <alignment horizontal="center" vertical="center" wrapText="1"/>
    </xf>
    <xf numFmtId="0" fontId="5" fillId="0" borderId="1" xfId="0" applyFont="1" applyBorder="1" applyAlignment="1">
      <alignment horizontal="center" vertical="center" wrapText="1"/>
    </xf>
    <xf numFmtId="0" fontId="18" fillId="0" borderId="3" xfId="0" applyFont="1" applyBorder="1" applyAlignment="1">
      <alignment horizontal="center" vertical="center"/>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1" fillId="0" borderId="53" xfId="0" applyFont="1" applyBorder="1" applyAlignment="1">
      <alignment horizontal="left" vertical="center" wrapText="1"/>
    </xf>
    <xf numFmtId="0" fontId="1" fillId="0" borderId="54" xfId="0" applyFont="1" applyBorder="1" applyAlignment="1">
      <alignment horizontal="left" vertical="center" wrapText="1"/>
    </xf>
    <xf numFmtId="0" fontId="1" fillId="0" borderId="86" xfId="0" applyFont="1" applyBorder="1" applyAlignment="1">
      <alignment horizontal="left" vertical="center" wrapText="1"/>
    </xf>
    <xf numFmtId="0" fontId="1" fillId="0" borderId="46" xfId="0" applyFont="1" applyBorder="1" applyAlignment="1">
      <alignment horizontal="left" vertical="center" wrapText="1"/>
    </xf>
    <xf numFmtId="0" fontId="5" fillId="0" borderId="12" xfId="0" applyFont="1" applyBorder="1" applyAlignment="1">
      <alignment horizontal="left" vertical="center" wrapText="1"/>
    </xf>
    <xf numFmtId="0" fontId="5" fillId="0" borderId="29" xfId="0" applyFont="1" applyBorder="1" applyAlignment="1">
      <alignment horizontal="left" vertical="center" wrapText="1"/>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1" fillId="0" borderId="30" xfId="0" applyFont="1" applyBorder="1" applyAlignment="1">
      <alignment horizontal="left" vertical="center" wrapText="1"/>
    </xf>
    <xf numFmtId="0" fontId="1" fillId="0" borderId="20" xfId="0" applyFont="1" applyBorder="1" applyAlignment="1">
      <alignment horizontal="left" vertical="center" wrapText="1"/>
    </xf>
    <xf numFmtId="0" fontId="1" fillId="0" borderId="27" xfId="0" applyFont="1" applyBorder="1" applyAlignment="1">
      <alignment horizontal="left" vertical="center" wrapText="1"/>
    </xf>
    <xf numFmtId="0" fontId="1" fillId="0" borderId="30" xfId="0" applyFont="1" applyBorder="1" applyAlignment="1">
      <alignment horizontal="left" vertical="top" wrapText="1"/>
    </xf>
    <xf numFmtId="0" fontId="5" fillId="0" borderId="20" xfId="0" applyFont="1" applyBorder="1" applyAlignment="1">
      <alignment horizontal="left" vertical="top" wrapText="1"/>
    </xf>
    <xf numFmtId="0" fontId="5" fillId="0" borderId="27" xfId="0" applyFont="1" applyBorder="1" applyAlignment="1">
      <alignment horizontal="left" vertical="top" wrapText="1"/>
    </xf>
    <xf numFmtId="0" fontId="1" fillId="0" borderId="55" xfId="0" applyFont="1" applyBorder="1" applyAlignment="1">
      <alignment horizontal="left"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42" fillId="0" borderId="28" xfId="0" applyFont="1" applyBorder="1" applyAlignment="1">
      <alignment horizontal="center" vertical="center" wrapText="1"/>
    </xf>
    <xf numFmtId="0" fontId="42" fillId="0" borderId="1" xfId="0" applyFont="1" applyBorder="1" applyAlignment="1">
      <alignment horizontal="center" vertical="center" wrapText="1"/>
    </xf>
    <xf numFmtId="0" fontId="54" fillId="0" borderId="1" xfId="0" applyFont="1" applyBorder="1" applyAlignment="1">
      <alignment horizontal="center" vertical="center"/>
    </xf>
    <xf numFmtId="0" fontId="1" fillId="0" borderId="11" xfId="0" applyFont="1" applyBorder="1" applyAlignment="1">
      <alignment horizontal="left" vertical="center" wrapText="1"/>
    </xf>
    <xf numFmtId="0" fontId="42" fillId="0" borderId="18" xfId="0" applyFont="1" applyBorder="1" applyAlignment="1">
      <alignment horizontal="center" vertical="center" wrapText="1"/>
    </xf>
    <xf numFmtId="0" fontId="42" fillId="0" borderId="16" xfId="0" applyFont="1" applyBorder="1" applyAlignment="1">
      <alignment horizontal="center" vertical="center" wrapText="1"/>
    </xf>
    <xf numFmtId="0" fontId="42" fillId="0" borderId="65" xfId="0" applyFont="1" applyBorder="1" applyAlignment="1">
      <alignment horizontal="left" vertical="center" wrapText="1"/>
    </xf>
    <xf numFmtId="0" fontId="42" fillId="0" borderId="11" xfId="0" applyFont="1" applyBorder="1" applyAlignment="1">
      <alignment horizontal="left" vertical="center" wrapText="1"/>
    </xf>
    <xf numFmtId="0" fontId="42" fillId="0" borderId="28" xfId="0" applyFont="1" applyBorder="1" applyAlignment="1">
      <alignment horizontal="left"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80" xfId="0" applyFont="1" applyFill="1" applyBorder="1" applyAlignment="1">
      <alignment horizontal="center" vertical="center" wrapText="1"/>
    </xf>
    <xf numFmtId="0" fontId="7" fillId="16" borderId="49" xfId="0" applyFont="1" applyFill="1" applyBorder="1" applyAlignment="1">
      <alignment horizontal="center" vertical="center" wrapText="1"/>
    </xf>
    <xf numFmtId="0" fontId="7" fillId="16" borderId="50" xfId="0" applyFont="1" applyFill="1" applyBorder="1" applyAlignment="1">
      <alignment horizontal="center" vertical="center" wrapText="1"/>
    </xf>
    <xf numFmtId="0" fontId="46" fillId="0" borderId="43" xfId="0" applyFont="1" applyBorder="1" applyAlignment="1">
      <alignment horizontal="center" vertical="center" wrapText="1"/>
    </xf>
    <xf numFmtId="0" fontId="46" fillId="0" borderId="19" xfId="0" applyFont="1" applyBorder="1" applyAlignment="1">
      <alignment horizontal="center" vertical="center" wrapText="1"/>
    </xf>
    <xf numFmtId="0" fontId="46" fillId="0" borderId="44" xfId="0" applyFont="1" applyBorder="1" applyAlignment="1">
      <alignment horizontal="center" vertical="center" wrapText="1"/>
    </xf>
    <xf numFmtId="0" fontId="46" fillId="0" borderId="18" xfId="0" applyFont="1" applyBorder="1" applyAlignment="1">
      <alignment horizontal="center" vertical="center" wrapText="1"/>
    </xf>
    <xf numFmtId="0" fontId="46" fillId="0" borderId="0" xfId="0" applyFont="1" applyBorder="1" applyAlignment="1">
      <alignment horizontal="center" vertical="center" wrapText="1"/>
    </xf>
    <xf numFmtId="0" fontId="46" fillId="0" borderId="36"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5" xfId="0" applyFont="1" applyBorder="1" applyAlignment="1">
      <alignment horizontal="center" vertical="center" wrapText="1"/>
    </xf>
    <xf numFmtId="0" fontId="42" fillId="0" borderId="10" xfId="0" applyFont="1" applyBorder="1" applyAlignment="1">
      <alignment horizontal="center" vertical="center" wrapText="1"/>
    </xf>
    <xf numFmtId="0" fontId="42" fillId="0" borderId="11" xfId="0" applyFont="1" applyBorder="1" applyAlignment="1">
      <alignment horizontal="center" vertical="center" wrapText="1"/>
    </xf>
    <xf numFmtId="0" fontId="1" fillId="0" borderId="43" xfId="0" applyFont="1" applyBorder="1" applyAlignment="1">
      <alignment horizontal="center" vertical="center" wrapText="1"/>
    </xf>
    <xf numFmtId="0" fontId="1" fillId="0" borderId="7" xfId="0" applyFont="1" applyBorder="1" applyAlignment="1" applyProtection="1">
      <alignment horizontal="center" vertical="center" wrapText="1"/>
      <protection locked="0"/>
    </xf>
    <xf numFmtId="0" fontId="5" fillId="0" borderId="7" xfId="0" applyFont="1" applyBorder="1" applyAlignment="1">
      <alignment horizontal="center" vertical="center" wrapText="1"/>
    </xf>
    <xf numFmtId="0" fontId="18" fillId="0" borderId="9" xfId="0" applyFont="1" applyBorder="1" applyAlignment="1">
      <alignment horizontal="center" vertical="center"/>
    </xf>
    <xf numFmtId="0" fontId="6" fillId="13" borderId="11" xfId="0" applyFont="1" applyFill="1" applyBorder="1" applyAlignment="1">
      <alignment horizontal="center" vertical="center"/>
    </xf>
    <xf numFmtId="0" fontId="1"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1" fillId="3" borderId="65" xfId="0" applyFont="1" applyFill="1" applyBorder="1" applyAlignment="1">
      <alignment horizontal="left" vertical="center" wrapText="1"/>
    </xf>
    <xf numFmtId="0" fontId="1" fillId="3" borderId="11" xfId="0" applyFont="1" applyFill="1" applyBorder="1" applyAlignment="1">
      <alignment horizontal="left" vertical="center" wrapText="1"/>
    </xf>
    <xf numFmtId="0" fontId="1" fillId="3" borderId="28" xfId="0" applyFont="1" applyFill="1" applyBorder="1" applyAlignment="1">
      <alignment horizontal="left" vertical="center" wrapText="1"/>
    </xf>
    <xf numFmtId="0" fontId="1" fillId="0" borderId="18" xfId="0" applyFont="1" applyBorder="1" applyAlignment="1">
      <alignment horizontal="center" vertical="center" wrapText="1"/>
    </xf>
    <xf numFmtId="0" fontId="1" fillId="0" borderId="28" xfId="0" applyFont="1" applyBorder="1" applyAlignment="1">
      <alignment horizontal="center" vertical="center" wrapText="1"/>
    </xf>
    <xf numFmtId="0" fontId="42" fillId="3" borderId="30" xfId="0" applyFont="1" applyFill="1" applyBorder="1" applyAlignment="1">
      <alignment horizontal="left" vertical="center" wrapText="1"/>
    </xf>
    <xf numFmtId="0" fontId="20" fillId="3" borderId="20" xfId="0" applyFont="1" applyFill="1" applyBorder="1" applyAlignment="1">
      <alignment horizontal="left" vertical="center" wrapText="1"/>
    </xf>
    <xf numFmtId="0" fontId="20" fillId="3" borderId="27" xfId="0" applyFont="1" applyFill="1" applyBorder="1" applyAlignment="1">
      <alignment horizontal="left" vertical="center" wrapText="1"/>
    </xf>
    <xf numFmtId="0" fontId="42" fillId="0" borderId="30" xfId="0" applyFont="1" applyBorder="1" applyAlignment="1">
      <alignment horizontal="left" vertical="top" wrapText="1"/>
    </xf>
    <xf numFmtId="0" fontId="42" fillId="0" borderId="20" xfId="0" applyFont="1" applyBorder="1" applyAlignment="1">
      <alignment horizontal="left" vertical="top" wrapText="1"/>
    </xf>
    <xf numFmtId="0" fontId="42" fillId="0" borderId="27" xfId="0" applyFont="1" applyBorder="1" applyAlignment="1">
      <alignment horizontal="left" vertical="top" wrapText="1"/>
    </xf>
    <xf numFmtId="0" fontId="1" fillId="0" borderId="28" xfId="0" applyFont="1" applyBorder="1" applyAlignment="1" applyProtection="1">
      <alignment horizontal="center" vertical="center" wrapText="1"/>
      <protection locked="0"/>
    </xf>
    <xf numFmtId="0" fontId="5" fillId="0" borderId="10" xfId="0" applyFont="1" applyBorder="1" applyAlignment="1">
      <alignment horizontal="center" vertical="center" wrapText="1"/>
    </xf>
    <xf numFmtId="0" fontId="18" fillId="0" borderId="13" xfId="0" applyFont="1" applyBorder="1" applyAlignment="1">
      <alignment horizontal="center" vertical="center"/>
    </xf>
    <xf numFmtId="0" fontId="5" fillId="0" borderId="10" xfId="0" applyFont="1" applyBorder="1" applyAlignment="1" applyProtection="1">
      <alignment horizontal="center" vertical="center" wrapText="1"/>
      <protection locked="0"/>
    </xf>
    <xf numFmtId="0" fontId="1" fillId="0" borderId="65" xfId="0" applyFont="1" applyBorder="1" applyAlignment="1">
      <alignment horizontal="center" vertical="center" wrapText="1"/>
    </xf>
    <xf numFmtId="0" fontId="0" fillId="0" borderId="30" xfId="0" applyBorder="1" applyAlignment="1">
      <alignment horizontal="center"/>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7"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5" fillId="0" borderId="25"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0" borderId="47" xfId="0" applyFont="1" applyBorder="1" applyAlignment="1">
      <alignment horizontal="center" vertical="center" wrapText="1"/>
    </xf>
    <xf numFmtId="0" fontId="0" fillId="0" borderId="30" xfId="0" applyFont="1" applyBorder="1" applyAlignment="1">
      <alignment horizontal="center"/>
    </xf>
    <xf numFmtId="0" fontId="0" fillId="0" borderId="20" xfId="0" applyFont="1" applyBorder="1" applyAlignment="1">
      <alignment horizontal="center"/>
    </xf>
    <xf numFmtId="0" fontId="0" fillId="0" borderId="45" xfId="0" applyFont="1" applyBorder="1" applyAlignment="1">
      <alignment horizontal="center"/>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8" fillId="16" borderId="89" xfId="0" applyFont="1" applyFill="1" applyBorder="1" applyAlignment="1">
      <alignment horizontal="left"/>
    </xf>
    <xf numFmtId="0" fontId="8" fillId="16" borderId="84" xfId="0" applyFont="1" applyFill="1" applyBorder="1" applyAlignment="1">
      <alignment horizontal="left"/>
    </xf>
    <xf numFmtId="0" fontId="9" fillId="16" borderId="89"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6" fillId="9" borderId="72" xfId="0" applyFont="1" applyFill="1" applyBorder="1" applyAlignment="1" applyProtection="1">
      <alignment horizontal="center" vertical="center" wrapText="1"/>
      <protection locked="0"/>
    </xf>
    <xf numFmtId="0" fontId="56" fillId="8" borderId="76" xfId="0" applyFont="1" applyFill="1" applyBorder="1" applyAlignment="1" applyProtection="1">
      <alignment horizontal="center" vertical="center"/>
      <protection locked="0"/>
    </xf>
    <xf numFmtId="0" fontId="6" fillId="8" borderId="77" xfId="0" applyFont="1" applyFill="1" applyBorder="1" applyAlignment="1" applyProtection="1">
      <alignment horizontal="center" vertical="center"/>
      <protection locked="0"/>
    </xf>
    <xf numFmtId="0" fontId="36" fillId="9" borderId="98" xfId="0" applyFont="1" applyFill="1" applyBorder="1" applyAlignment="1" applyProtection="1">
      <alignment horizontal="center" vertical="center"/>
      <protection locked="0"/>
    </xf>
    <xf numFmtId="0" fontId="57" fillId="7" borderId="33" xfId="0" applyFont="1" applyFill="1" applyBorder="1" applyAlignment="1" applyProtection="1">
      <alignment horizontal="center" vertical="center"/>
      <protection locked="0"/>
    </xf>
    <xf numFmtId="0" fontId="57" fillId="7" borderId="34" xfId="0" applyFont="1" applyFill="1" applyBorder="1" applyAlignment="1" applyProtection="1">
      <alignment horizontal="center" vertical="center"/>
      <protection locked="0"/>
    </xf>
    <xf numFmtId="0" fontId="10" fillId="9" borderId="31" xfId="0" applyFont="1" applyFill="1" applyBorder="1" applyAlignment="1" applyProtection="1">
      <alignment horizontal="center" vertical="center" wrapText="1"/>
      <protection locked="0"/>
    </xf>
    <xf numFmtId="0" fontId="10" fillId="9" borderId="31" xfId="0" applyFont="1" applyFill="1" applyBorder="1" applyAlignment="1" applyProtection="1">
      <alignment horizontal="center" vertical="center"/>
      <protection locked="0"/>
    </xf>
    <xf numFmtId="0" fontId="6" fillId="0" borderId="0" xfId="0" applyFont="1" applyFill="1" applyBorder="1" applyAlignment="1">
      <alignment horizontal="center"/>
    </xf>
    <xf numFmtId="0" fontId="5" fillId="0" borderId="0" xfId="0" applyFont="1" applyFill="1" applyBorder="1" applyAlignment="1">
      <alignment horizontal="center"/>
    </xf>
    <xf numFmtId="0" fontId="5" fillId="0" borderId="0" xfId="0" applyFont="1" applyFill="1" applyBorder="1" applyAlignment="1">
      <alignment horizontal="center" vertical="center" wrapText="1"/>
    </xf>
    <xf numFmtId="0" fontId="3" fillId="0" borderId="0" xfId="0" applyFont="1" applyFill="1" applyBorder="1" applyAlignment="1">
      <alignment horizontal="left" vertical="center" wrapText="1"/>
    </xf>
    <xf numFmtId="0" fontId="25" fillId="0" borderId="0" xfId="0" applyFont="1" applyFill="1" applyBorder="1" applyAlignment="1">
      <alignment vertical="center" textRotation="90"/>
    </xf>
    <xf numFmtId="0" fontId="5" fillId="0" borderId="0" xfId="0" applyFont="1" applyFill="1" applyBorder="1" applyAlignment="1">
      <alignment horizontal="center" vertical="center"/>
    </xf>
    <xf numFmtId="0" fontId="20" fillId="0" borderId="0" xfId="0" applyFont="1" applyFill="1" applyBorder="1" applyAlignment="1">
      <alignment horizontal="center"/>
    </xf>
    <xf numFmtId="0" fontId="20" fillId="0" borderId="0" xfId="0" applyFont="1" applyFill="1" applyBorder="1" applyAlignment="1">
      <alignment horizontal="center" vertical="center"/>
    </xf>
    <xf numFmtId="0" fontId="25" fillId="0" borderId="0" xfId="0" applyFont="1" applyFill="1" applyBorder="1" applyAlignment="1">
      <alignment horizontal="center" vertical="top"/>
    </xf>
    <xf numFmtId="0" fontId="8" fillId="16" borderId="83" xfId="0" applyFont="1" applyFill="1" applyBorder="1" applyAlignment="1">
      <alignment horizontal="left"/>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center" vertical="center"/>
    </xf>
    <xf numFmtId="0" fontId="7" fillId="0" borderId="5" xfId="0" applyFont="1" applyBorder="1" applyAlignment="1">
      <alignment horizontal="center" vertical="center"/>
    </xf>
    <xf numFmtId="0" fontId="7" fillId="0" borderId="3" xfId="0" applyFont="1" applyBorder="1" applyAlignment="1">
      <alignment horizontal="left" wrapText="1"/>
    </xf>
    <xf numFmtId="0" fontId="7" fillId="0" borderId="6" xfId="0" applyFont="1" applyBorder="1" applyAlignment="1">
      <alignment horizontal="left" wrapText="1"/>
    </xf>
    <xf numFmtId="0" fontId="7" fillId="0" borderId="1"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7" fillId="0" borderId="1" xfId="0" applyFont="1" applyBorder="1" applyAlignment="1" applyProtection="1">
      <alignment horizontal="center" vertical="center" wrapText="1"/>
      <protection locked="0"/>
    </xf>
    <xf numFmtId="0" fontId="13" fillId="0" borderId="8"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4"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7" xfId="0" applyFont="1" applyBorder="1" applyAlignment="1">
      <alignment horizontal="center" vertical="center" wrapText="1"/>
    </xf>
    <xf numFmtId="0" fontId="7" fillId="0" borderId="71" xfId="0" applyFont="1" applyBorder="1" applyAlignment="1">
      <alignment horizontal="center"/>
    </xf>
    <xf numFmtId="0" fontId="7" fillId="0" borderId="37" xfId="0" applyFont="1" applyBorder="1" applyAlignment="1">
      <alignment horizontal="center"/>
    </xf>
    <xf numFmtId="0" fontId="7" fillId="0" borderId="7" xfId="0" applyFont="1" applyBorder="1" applyAlignment="1">
      <alignment horizontal="center" vertical="center"/>
    </xf>
    <xf numFmtId="0" fontId="8" fillId="0" borderId="8" xfId="0" applyFont="1" applyBorder="1" applyAlignment="1">
      <alignment horizontal="left" vertical="center" wrapText="1"/>
    </xf>
    <xf numFmtId="0" fontId="8" fillId="0" borderId="2" xfId="0" applyFont="1" applyBorder="1" applyAlignment="1">
      <alignment horizontal="left" vertical="center" wrapText="1"/>
    </xf>
    <xf numFmtId="0" fontId="8" fillId="0" borderId="4" xfId="0" applyFont="1" applyBorder="1" applyAlignment="1">
      <alignment horizontal="left" vertical="center" wrapText="1"/>
    </xf>
    <xf numFmtId="0" fontId="13" fillId="0" borderId="87" xfId="0" applyFont="1" applyBorder="1" applyAlignment="1">
      <alignment horizontal="center" vertical="center" wrapText="1"/>
    </xf>
    <xf numFmtId="0" fontId="13" fillId="0" borderId="68" xfId="0" applyFont="1" applyBorder="1" applyAlignment="1">
      <alignment horizontal="center" vertical="center" wrapText="1"/>
    </xf>
    <xf numFmtId="0" fontId="7" fillId="0" borderId="7" xfId="0" applyFont="1" applyBorder="1" applyAlignment="1" applyProtection="1">
      <alignment horizontal="center" vertical="center"/>
      <protection locked="0"/>
    </xf>
    <xf numFmtId="0" fontId="7" fillId="0" borderId="7" xfId="0" applyFont="1" applyBorder="1" applyAlignment="1" applyProtection="1">
      <alignment horizontal="center" vertical="center" wrapText="1"/>
      <protection locked="0"/>
    </xf>
    <xf numFmtId="0" fontId="23" fillId="0" borderId="1" xfId="0" applyFont="1" applyBorder="1" applyAlignment="1" applyProtection="1">
      <alignment horizontal="left" vertical="center" wrapText="1"/>
      <protection locked="0"/>
    </xf>
    <xf numFmtId="0" fontId="23" fillId="0" borderId="1" xfId="0" applyFont="1" applyBorder="1" applyAlignment="1" applyProtection="1">
      <alignment horizontal="center" vertical="center" wrapText="1"/>
      <protection locked="0"/>
    </xf>
    <xf numFmtId="0" fontId="7" fillId="0" borderId="60" xfId="0" applyFont="1" applyBorder="1" applyAlignment="1">
      <alignment horizontal="center" vertical="center" wrapText="1"/>
    </xf>
    <xf numFmtId="0" fontId="7" fillId="0" borderId="56" xfId="0" applyFont="1" applyBorder="1" applyAlignment="1">
      <alignment horizontal="center" vertical="center" wrapText="1"/>
    </xf>
    <xf numFmtId="0" fontId="13" fillId="0" borderId="70" xfId="0" applyFont="1" applyBorder="1" applyAlignment="1">
      <alignment horizontal="center" vertical="center" wrapText="1"/>
    </xf>
    <xf numFmtId="0" fontId="13" fillId="0" borderId="38" xfId="0" applyFont="1" applyBorder="1" applyAlignment="1">
      <alignment horizontal="center" vertical="center" wrapText="1"/>
    </xf>
    <xf numFmtId="0" fontId="7" fillId="0" borderId="60" xfId="0" applyFont="1" applyBorder="1" applyAlignment="1">
      <alignment horizontal="center" vertical="center"/>
    </xf>
    <xf numFmtId="0" fontId="7" fillId="0" borderId="56" xfId="0" applyFont="1" applyBorder="1" applyAlignment="1">
      <alignment horizontal="center" vertical="center"/>
    </xf>
    <xf numFmtId="0" fontId="7" fillId="0" borderId="26" xfId="0" applyFont="1" applyBorder="1" applyAlignment="1">
      <alignment horizontal="center" vertical="center" wrapText="1"/>
    </xf>
    <xf numFmtId="0" fontId="7" fillId="0" borderId="39" xfId="0" applyFont="1" applyBorder="1" applyAlignment="1">
      <alignment horizontal="center" vertical="center" wrapText="1"/>
    </xf>
    <xf numFmtId="0" fontId="7" fillId="0" borderId="40" xfId="0" applyFont="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FFD2B3"/>
      <color rgb="FF00BBFE"/>
      <color rgb="FF2FC9FF"/>
      <color rgb="FFFFA365"/>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microsoft.com/office/2007/relationships/hdphoto" Target="../media/hdphoto1.wdp"/></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5.emf"/><Relationship Id="rId1"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xmlns=""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211933</xdr:colOff>
      <xdr:row>0</xdr:row>
      <xdr:rowOff>71438</xdr:rowOff>
    </xdr:from>
    <xdr:to>
      <xdr:col>0</xdr:col>
      <xdr:colOff>1371600</xdr:colOff>
      <xdr:row>2</xdr:row>
      <xdr:rowOff>123825</xdr:rowOff>
    </xdr:to>
    <xdr:pic>
      <xdr:nvPicPr>
        <xdr:cNvPr id="3" name="2 Imagen" descr="logotipo alcaldia version para documentos word">
          <a:extLst>
            <a:ext uri="{FF2B5EF4-FFF2-40B4-BE49-F238E27FC236}">
              <a16:creationId xmlns:a16="http://schemas.microsoft.com/office/drawing/2014/main" xmlns="" id="{00000000-0008-0000-0000-000003000000}"/>
            </a:ext>
          </a:extLst>
        </xdr:cNvPr>
        <xdr:cNvPicPr/>
      </xdr:nvPicPr>
      <xdr:blipFill>
        <a:blip xmlns:r="http://schemas.openxmlformats.org/officeDocument/2006/relationships" r:embed="rId2"/>
        <a:srcRect/>
        <a:stretch>
          <a:fillRect/>
        </a:stretch>
      </xdr:blipFill>
      <xdr:spPr bwMode="auto">
        <a:xfrm>
          <a:off x="211933" y="71438"/>
          <a:ext cx="1159667" cy="614362"/>
        </a:xfrm>
        <a:prstGeom prst="rect">
          <a:avLst/>
        </a:prstGeom>
        <a:noFill/>
        <a:ln w="9525">
          <a:noFill/>
          <a:miter lim="800000"/>
          <a:headEnd/>
          <a:tailEnd/>
        </a:ln>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xmlns=""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xmlns=""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xmlns=""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xmlns=""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xmlns=""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xmlns=""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xmlns=""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xmlns="" id="{00000000-0008-0000-0000-00000C000000}"/>
            </a:ext>
          </a:extLst>
        </xdr:cNvPr>
        <xdr:cNvPicPr>
          <a:picLocks noChangeAspect="1"/>
        </xdr:cNvPicPr>
      </xdr:nvPicPr>
      <xdr:blipFill rotWithShape="1">
        <a:blip xmlns:r="http://schemas.openxmlformats.org/officeDocument/2006/relationships" r:embed="rId3"/>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xmlns=""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xmlns="" id="{00000000-0008-0000-0000-000011000000}"/>
            </a:ext>
          </a:extLst>
        </xdr:cNvPr>
        <xdr:cNvPicPr>
          <a:picLocks noChangeAspect="1"/>
        </xdr:cNvPicPr>
      </xdr:nvPicPr>
      <xdr:blipFill rotWithShape="1">
        <a:blip xmlns:r="http://schemas.openxmlformats.org/officeDocument/2006/relationships" r:embed="rId4"/>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xmlns="" id="{00000000-0008-0000-0000-000012000000}"/>
            </a:ext>
          </a:extLst>
        </xdr:cNvPr>
        <xdr:cNvPicPr>
          <a:picLocks noChangeAspect="1"/>
        </xdr:cNvPicPr>
      </xdr:nvPicPr>
      <xdr:blipFill rotWithShape="1">
        <a:blip xmlns:r="http://schemas.openxmlformats.org/officeDocument/2006/relationships" r:embed="rId5"/>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xmlns="" id="{00000000-0008-0000-0000-00001B000000}"/>
            </a:ext>
          </a:extLst>
        </xdr:cNvPr>
        <xdr:cNvPicPr>
          <a:picLocks noChangeAspect="1"/>
        </xdr:cNvPicPr>
      </xdr:nvPicPr>
      <xdr:blipFill rotWithShape="1">
        <a:blip xmlns:r="http://schemas.openxmlformats.org/officeDocument/2006/relationships" r:embed="rId6"/>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xmlns=""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xmlns="" id="{00000000-0008-0000-0000-000025000000}"/>
            </a:ext>
          </a:extLst>
        </xdr:cNvPr>
        <xdr:cNvPicPr>
          <a:picLocks noChangeAspect="1"/>
        </xdr:cNvPicPr>
      </xdr:nvPicPr>
      <xdr:blipFill rotWithShape="1">
        <a:blip xmlns:r="http://schemas.openxmlformats.org/officeDocument/2006/relationships" r:embed="rId7"/>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xmlns=""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xmlns=""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xmlns="" id="{00000000-0008-0000-0000-00000E000000}"/>
            </a:ext>
          </a:extLst>
        </xdr:cNvPr>
        <xdr:cNvPicPr>
          <a:picLocks noChangeAspect="1"/>
        </xdr:cNvPicPr>
      </xdr:nvPicPr>
      <xdr:blipFill rotWithShape="1">
        <a:blip xmlns:r="http://schemas.openxmlformats.org/officeDocument/2006/relationships" r:embed="rId8"/>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xmlns="" id="{00000000-0008-0000-0000-000016000000}"/>
            </a:ext>
          </a:extLst>
        </xdr:cNvPr>
        <xdr:cNvPicPr>
          <a:picLocks noChangeAspect="1"/>
        </xdr:cNvPicPr>
      </xdr:nvPicPr>
      <xdr:blipFill rotWithShape="1">
        <a:blip xmlns:r="http://schemas.openxmlformats.org/officeDocument/2006/relationships" r:embed="rId9"/>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xmlns="" id="{00000000-0008-0000-0000-00001A000000}"/>
            </a:ext>
          </a:extLst>
        </xdr:cNvPr>
        <xdr:cNvPicPr>
          <a:picLocks noChangeAspect="1"/>
        </xdr:cNvPicPr>
      </xdr:nvPicPr>
      <xdr:blipFill rotWithShape="1">
        <a:blip xmlns:r="http://schemas.openxmlformats.org/officeDocument/2006/relationships" r:embed="rId10"/>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xmlns="" id="{00000000-0008-0000-0000-00000F000000}"/>
            </a:ext>
          </a:extLst>
        </xdr:cNvPr>
        <xdr:cNvPicPr>
          <a:picLocks noChangeAspect="1"/>
        </xdr:cNvPicPr>
      </xdr:nvPicPr>
      <xdr:blipFill rotWithShape="1">
        <a:blip xmlns:r="http://schemas.openxmlformats.org/officeDocument/2006/relationships" r:embed="rId11"/>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xmlns=""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xmlns=""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xmlns=""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xmlns=""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xmlns=""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xmlns=""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xmlns="" id="{00000000-0008-0000-0000-00001D000000}"/>
            </a:ext>
          </a:extLst>
        </xdr:cNvPr>
        <xdr:cNvPicPr>
          <a:picLocks noChangeAspect="1"/>
        </xdr:cNvPicPr>
      </xdr:nvPicPr>
      <xdr:blipFill rotWithShape="1">
        <a:blip xmlns:r="http://schemas.openxmlformats.org/officeDocument/2006/relationships" r:embed="rId12"/>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xmlns=""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xmlns="" id="{00000000-0008-0000-0000-000010000000}"/>
            </a:ext>
          </a:extLst>
        </xdr:cNvPr>
        <xdr:cNvPicPr>
          <a:picLocks noChangeAspect="1"/>
        </xdr:cNvPicPr>
      </xdr:nvPicPr>
      <xdr:blipFill rotWithShape="1">
        <a:blip xmlns:r="http://schemas.openxmlformats.org/officeDocument/2006/relationships" r:embed="rId13">
          <a:extLst>
            <a:ext uri="{BEBA8EAE-BF5A-486C-A8C5-ECC9F3942E4B}">
              <a14:imgProps xmlns:a14="http://schemas.microsoft.com/office/drawing/2010/main">
                <a14:imgLayer r:embed="rId14">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xmlns=""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xmlns=""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xmlns=""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311728</xdr:colOff>
      <xdr:row>0</xdr:row>
      <xdr:rowOff>251114</xdr:rowOff>
    </xdr:from>
    <xdr:to>
      <xdr:col>0</xdr:col>
      <xdr:colOff>1871447</xdr:colOff>
      <xdr:row>3</xdr:row>
      <xdr:rowOff>1083</xdr:rowOff>
    </xdr:to>
    <xdr:pic>
      <xdr:nvPicPr>
        <xdr:cNvPr id="3" name="2 Imagen" descr="logotipo alcaldia version para documentos word">
          <a:extLst>
            <a:ext uri="{FF2B5EF4-FFF2-40B4-BE49-F238E27FC236}">
              <a16:creationId xmlns:a16="http://schemas.microsoft.com/office/drawing/2014/main" xmlns="" id="{00000000-0008-0000-0B00-000003000000}"/>
            </a:ext>
          </a:extLst>
        </xdr:cNvPr>
        <xdr:cNvPicPr/>
      </xdr:nvPicPr>
      <xdr:blipFill>
        <a:blip xmlns:r="http://schemas.openxmlformats.org/officeDocument/2006/relationships" r:embed="rId2"/>
        <a:srcRect/>
        <a:stretch>
          <a:fillRect/>
        </a:stretch>
      </xdr:blipFill>
      <xdr:spPr bwMode="auto">
        <a:xfrm>
          <a:off x="311728" y="251114"/>
          <a:ext cx="1559719" cy="607219"/>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273843</xdr:colOff>
      <xdr:row>0</xdr:row>
      <xdr:rowOff>54770</xdr:rowOff>
    </xdr:from>
    <xdr:to>
      <xdr:col>5</xdr:col>
      <xdr:colOff>959643</xdr:colOff>
      <xdr:row>3</xdr:row>
      <xdr:rowOff>121444</xdr:rowOff>
    </xdr:to>
    <xdr:pic>
      <xdr:nvPicPr>
        <xdr:cNvPr id="4" name="1 Imagen" descr="logocapitalmusical">
          <a:extLst>
            <a:ext uri="{FF2B5EF4-FFF2-40B4-BE49-F238E27FC236}">
              <a16:creationId xmlns:a16="http://schemas.microsoft.com/office/drawing/2014/main" xmlns=""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53687" y="54770"/>
          <a:ext cx="685800" cy="745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428625</xdr:colOff>
      <xdr:row>0</xdr:row>
      <xdr:rowOff>83344</xdr:rowOff>
    </xdr:from>
    <xdr:to>
      <xdr:col>0</xdr:col>
      <xdr:colOff>1988344</xdr:colOff>
      <xdr:row>3</xdr:row>
      <xdr:rowOff>11907</xdr:rowOff>
    </xdr:to>
    <xdr:pic>
      <xdr:nvPicPr>
        <xdr:cNvPr id="3" name="2 Imagen" descr="logotipo alcaldia version para documentos word">
          <a:extLst>
            <a:ext uri="{FF2B5EF4-FFF2-40B4-BE49-F238E27FC236}">
              <a16:creationId xmlns:a16="http://schemas.microsoft.com/office/drawing/2014/main" xmlns="" id="{00000000-0008-0000-0C00-000003000000}"/>
            </a:ext>
          </a:extLst>
        </xdr:cNvPr>
        <xdr:cNvPicPr/>
      </xdr:nvPicPr>
      <xdr:blipFill>
        <a:blip xmlns:r="http://schemas.openxmlformats.org/officeDocument/2006/relationships" r:embed="rId2"/>
        <a:srcRect/>
        <a:stretch>
          <a:fillRect/>
        </a:stretch>
      </xdr:blipFill>
      <xdr:spPr bwMode="auto">
        <a:xfrm>
          <a:off x="428625" y="83344"/>
          <a:ext cx="1559719" cy="608920"/>
        </a:xfrm>
        <a:prstGeom prst="rect">
          <a:avLst/>
        </a:prstGeom>
        <a:noFill/>
        <a:ln w="9525">
          <a:noFill/>
          <a:miter lim="800000"/>
          <a:headEnd/>
          <a:tailEnd/>
        </a:ln>
      </xdr:spPr>
    </xdr:pic>
    <xdr:clientData/>
  </xdr:twoCellAnchor>
  <xdr:twoCellAnchor>
    <xdr:from>
      <xdr:col>7</xdr:col>
      <xdr:colOff>163286</xdr:colOff>
      <xdr:row>12</xdr:row>
      <xdr:rowOff>136071</xdr:rowOff>
    </xdr:from>
    <xdr:to>
      <xdr:col>11</xdr:col>
      <xdr:colOff>721179</xdr:colOff>
      <xdr:row>12</xdr:row>
      <xdr:rowOff>2204356</xdr:rowOff>
    </xdr:to>
    <xdr:sp macro="" textlink="">
      <xdr:nvSpPr>
        <xdr:cNvPr id="2" name="CuadroTexto 1">
          <a:extLst>
            <a:ext uri="{FF2B5EF4-FFF2-40B4-BE49-F238E27FC236}">
              <a16:creationId xmlns:a16="http://schemas.microsoft.com/office/drawing/2014/main" xmlns="" id="{00000000-0008-0000-0C00-000002000000}"/>
            </a:ext>
          </a:extLst>
        </xdr:cNvPr>
        <xdr:cNvSpPr txBox="1"/>
      </xdr:nvSpPr>
      <xdr:spPr>
        <a:xfrm>
          <a:off x="12300857" y="3551464"/>
          <a:ext cx="3605893" cy="2068285"/>
        </a:xfrm>
        <a:prstGeom prst="rect">
          <a:avLst/>
        </a:prstGeom>
        <a:solidFill>
          <a:schemeClr val="lt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200">
              <a:latin typeface="Arial" panose="020B0604020202020204" pitchFamily="34" charset="0"/>
              <a:cs typeface="Arial" panose="020B0604020202020204" pitchFamily="34" charset="0"/>
            </a:rPr>
            <a:t>Nota: para calificar el impacto, se debe partir de las</a:t>
          </a:r>
          <a:r>
            <a:rPr lang="es-CO" sz="1200" baseline="0">
              <a:latin typeface="Arial" panose="020B0604020202020204" pitchFamily="34" charset="0"/>
              <a:cs typeface="Arial" panose="020B0604020202020204" pitchFamily="34" charset="0"/>
            </a:rPr>
            <a:t> </a:t>
          </a:r>
          <a:r>
            <a:rPr lang="es-CO" sz="1200">
              <a:latin typeface="Arial" panose="020B0604020202020204" pitchFamily="34" charset="0"/>
              <a:cs typeface="Arial" panose="020B0604020202020204" pitchFamily="34" charset="0"/>
            </a:rPr>
            <a:t>consecuencias  establecidas en la pestaña de descrpción del riesgo y se asocian a las descritas en la tabla de impacto ( cualitativo o cuantitativo). Para el caso nuestro se asocio al incumplimiento de metas y objetivos institucionales</a:t>
          </a:r>
        </a:p>
        <a:p>
          <a:pPr algn="l"/>
          <a:r>
            <a:rPr lang="es-CO" sz="1200">
              <a:latin typeface="Arial" panose="020B0604020202020204" pitchFamily="34" charset="0"/>
              <a:cs typeface="Arial" panose="020B0604020202020204" pitchFamily="34" charset="0"/>
            </a:rPr>
            <a:t>Al asociar las consecuencias descritas en la pestaña de descripción del riesgo con las establecidas en la de matriz de impacto  de tipo cualitativo.  </a:t>
          </a:r>
        </a:p>
      </xdr:txBody>
    </xdr:sp>
    <xdr:clientData/>
  </xdr:twoCellAnchor>
  <xdr:twoCellAnchor>
    <xdr:from>
      <xdr:col>6</xdr:col>
      <xdr:colOff>0</xdr:colOff>
      <xdr:row>12</xdr:row>
      <xdr:rowOff>1183821</xdr:rowOff>
    </xdr:from>
    <xdr:to>
      <xdr:col>7</xdr:col>
      <xdr:colOff>152400</xdr:colOff>
      <xdr:row>12</xdr:row>
      <xdr:rowOff>2098221</xdr:rowOff>
    </xdr:to>
    <xdr:cxnSp macro="">
      <xdr:nvCxnSpPr>
        <xdr:cNvPr id="6" name="Conector angular 5">
          <a:extLst>
            <a:ext uri="{FF2B5EF4-FFF2-40B4-BE49-F238E27FC236}">
              <a16:creationId xmlns:a16="http://schemas.microsoft.com/office/drawing/2014/main" xmlns="" id="{00000000-0008-0000-0C00-000006000000}"/>
            </a:ext>
          </a:extLst>
        </xdr:cNvPr>
        <xdr:cNvCxnSpPr/>
      </xdr:nvCxnSpPr>
      <xdr:spPr>
        <a:xfrm>
          <a:off x="11375571" y="4599214"/>
          <a:ext cx="914400" cy="914400"/>
        </a:xfrm>
        <a:prstGeom prst="bentConnector3">
          <a:avLst/>
        </a:prstGeom>
        <a:ln w="12700">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149679</xdr:colOff>
      <xdr:row>13</xdr:row>
      <xdr:rowOff>421821</xdr:rowOff>
    </xdr:from>
    <xdr:to>
      <xdr:col>12</xdr:col>
      <xdr:colOff>176893</xdr:colOff>
      <xdr:row>13</xdr:row>
      <xdr:rowOff>2095500</xdr:rowOff>
    </xdr:to>
    <xdr:sp macro="" textlink="">
      <xdr:nvSpPr>
        <xdr:cNvPr id="7" name="CuadroTexto 6">
          <a:extLst>
            <a:ext uri="{FF2B5EF4-FFF2-40B4-BE49-F238E27FC236}">
              <a16:creationId xmlns:a16="http://schemas.microsoft.com/office/drawing/2014/main" xmlns="" id="{00000000-0008-0000-0C00-000007000000}"/>
            </a:ext>
          </a:extLst>
        </xdr:cNvPr>
        <xdr:cNvSpPr txBox="1"/>
      </xdr:nvSpPr>
      <xdr:spPr>
        <a:xfrm>
          <a:off x="12287250" y="6041571"/>
          <a:ext cx="3837214" cy="1673679"/>
        </a:xfrm>
        <a:prstGeom prst="rect">
          <a:avLst/>
        </a:prstGeom>
        <a:no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a:latin typeface="Arial" panose="020B0604020202020204" pitchFamily="34" charset="0"/>
              <a:cs typeface="Arial" panose="020B0604020202020204" pitchFamily="34" charset="0"/>
            </a:rPr>
            <a:t>Imagen institucional afectada ante entes de control del orden local y nacional  ( la valoramos con la tabla de impacto cualitativa solamente, más no por la de impacto porque la sanción del ente control por no presentar oporunamente el informe es más baja que la tiene establecida la tabla de valoración del impacto cuantitativa. </a:t>
          </a:r>
        </a:p>
      </xdr:txBody>
    </xdr:sp>
    <xdr:clientData/>
  </xdr:twoCellAnchor>
  <xdr:twoCellAnchor>
    <xdr:from>
      <xdr:col>6</xdr:col>
      <xdr:colOff>0</xdr:colOff>
      <xdr:row>13</xdr:row>
      <xdr:rowOff>898071</xdr:rowOff>
    </xdr:from>
    <xdr:to>
      <xdr:col>7</xdr:col>
      <xdr:colOff>152400</xdr:colOff>
      <xdr:row>13</xdr:row>
      <xdr:rowOff>1812471</xdr:rowOff>
    </xdr:to>
    <xdr:cxnSp macro="">
      <xdr:nvCxnSpPr>
        <xdr:cNvPr id="9" name="Conector angular 8">
          <a:extLst>
            <a:ext uri="{FF2B5EF4-FFF2-40B4-BE49-F238E27FC236}">
              <a16:creationId xmlns:a16="http://schemas.microsoft.com/office/drawing/2014/main" xmlns="" id="{00000000-0008-0000-0C00-000009000000}"/>
            </a:ext>
          </a:extLst>
        </xdr:cNvPr>
        <xdr:cNvCxnSpPr/>
      </xdr:nvCxnSpPr>
      <xdr:spPr>
        <a:xfrm>
          <a:off x="11375571" y="6517821"/>
          <a:ext cx="914400" cy="914400"/>
        </a:xfrm>
        <a:prstGeom prst="bentConnector3">
          <a:avLst/>
        </a:prstGeom>
        <a:ln w="12700">
          <a:solidFill>
            <a:schemeClr val="tx1">
              <a:lumMod val="75000"/>
              <a:lumOff val="25000"/>
            </a:schemeClr>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xmlns=""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329045</xdr:colOff>
      <xdr:row>0</xdr:row>
      <xdr:rowOff>86591</xdr:rowOff>
    </xdr:from>
    <xdr:to>
      <xdr:col>0</xdr:col>
      <xdr:colOff>1888764</xdr:colOff>
      <xdr:row>3</xdr:row>
      <xdr:rowOff>18401</xdr:rowOff>
    </xdr:to>
    <xdr:pic>
      <xdr:nvPicPr>
        <xdr:cNvPr id="3" name="2 Imagen" descr="logotipo alcaldia version para documentos word">
          <a:extLst>
            <a:ext uri="{FF2B5EF4-FFF2-40B4-BE49-F238E27FC236}">
              <a16:creationId xmlns:a16="http://schemas.microsoft.com/office/drawing/2014/main" xmlns="" id="{00000000-0008-0000-0D00-000003000000}"/>
            </a:ext>
          </a:extLst>
        </xdr:cNvPr>
        <xdr:cNvPicPr/>
      </xdr:nvPicPr>
      <xdr:blipFill>
        <a:blip xmlns:r="http://schemas.openxmlformats.org/officeDocument/2006/relationships" r:embed="rId2"/>
        <a:srcRect/>
        <a:stretch>
          <a:fillRect/>
        </a:stretch>
      </xdr:blipFill>
      <xdr:spPr bwMode="auto">
        <a:xfrm>
          <a:off x="329045" y="86591"/>
          <a:ext cx="1559719" cy="607219"/>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xmlns="" id="{00000000-0008-0000-0E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xmlns="" id="{00000000-0008-0000-0E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xmlns="" id="{00000000-0008-0000-0E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0</xdr:row>
      <xdr:rowOff>166688</xdr:rowOff>
    </xdr:from>
    <xdr:to>
      <xdr:col>1</xdr:col>
      <xdr:colOff>813594</xdr:colOff>
      <xdr:row>2</xdr:row>
      <xdr:rowOff>392907</xdr:rowOff>
    </xdr:to>
    <xdr:pic>
      <xdr:nvPicPr>
        <xdr:cNvPr id="5" name="4 Imagen" descr="logotipo alcaldia version para documentos word">
          <a:extLst>
            <a:ext uri="{FF2B5EF4-FFF2-40B4-BE49-F238E27FC236}">
              <a16:creationId xmlns:a16="http://schemas.microsoft.com/office/drawing/2014/main" xmlns="" id="{00000000-0008-0000-0E00-000005000000}"/>
            </a:ext>
          </a:extLst>
        </xdr:cNvPr>
        <xdr:cNvPicPr/>
      </xdr:nvPicPr>
      <xdr:blipFill>
        <a:blip xmlns:r="http://schemas.openxmlformats.org/officeDocument/2006/relationships" r:embed="rId2"/>
        <a:srcRect/>
        <a:stretch>
          <a:fillRect/>
        </a:stretch>
      </xdr:blipFill>
      <xdr:spPr bwMode="auto">
        <a:xfrm>
          <a:off x="222250" y="166688"/>
          <a:ext cx="1559719" cy="607219"/>
        </a:xfrm>
        <a:prstGeom prst="rect">
          <a:avLst/>
        </a:prstGeom>
        <a:noFill/>
        <a:ln w="9525">
          <a:noFill/>
          <a:miter lim="800000"/>
          <a:headEnd/>
          <a:tailEnd/>
        </a:ln>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xmlns="" id="{00000000-0008-0000-0E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xmlns="" id="{00000000-0008-0000-0E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xmlns="" id="{00000000-0008-0000-0E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xmlns="" id="{00000000-0008-0000-0E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xmlns="" id="{00000000-0008-0000-0E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xmlns="" id="{00000000-0008-0000-0E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xmlns="" id="{00000000-0008-0000-0E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xmlns="" id="{00000000-0008-0000-0E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xmlns="" id="{00000000-0008-0000-0E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xmlns="" id="{00000000-0008-0000-0E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xmlns="" id="{00000000-0008-0000-0E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xmlns="" id="{00000000-0008-0000-0E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xmlns="" id="{00000000-0008-0000-0E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xmlns="" id="{00000000-0008-0000-0E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xmlns="" id="{00000000-0008-0000-0E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xmlns="" id="{00000000-0008-0000-0E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xmlns="" id="{00000000-0008-0000-0E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xmlns="" id="{00000000-0008-0000-0E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xmlns="" id="{00000000-0008-0000-0E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xmlns="" id="{00000000-0008-0000-0E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xmlns="" id="{00000000-0008-0000-0E00-00001C000000}"/>
            </a:ext>
          </a:extLst>
        </xdr:cNvPr>
        <xdr:cNvPicPr>
          <a:picLocks noChangeAspect="1"/>
        </xdr:cNvPicPr>
      </xdr:nvPicPr>
      <xdr:blipFill rotWithShape="1">
        <a:blip xmlns:r="http://schemas.openxmlformats.org/officeDocument/2006/relationships" r:embed="rId3"/>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xmlns="" id="{00000000-0008-0000-0E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xmlns="" id="{00000000-0008-0000-0E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xmlns="" id="{00000000-0008-0000-0E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xmlns="" id="{00000000-0008-0000-12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xmlns="" id="{00000000-0008-0000-1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110369</xdr:colOff>
      <xdr:row>0</xdr:row>
      <xdr:rowOff>108858</xdr:rowOff>
    </xdr:from>
    <xdr:to>
      <xdr:col>0</xdr:col>
      <xdr:colOff>1891393</xdr:colOff>
      <xdr:row>3</xdr:row>
      <xdr:rowOff>136071</xdr:rowOff>
    </xdr:to>
    <xdr:pic>
      <xdr:nvPicPr>
        <xdr:cNvPr id="5" name="4 Imagen" descr="logotipo alcaldia version para documentos word">
          <a:extLst>
            <a:ext uri="{FF2B5EF4-FFF2-40B4-BE49-F238E27FC236}">
              <a16:creationId xmlns:a16="http://schemas.microsoft.com/office/drawing/2014/main" xmlns="" id="{00000000-0008-0000-1200-000005000000}"/>
            </a:ext>
          </a:extLst>
        </xdr:cNvPr>
        <xdr:cNvPicPr/>
      </xdr:nvPicPr>
      <xdr:blipFill>
        <a:blip xmlns:r="http://schemas.openxmlformats.org/officeDocument/2006/relationships" r:embed="rId2"/>
        <a:srcRect/>
        <a:stretch>
          <a:fillRect/>
        </a:stretch>
      </xdr:blipFill>
      <xdr:spPr bwMode="auto">
        <a:xfrm>
          <a:off x="110369" y="108858"/>
          <a:ext cx="1781024" cy="89807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xmlns=""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464343</xdr:colOff>
      <xdr:row>0</xdr:row>
      <xdr:rowOff>154782</xdr:rowOff>
    </xdr:from>
    <xdr:to>
      <xdr:col>0</xdr:col>
      <xdr:colOff>2321718</xdr:colOff>
      <xdr:row>3</xdr:row>
      <xdr:rowOff>59532</xdr:rowOff>
    </xdr:to>
    <xdr:pic>
      <xdr:nvPicPr>
        <xdr:cNvPr id="3" name="2 Imagen" descr="logotipo alcaldia version para documentos word">
          <a:extLst>
            <a:ext uri="{FF2B5EF4-FFF2-40B4-BE49-F238E27FC236}">
              <a16:creationId xmlns:a16="http://schemas.microsoft.com/office/drawing/2014/main" xmlns="" id="{00000000-0008-0000-1300-000003000000}"/>
            </a:ext>
          </a:extLst>
        </xdr:cNvPr>
        <xdr:cNvPicPr/>
      </xdr:nvPicPr>
      <xdr:blipFill>
        <a:blip xmlns:r="http://schemas.openxmlformats.org/officeDocument/2006/relationships" r:embed="rId2"/>
        <a:srcRect/>
        <a:stretch>
          <a:fillRect/>
        </a:stretch>
      </xdr:blipFill>
      <xdr:spPr bwMode="auto">
        <a:xfrm>
          <a:off x="464343" y="154782"/>
          <a:ext cx="1857375" cy="76200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xmlns="" id="{00000000-0008-0000-14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xmlns=""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52388</xdr:rowOff>
    </xdr:from>
    <xdr:to>
      <xdr:col>1</xdr:col>
      <xdr:colOff>666750</xdr:colOff>
      <xdr:row>3</xdr:row>
      <xdr:rowOff>88107</xdr:rowOff>
    </xdr:to>
    <xdr:pic>
      <xdr:nvPicPr>
        <xdr:cNvPr id="5" name="4 Imagen" descr="logotipo alcaldia version para documentos word">
          <a:extLst>
            <a:ext uri="{FF2B5EF4-FFF2-40B4-BE49-F238E27FC236}">
              <a16:creationId xmlns:a16="http://schemas.microsoft.com/office/drawing/2014/main" xmlns="" id="{00000000-0008-0000-1400-000005000000}"/>
            </a:ext>
          </a:extLst>
        </xdr:cNvPr>
        <xdr:cNvPicPr/>
      </xdr:nvPicPr>
      <xdr:blipFill>
        <a:blip xmlns:r="http://schemas.openxmlformats.org/officeDocument/2006/relationships" r:embed="rId2"/>
        <a:srcRect/>
        <a:stretch>
          <a:fillRect/>
        </a:stretch>
      </xdr:blipFill>
      <xdr:spPr bwMode="auto">
        <a:xfrm>
          <a:off x="0" y="52388"/>
          <a:ext cx="1428750" cy="607219"/>
        </a:xfrm>
        <a:prstGeom prst="rect">
          <a:avLst/>
        </a:prstGeom>
        <a:noFill/>
        <a:ln w="9525">
          <a:noFill/>
          <a:miter lim="800000"/>
          <a:headEnd/>
          <a:tailEnd/>
        </a:ln>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xmlns="" id="{00000000-0008-0000-14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xmlns="" id="{00000000-0008-0000-14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xmlns="" id="{00000000-0008-0000-14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xmlns="" id="{00000000-0008-0000-14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xmlns="" id="{00000000-0008-0000-14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xmlns="" id="{00000000-0008-0000-14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xmlns="" id="{00000000-0008-0000-14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xmlns="" id="{00000000-0008-0000-14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xmlns="" id="{00000000-0008-0000-14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xmlns="" id="{00000000-0008-0000-14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xmlns="" id="{00000000-0008-0000-14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xmlns="" id="{00000000-0008-0000-14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xmlns="" id="{00000000-0008-0000-14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xmlns="" id="{00000000-0008-0000-14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xmlns="" id="{00000000-0008-0000-14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xmlns="" id="{00000000-0008-0000-14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xmlns="" id="{00000000-0008-0000-14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xmlns="" id="{00000000-0008-0000-14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xmlns="" id="{00000000-0008-0000-14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xmlns="" id="{00000000-0008-0000-14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xmlns="" id="{00000000-0008-0000-14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xmlns="" id="{00000000-0008-0000-14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xmlns="" id="{00000000-0008-0000-14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xmlns="" id="{00000000-0008-0000-14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xmlns="" id="{00000000-0008-0000-14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xmlns="" id="{00000000-0008-0000-14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xmlns="" id="{00000000-0008-0000-14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xmlns="" id="{00000000-0008-0000-14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xmlns="" id="{00000000-0008-0000-14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17</xdr:row>
      <xdr:rowOff>136071</xdr:rowOff>
    </xdr:to>
    <xdr:pic>
      <xdr:nvPicPr>
        <xdr:cNvPr id="48" name="Imagen 47">
          <a:extLst>
            <a:ext uri="{FF2B5EF4-FFF2-40B4-BE49-F238E27FC236}">
              <a16:creationId xmlns:a16="http://schemas.microsoft.com/office/drawing/2014/main" xmlns="" id="{00000000-0008-0000-1400-000030000000}"/>
            </a:ext>
          </a:extLst>
        </xdr:cNvPr>
        <xdr:cNvPicPr>
          <a:picLocks noChangeAspect="1"/>
        </xdr:cNvPicPr>
      </xdr:nvPicPr>
      <xdr:blipFill rotWithShape="1">
        <a:blip xmlns:r="http://schemas.openxmlformats.org/officeDocument/2006/relationships" r:embed="rId3"/>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xmlns="" id="{00000000-0008-0000-14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xmlns="" id="{00000000-0008-0000-14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xmlns="" id="{00000000-0008-0000-14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xmlns="" id="{00000000-0008-0000-14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xmlns="" id="{00000000-0008-0000-14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95249</xdr:colOff>
      <xdr:row>0</xdr:row>
      <xdr:rowOff>99795</xdr:rowOff>
    </xdr:from>
    <xdr:to>
      <xdr:col>12</xdr:col>
      <xdr:colOff>846666</xdr:colOff>
      <xdr:row>3</xdr:row>
      <xdr:rowOff>185520</xdr:rowOff>
    </xdr:to>
    <xdr:pic>
      <xdr:nvPicPr>
        <xdr:cNvPr id="1134" name="1 Imagen" descr="logocapitalmusical">
          <a:extLst>
            <a:ext uri="{FF2B5EF4-FFF2-40B4-BE49-F238E27FC236}">
              <a16:creationId xmlns:a16="http://schemas.microsoft.com/office/drawing/2014/main" xmlns="" id="{00000000-0008-0000-15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51666" y="99795"/>
          <a:ext cx="751417"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174626</xdr:colOff>
      <xdr:row>0</xdr:row>
      <xdr:rowOff>87313</xdr:rowOff>
    </xdr:from>
    <xdr:to>
      <xdr:col>0</xdr:col>
      <xdr:colOff>1734345</xdr:colOff>
      <xdr:row>3</xdr:row>
      <xdr:rowOff>99219</xdr:rowOff>
    </xdr:to>
    <xdr:pic>
      <xdr:nvPicPr>
        <xdr:cNvPr id="3" name="2 Imagen" descr="logotipo alcaldia version para documentos word">
          <a:extLst>
            <a:ext uri="{FF2B5EF4-FFF2-40B4-BE49-F238E27FC236}">
              <a16:creationId xmlns:a16="http://schemas.microsoft.com/office/drawing/2014/main" xmlns="" id="{00000000-0008-0000-1500-000003000000}"/>
            </a:ext>
          </a:extLst>
        </xdr:cNvPr>
        <xdr:cNvPicPr/>
      </xdr:nvPicPr>
      <xdr:blipFill>
        <a:blip xmlns:r="http://schemas.openxmlformats.org/officeDocument/2006/relationships" r:embed="rId2"/>
        <a:srcRect/>
        <a:stretch>
          <a:fillRect/>
        </a:stretch>
      </xdr:blipFill>
      <xdr:spPr bwMode="auto">
        <a:xfrm>
          <a:off x="174626" y="87313"/>
          <a:ext cx="1559719" cy="607219"/>
        </a:xfrm>
        <a:prstGeom prst="rect">
          <a:avLst/>
        </a:prstGeom>
        <a:noFill/>
        <a:ln w="9525">
          <a:noFill/>
          <a:miter lim="800000"/>
          <a:headEnd/>
          <a:tailEnd/>
        </a:ln>
      </xdr:spPr>
    </xdr:pic>
    <xdr:clientData/>
  </xdr:twoCellAnchor>
  <xdr:twoCellAnchor>
    <xdr:from>
      <xdr:col>15</xdr:col>
      <xdr:colOff>518584</xdr:colOff>
      <xdr:row>9</xdr:row>
      <xdr:rowOff>0</xdr:rowOff>
    </xdr:from>
    <xdr:to>
      <xdr:col>19</xdr:col>
      <xdr:colOff>391584</xdr:colOff>
      <xdr:row>13</xdr:row>
      <xdr:rowOff>865188</xdr:rowOff>
    </xdr:to>
    <xdr:sp macro="" textlink="">
      <xdr:nvSpPr>
        <xdr:cNvPr id="6" name="CuadroTexto 5">
          <a:extLst>
            <a:ext uri="{FF2B5EF4-FFF2-40B4-BE49-F238E27FC236}">
              <a16:creationId xmlns:a16="http://schemas.microsoft.com/office/drawing/2014/main" xmlns="" id="{00000000-0008-0000-1500-000006000000}"/>
            </a:ext>
          </a:extLst>
        </xdr:cNvPr>
        <xdr:cNvSpPr txBox="1"/>
      </xdr:nvSpPr>
      <xdr:spPr>
        <a:xfrm>
          <a:off x="21007917" y="2772832"/>
          <a:ext cx="2921000" cy="10040939"/>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twoCellAnchor>
    <xdr:from>
      <xdr:col>14</xdr:col>
      <xdr:colOff>421631</xdr:colOff>
      <xdr:row>10</xdr:row>
      <xdr:rowOff>858385</xdr:rowOff>
    </xdr:from>
    <xdr:to>
      <xdr:col>15</xdr:col>
      <xdr:colOff>159694</xdr:colOff>
      <xdr:row>10</xdr:row>
      <xdr:rowOff>1358447</xdr:rowOff>
    </xdr:to>
    <xdr:sp macro="" textlink="">
      <xdr:nvSpPr>
        <xdr:cNvPr id="4" name="Flecha: a la derecha 3">
          <a:extLst>
            <a:ext uri="{FF2B5EF4-FFF2-40B4-BE49-F238E27FC236}">
              <a16:creationId xmlns:a16="http://schemas.microsoft.com/office/drawing/2014/main" xmlns="" id="{00000000-0008-0000-1500-000004000000}"/>
            </a:ext>
          </a:extLst>
        </xdr:cNvPr>
        <xdr:cNvSpPr/>
      </xdr:nvSpPr>
      <xdr:spPr>
        <a:xfrm>
          <a:off x="17873548" y="6520468"/>
          <a:ext cx="500063" cy="500062"/>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xmlns=""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119065</xdr:colOff>
      <xdr:row>0</xdr:row>
      <xdr:rowOff>71437</xdr:rowOff>
    </xdr:from>
    <xdr:to>
      <xdr:col>0</xdr:col>
      <xdr:colOff>1845469</xdr:colOff>
      <xdr:row>3</xdr:row>
      <xdr:rowOff>166688</xdr:rowOff>
    </xdr:to>
    <xdr:pic>
      <xdr:nvPicPr>
        <xdr:cNvPr id="3" name="2 Imagen" descr="logotipo alcaldia version para documentos word">
          <a:extLst>
            <a:ext uri="{FF2B5EF4-FFF2-40B4-BE49-F238E27FC236}">
              <a16:creationId xmlns:a16="http://schemas.microsoft.com/office/drawing/2014/main" xmlns="" id="{00000000-0008-0000-0100-000003000000}"/>
            </a:ext>
          </a:extLst>
        </xdr:cNvPr>
        <xdr:cNvPicPr/>
      </xdr:nvPicPr>
      <xdr:blipFill>
        <a:blip xmlns:r="http://schemas.openxmlformats.org/officeDocument/2006/relationships" r:embed="rId2"/>
        <a:srcRect/>
        <a:stretch>
          <a:fillRect/>
        </a:stretch>
      </xdr:blipFill>
      <xdr:spPr bwMode="auto">
        <a:xfrm>
          <a:off x="119065" y="71437"/>
          <a:ext cx="1726404" cy="66675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69056</xdr:rowOff>
    </xdr:from>
    <xdr:to>
      <xdr:col>1</xdr:col>
      <xdr:colOff>1295400</xdr:colOff>
      <xdr:row>3</xdr:row>
      <xdr:rowOff>104775</xdr:rowOff>
    </xdr:to>
    <xdr:pic>
      <xdr:nvPicPr>
        <xdr:cNvPr id="4" name="3 Imagen" descr="logotipo alcaldia version para documentos word">
          <a:extLst>
            <a:ext uri="{FF2B5EF4-FFF2-40B4-BE49-F238E27FC236}">
              <a16:creationId xmlns:a16="http://schemas.microsoft.com/office/drawing/2014/main" xmlns="" id="{00000000-0008-0000-0400-000004000000}"/>
            </a:ext>
          </a:extLst>
        </xdr:cNvPr>
        <xdr:cNvPicPr/>
      </xdr:nvPicPr>
      <xdr:blipFill>
        <a:blip xmlns:r="http://schemas.openxmlformats.org/officeDocument/2006/relationships" r:embed="rId1"/>
        <a:srcRect/>
        <a:stretch>
          <a:fillRect/>
        </a:stretch>
      </xdr:blipFill>
      <xdr:spPr bwMode="auto">
        <a:xfrm>
          <a:off x="133350" y="69056"/>
          <a:ext cx="1635919" cy="607219"/>
        </a:xfrm>
        <a:prstGeom prst="rect">
          <a:avLst/>
        </a:prstGeom>
        <a:noFill/>
        <a:ln w="9525">
          <a:noFill/>
          <a:miter lim="800000"/>
          <a:headEnd/>
          <a:tailEnd/>
        </a:ln>
      </xdr:spPr>
    </xdr:pic>
    <xdr:clientData/>
  </xdr:twoCellAnchor>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xmlns=""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38</xdr:row>
      <xdr:rowOff>0</xdr:rowOff>
    </xdr:to>
    <xdr:sp macro="" textlink="">
      <xdr:nvSpPr>
        <xdr:cNvPr id="5" name="CuadroTexto 4">
          <a:extLst>
            <a:ext uri="{FF2B5EF4-FFF2-40B4-BE49-F238E27FC236}">
              <a16:creationId xmlns:a16="http://schemas.microsoft.com/office/drawing/2014/main" xmlns=""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xmlns=""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3</xdr:row>
      <xdr:rowOff>130509</xdr:rowOff>
    </xdr:to>
    <xdr:pic>
      <xdr:nvPicPr>
        <xdr:cNvPr id="3" name="Imagen 2">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2"/>
        <a:stretch>
          <a:fillRect/>
        </a:stretch>
      </xdr:blipFill>
      <xdr:spPr>
        <a:xfrm>
          <a:off x="11064991" y="43584"/>
          <a:ext cx="610754" cy="658425"/>
        </a:xfrm>
        <a:prstGeom prst="rect">
          <a:avLst/>
        </a:prstGeom>
      </xdr:spPr>
    </xdr:pic>
    <xdr:clientData/>
  </xdr:twoCellAnchor>
  <xdr:twoCellAnchor>
    <xdr:from>
      <xdr:col>0</xdr:col>
      <xdr:colOff>0</xdr:colOff>
      <xdr:row>38</xdr:row>
      <xdr:rowOff>0</xdr:rowOff>
    </xdr:from>
    <xdr:to>
      <xdr:col>0</xdr:col>
      <xdr:colOff>2</xdr:colOff>
      <xdr:row>38</xdr:row>
      <xdr:rowOff>0</xdr:rowOff>
    </xdr:to>
    <xdr:sp macro="" textlink="">
      <xdr:nvSpPr>
        <xdr:cNvPr id="7" name="CuadroTexto 6">
          <a:extLst>
            <a:ext uri="{FF2B5EF4-FFF2-40B4-BE49-F238E27FC236}">
              <a16:creationId xmlns:a16="http://schemas.microsoft.com/office/drawing/2014/main" xmlns=""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628650</xdr:colOff>
          <xdr:row>10</xdr:row>
          <xdr:rowOff>57150</xdr:rowOff>
        </xdr:from>
        <xdr:to>
          <xdr:col>19</xdr:col>
          <xdr:colOff>876300</xdr:colOff>
          <xdr:row>10</xdr:row>
          <xdr:rowOff>457200</xdr:rowOff>
        </xdr:to>
        <xdr:sp macro="" textlink="">
          <xdr:nvSpPr>
            <xdr:cNvPr id="3073" name="CheckBox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11</xdr:row>
          <xdr:rowOff>161925</xdr:rowOff>
        </xdr:from>
        <xdr:to>
          <xdr:col>19</xdr:col>
          <xdr:colOff>904875</xdr:colOff>
          <xdr:row>12</xdr:row>
          <xdr:rowOff>19050</xdr:rowOff>
        </xdr:to>
        <xdr:sp macro="" textlink="">
          <xdr:nvSpPr>
            <xdr:cNvPr id="3074" name="CheckBox2" hidden="1">
              <a:extLst>
                <a:ext uri="{63B3BB69-23CF-44E3-9099-C40C66FF867C}">
                  <a14:compatExt spid="_x0000_s3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12</xdr:row>
          <xdr:rowOff>161925</xdr:rowOff>
        </xdr:from>
        <xdr:to>
          <xdr:col>19</xdr:col>
          <xdr:colOff>904875</xdr:colOff>
          <xdr:row>12</xdr:row>
          <xdr:rowOff>419100</xdr:rowOff>
        </xdr:to>
        <xdr:sp macro="" textlink="">
          <xdr:nvSpPr>
            <xdr:cNvPr id="3075" name="CheckBox3" hidden="1">
              <a:extLst>
                <a:ext uri="{63B3BB69-23CF-44E3-9099-C40C66FF867C}">
                  <a14:compatExt spid="_x0000_s3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13</xdr:row>
          <xdr:rowOff>161925</xdr:rowOff>
        </xdr:from>
        <xdr:to>
          <xdr:col>19</xdr:col>
          <xdr:colOff>904875</xdr:colOff>
          <xdr:row>13</xdr:row>
          <xdr:rowOff>419100</xdr:rowOff>
        </xdr:to>
        <xdr:sp macro="" textlink="">
          <xdr:nvSpPr>
            <xdr:cNvPr id="3076" name="CheckBox4" hidden="1">
              <a:extLst>
                <a:ext uri="{63B3BB69-23CF-44E3-9099-C40C66FF867C}">
                  <a14:compatExt spid="_x0000_s3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14</xdr:row>
          <xdr:rowOff>171450</xdr:rowOff>
        </xdr:from>
        <xdr:to>
          <xdr:col>19</xdr:col>
          <xdr:colOff>904875</xdr:colOff>
          <xdr:row>14</xdr:row>
          <xdr:rowOff>428625</xdr:rowOff>
        </xdr:to>
        <xdr:sp macro="" textlink="">
          <xdr:nvSpPr>
            <xdr:cNvPr id="3077" name="CheckBox5" hidden="1">
              <a:extLst>
                <a:ext uri="{63B3BB69-23CF-44E3-9099-C40C66FF867C}">
                  <a14:compatExt spid="_x0000_s3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15</xdr:row>
          <xdr:rowOff>161925</xdr:rowOff>
        </xdr:from>
        <xdr:to>
          <xdr:col>19</xdr:col>
          <xdr:colOff>904875</xdr:colOff>
          <xdr:row>15</xdr:row>
          <xdr:rowOff>419100</xdr:rowOff>
        </xdr:to>
        <xdr:sp macro="" textlink="">
          <xdr:nvSpPr>
            <xdr:cNvPr id="3078" name="CheckBox6" hidden="1">
              <a:extLst>
                <a:ext uri="{63B3BB69-23CF-44E3-9099-C40C66FF867C}">
                  <a14:compatExt spid="_x0000_s3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16</xdr:row>
          <xdr:rowOff>161925</xdr:rowOff>
        </xdr:from>
        <xdr:to>
          <xdr:col>19</xdr:col>
          <xdr:colOff>904875</xdr:colOff>
          <xdr:row>16</xdr:row>
          <xdr:rowOff>419100</xdr:rowOff>
        </xdr:to>
        <xdr:sp macro="" textlink="">
          <xdr:nvSpPr>
            <xdr:cNvPr id="3079" name="CheckBox7" hidden="1">
              <a:extLst>
                <a:ext uri="{63B3BB69-23CF-44E3-9099-C40C66FF867C}">
                  <a14:compatExt spid="_x0000_s3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17</xdr:row>
          <xdr:rowOff>161925</xdr:rowOff>
        </xdr:from>
        <xdr:to>
          <xdr:col>19</xdr:col>
          <xdr:colOff>904875</xdr:colOff>
          <xdr:row>17</xdr:row>
          <xdr:rowOff>419100</xdr:rowOff>
        </xdr:to>
        <xdr:sp macro="" textlink="">
          <xdr:nvSpPr>
            <xdr:cNvPr id="3080" name="CheckBox8" hidden="1">
              <a:extLst>
                <a:ext uri="{63B3BB69-23CF-44E3-9099-C40C66FF867C}">
                  <a14:compatExt spid="_x0000_s3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18</xdr:row>
          <xdr:rowOff>161925</xdr:rowOff>
        </xdr:from>
        <xdr:to>
          <xdr:col>19</xdr:col>
          <xdr:colOff>904875</xdr:colOff>
          <xdr:row>18</xdr:row>
          <xdr:rowOff>419100</xdr:rowOff>
        </xdr:to>
        <xdr:sp macro="" textlink="">
          <xdr:nvSpPr>
            <xdr:cNvPr id="3081" name="CheckBox9" hidden="1">
              <a:extLst>
                <a:ext uri="{63B3BB69-23CF-44E3-9099-C40C66FF867C}">
                  <a14:compatExt spid="_x0000_s3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19</xdr:row>
          <xdr:rowOff>161925</xdr:rowOff>
        </xdr:from>
        <xdr:to>
          <xdr:col>19</xdr:col>
          <xdr:colOff>904875</xdr:colOff>
          <xdr:row>19</xdr:row>
          <xdr:rowOff>419100</xdr:rowOff>
        </xdr:to>
        <xdr:sp macro="" textlink="">
          <xdr:nvSpPr>
            <xdr:cNvPr id="3082" name="CheckBox10" hidden="1">
              <a:extLst>
                <a:ext uri="{63B3BB69-23CF-44E3-9099-C40C66FF867C}">
                  <a14:compatExt spid="_x0000_s3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20</xdr:row>
          <xdr:rowOff>161925</xdr:rowOff>
        </xdr:from>
        <xdr:to>
          <xdr:col>19</xdr:col>
          <xdr:colOff>904875</xdr:colOff>
          <xdr:row>20</xdr:row>
          <xdr:rowOff>419100</xdr:rowOff>
        </xdr:to>
        <xdr:sp macro="" textlink="">
          <xdr:nvSpPr>
            <xdr:cNvPr id="3083" name="CheckBox11" hidden="1">
              <a:extLst>
                <a:ext uri="{63B3BB69-23CF-44E3-9099-C40C66FF867C}">
                  <a14:compatExt spid="_x0000_s3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21</xdr:row>
          <xdr:rowOff>161925</xdr:rowOff>
        </xdr:from>
        <xdr:to>
          <xdr:col>19</xdr:col>
          <xdr:colOff>904875</xdr:colOff>
          <xdr:row>21</xdr:row>
          <xdr:rowOff>419100</xdr:rowOff>
        </xdr:to>
        <xdr:sp macro="" textlink="">
          <xdr:nvSpPr>
            <xdr:cNvPr id="3084" name="CheckBox12" hidden="1">
              <a:extLst>
                <a:ext uri="{63B3BB69-23CF-44E3-9099-C40C66FF867C}">
                  <a14:compatExt spid="_x0000_s3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22</xdr:row>
          <xdr:rowOff>161925</xdr:rowOff>
        </xdr:from>
        <xdr:to>
          <xdr:col>19</xdr:col>
          <xdr:colOff>904875</xdr:colOff>
          <xdr:row>22</xdr:row>
          <xdr:rowOff>419100</xdr:rowOff>
        </xdr:to>
        <xdr:sp macro="" textlink="">
          <xdr:nvSpPr>
            <xdr:cNvPr id="3085" name="CheckBox13" hidden="1">
              <a:extLst>
                <a:ext uri="{63B3BB69-23CF-44E3-9099-C40C66FF867C}">
                  <a14:compatExt spid="_x0000_s3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23</xdr:row>
          <xdr:rowOff>161925</xdr:rowOff>
        </xdr:from>
        <xdr:to>
          <xdr:col>19</xdr:col>
          <xdr:colOff>904875</xdr:colOff>
          <xdr:row>23</xdr:row>
          <xdr:rowOff>419100</xdr:rowOff>
        </xdr:to>
        <xdr:sp macro="" textlink="">
          <xdr:nvSpPr>
            <xdr:cNvPr id="3086" name="CheckBox14" hidden="1">
              <a:extLst>
                <a:ext uri="{63B3BB69-23CF-44E3-9099-C40C66FF867C}">
                  <a14:compatExt spid="_x0000_s3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24</xdr:row>
          <xdr:rowOff>161925</xdr:rowOff>
        </xdr:from>
        <xdr:to>
          <xdr:col>19</xdr:col>
          <xdr:colOff>904875</xdr:colOff>
          <xdr:row>24</xdr:row>
          <xdr:rowOff>419100</xdr:rowOff>
        </xdr:to>
        <xdr:sp macro="" textlink="">
          <xdr:nvSpPr>
            <xdr:cNvPr id="3087" name="CheckBox15" hidden="1">
              <a:extLst>
                <a:ext uri="{63B3BB69-23CF-44E3-9099-C40C66FF867C}">
                  <a14:compatExt spid="_x0000_s3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25</xdr:row>
          <xdr:rowOff>161925</xdr:rowOff>
        </xdr:from>
        <xdr:to>
          <xdr:col>19</xdr:col>
          <xdr:colOff>904875</xdr:colOff>
          <xdr:row>25</xdr:row>
          <xdr:rowOff>419100</xdr:rowOff>
        </xdr:to>
        <xdr:sp macro="" textlink="">
          <xdr:nvSpPr>
            <xdr:cNvPr id="3088" name="CheckBox16" hidden="1">
              <a:extLst>
                <a:ext uri="{63B3BB69-23CF-44E3-9099-C40C66FF867C}">
                  <a14:compatExt spid="_x0000_s3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26</xdr:row>
          <xdr:rowOff>161925</xdr:rowOff>
        </xdr:from>
        <xdr:to>
          <xdr:col>19</xdr:col>
          <xdr:colOff>904875</xdr:colOff>
          <xdr:row>26</xdr:row>
          <xdr:rowOff>419100</xdr:rowOff>
        </xdr:to>
        <xdr:sp macro="" textlink="">
          <xdr:nvSpPr>
            <xdr:cNvPr id="3089" name="CheckBox17" hidden="1">
              <a:extLst>
                <a:ext uri="{63B3BB69-23CF-44E3-9099-C40C66FF867C}">
                  <a14:compatExt spid="_x0000_s3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27</xdr:row>
          <xdr:rowOff>161925</xdr:rowOff>
        </xdr:from>
        <xdr:to>
          <xdr:col>19</xdr:col>
          <xdr:colOff>904875</xdr:colOff>
          <xdr:row>27</xdr:row>
          <xdr:rowOff>419100</xdr:rowOff>
        </xdr:to>
        <xdr:sp macro="" textlink="">
          <xdr:nvSpPr>
            <xdr:cNvPr id="3090" name="CheckBox18" hidden="1">
              <a:extLst>
                <a:ext uri="{63B3BB69-23CF-44E3-9099-C40C66FF867C}">
                  <a14:compatExt spid="_x0000_s3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161925</xdr:rowOff>
        </xdr:from>
        <xdr:to>
          <xdr:col>19</xdr:col>
          <xdr:colOff>904875</xdr:colOff>
          <xdr:row>28</xdr:row>
          <xdr:rowOff>419100</xdr:rowOff>
        </xdr:to>
        <xdr:sp macro="" textlink="">
          <xdr:nvSpPr>
            <xdr:cNvPr id="3091" name="CheckBox19" hidden="1">
              <a:extLst>
                <a:ext uri="{63B3BB69-23CF-44E3-9099-C40C66FF867C}">
                  <a14:compatExt spid="_x0000_s3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29</xdr:row>
          <xdr:rowOff>161925</xdr:rowOff>
        </xdr:from>
        <xdr:to>
          <xdr:col>19</xdr:col>
          <xdr:colOff>904875</xdr:colOff>
          <xdr:row>29</xdr:row>
          <xdr:rowOff>419100</xdr:rowOff>
        </xdr:to>
        <xdr:sp macro="" textlink="">
          <xdr:nvSpPr>
            <xdr:cNvPr id="3092" name="CheckBox20" hidden="1">
              <a:extLst>
                <a:ext uri="{63B3BB69-23CF-44E3-9099-C40C66FF867C}">
                  <a14:compatExt spid="_x0000_s3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30</xdr:row>
          <xdr:rowOff>161925</xdr:rowOff>
        </xdr:from>
        <xdr:to>
          <xdr:col>19</xdr:col>
          <xdr:colOff>904875</xdr:colOff>
          <xdr:row>30</xdr:row>
          <xdr:rowOff>419100</xdr:rowOff>
        </xdr:to>
        <xdr:sp macro="" textlink="">
          <xdr:nvSpPr>
            <xdr:cNvPr id="3093" name="CheckBox21" hidden="1">
              <a:extLst>
                <a:ext uri="{63B3BB69-23CF-44E3-9099-C40C66FF867C}">
                  <a14:compatExt spid="_x0000_s3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31</xdr:row>
          <xdr:rowOff>161925</xdr:rowOff>
        </xdr:from>
        <xdr:to>
          <xdr:col>19</xdr:col>
          <xdr:colOff>904875</xdr:colOff>
          <xdr:row>31</xdr:row>
          <xdr:rowOff>419100</xdr:rowOff>
        </xdr:to>
        <xdr:sp macro="" textlink="">
          <xdr:nvSpPr>
            <xdr:cNvPr id="3094" name="CheckBox22" hidden="1">
              <a:extLst>
                <a:ext uri="{63B3BB69-23CF-44E3-9099-C40C66FF867C}">
                  <a14:compatExt spid="_x0000_s3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32</xdr:row>
          <xdr:rowOff>161925</xdr:rowOff>
        </xdr:from>
        <xdr:to>
          <xdr:col>19</xdr:col>
          <xdr:colOff>904875</xdr:colOff>
          <xdr:row>32</xdr:row>
          <xdr:rowOff>419100</xdr:rowOff>
        </xdr:to>
        <xdr:sp macro="" textlink="">
          <xdr:nvSpPr>
            <xdr:cNvPr id="3095" name="CheckBox23" hidden="1">
              <a:extLst>
                <a:ext uri="{63B3BB69-23CF-44E3-9099-C40C66FF867C}">
                  <a14:compatExt spid="_x0000_s3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33</xdr:row>
          <xdr:rowOff>161925</xdr:rowOff>
        </xdr:from>
        <xdr:to>
          <xdr:col>19</xdr:col>
          <xdr:colOff>904875</xdr:colOff>
          <xdr:row>33</xdr:row>
          <xdr:rowOff>419100</xdr:rowOff>
        </xdr:to>
        <xdr:sp macro="" textlink="">
          <xdr:nvSpPr>
            <xdr:cNvPr id="3096" name="CheckBox24" hidden="1">
              <a:extLst>
                <a:ext uri="{63B3BB69-23CF-44E3-9099-C40C66FF867C}">
                  <a14:compatExt spid="_x0000_s3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34</xdr:row>
          <xdr:rowOff>161925</xdr:rowOff>
        </xdr:from>
        <xdr:to>
          <xdr:col>19</xdr:col>
          <xdr:colOff>904875</xdr:colOff>
          <xdr:row>34</xdr:row>
          <xdr:rowOff>419100</xdr:rowOff>
        </xdr:to>
        <xdr:sp macro="" textlink="">
          <xdr:nvSpPr>
            <xdr:cNvPr id="3097" name="CheckBox25" hidden="1">
              <a:extLst>
                <a:ext uri="{63B3BB69-23CF-44E3-9099-C40C66FF867C}">
                  <a14:compatExt spid="_x0000_s3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35</xdr:row>
          <xdr:rowOff>161925</xdr:rowOff>
        </xdr:from>
        <xdr:to>
          <xdr:col>19</xdr:col>
          <xdr:colOff>904875</xdr:colOff>
          <xdr:row>35</xdr:row>
          <xdr:rowOff>419100</xdr:rowOff>
        </xdr:to>
        <xdr:sp macro="" textlink="">
          <xdr:nvSpPr>
            <xdr:cNvPr id="3098" name="CheckBox26" hidden="1">
              <a:extLst>
                <a:ext uri="{63B3BB69-23CF-44E3-9099-C40C66FF867C}">
                  <a14:compatExt spid="_x0000_s3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36</xdr:row>
          <xdr:rowOff>161925</xdr:rowOff>
        </xdr:from>
        <xdr:to>
          <xdr:col>19</xdr:col>
          <xdr:colOff>904875</xdr:colOff>
          <xdr:row>36</xdr:row>
          <xdr:rowOff>419100</xdr:rowOff>
        </xdr:to>
        <xdr:sp macro="" textlink="">
          <xdr:nvSpPr>
            <xdr:cNvPr id="3099" name="CheckBox27" hidden="1">
              <a:extLst>
                <a:ext uri="{63B3BB69-23CF-44E3-9099-C40C66FF867C}">
                  <a14:compatExt spid="_x0000_s3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161925</xdr:rowOff>
        </xdr:from>
        <xdr:to>
          <xdr:col>19</xdr:col>
          <xdr:colOff>904875</xdr:colOff>
          <xdr:row>37</xdr:row>
          <xdr:rowOff>419100</xdr:rowOff>
        </xdr:to>
        <xdr:sp macro="" textlink="">
          <xdr:nvSpPr>
            <xdr:cNvPr id="3100" name="CheckBox28" hidden="1">
              <a:extLst>
                <a:ext uri="{63B3BB69-23CF-44E3-9099-C40C66FF867C}">
                  <a14:compatExt spid="_x0000_s3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38</xdr:row>
          <xdr:rowOff>257175</xdr:rowOff>
        </xdr:to>
        <xdr:sp macro="" textlink="">
          <xdr:nvSpPr>
            <xdr:cNvPr id="3101" name="CheckBox29" hidden="1">
              <a:extLst>
                <a:ext uri="{63B3BB69-23CF-44E3-9099-C40C66FF867C}">
                  <a14:compatExt spid="_x0000_s3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38</xdr:row>
          <xdr:rowOff>257175</xdr:rowOff>
        </xdr:to>
        <xdr:sp macro="" textlink="">
          <xdr:nvSpPr>
            <xdr:cNvPr id="3102" name="CheckBox30" hidden="1">
              <a:extLst>
                <a:ext uri="{63B3BB69-23CF-44E3-9099-C40C66FF867C}">
                  <a14:compatExt spid="_x0000_s3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38</xdr:row>
          <xdr:rowOff>257175</xdr:rowOff>
        </xdr:to>
        <xdr:sp macro="" textlink="">
          <xdr:nvSpPr>
            <xdr:cNvPr id="3103" name="CheckBox31" hidden="1">
              <a:extLst>
                <a:ext uri="{63B3BB69-23CF-44E3-9099-C40C66FF867C}">
                  <a14:compatExt spid="_x0000_s3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38</xdr:row>
          <xdr:rowOff>257175</xdr:rowOff>
        </xdr:to>
        <xdr:sp macro="" textlink="">
          <xdr:nvSpPr>
            <xdr:cNvPr id="3104" name="CheckBox32" hidden="1">
              <a:extLst>
                <a:ext uri="{63B3BB69-23CF-44E3-9099-C40C66FF867C}">
                  <a14:compatExt spid="_x0000_s3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38</xdr:row>
          <xdr:rowOff>257175</xdr:rowOff>
        </xdr:to>
        <xdr:sp macro="" textlink="">
          <xdr:nvSpPr>
            <xdr:cNvPr id="3105" name="CheckBox33" hidden="1">
              <a:extLst>
                <a:ext uri="{63B3BB69-23CF-44E3-9099-C40C66FF867C}">
                  <a14:compatExt spid="_x0000_s3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38</xdr:row>
          <xdr:rowOff>257175</xdr:rowOff>
        </xdr:to>
        <xdr:sp macro="" textlink="">
          <xdr:nvSpPr>
            <xdr:cNvPr id="3106" name="CheckBox34" hidden="1">
              <a:extLst>
                <a:ext uri="{63B3BB69-23CF-44E3-9099-C40C66FF867C}">
                  <a14:compatExt spid="_x0000_s3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38</xdr:row>
          <xdr:rowOff>257175</xdr:rowOff>
        </xdr:to>
        <xdr:sp macro="" textlink="">
          <xdr:nvSpPr>
            <xdr:cNvPr id="3107" name="CheckBox35" hidden="1">
              <a:extLst>
                <a:ext uri="{63B3BB69-23CF-44E3-9099-C40C66FF867C}">
                  <a14:compatExt spid="_x0000_s3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38</xdr:row>
          <xdr:rowOff>257175</xdr:rowOff>
        </xdr:to>
        <xdr:sp macro="" textlink="">
          <xdr:nvSpPr>
            <xdr:cNvPr id="3108" name="CheckBox36" hidden="1">
              <a:extLst>
                <a:ext uri="{63B3BB69-23CF-44E3-9099-C40C66FF867C}">
                  <a14:compatExt spid="_x0000_s3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38</xdr:row>
          <xdr:rowOff>257175</xdr:rowOff>
        </xdr:to>
        <xdr:sp macro="" textlink="">
          <xdr:nvSpPr>
            <xdr:cNvPr id="3110" name="CheckBox38" hidden="1">
              <a:extLst>
                <a:ext uri="{63B3BB69-23CF-44E3-9099-C40C66FF867C}">
                  <a14:compatExt spid="_x0000_s3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38</xdr:row>
          <xdr:rowOff>257175</xdr:rowOff>
        </xdr:to>
        <xdr:sp macro="" textlink="">
          <xdr:nvSpPr>
            <xdr:cNvPr id="3111" name="CheckBox39" hidden="1">
              <a:extLst>
                <a:ext uri="{63B3BB69-23CF-44E3-9099-C40C66FF867C}">
                  <a14:compatExt spid="_x0000_s3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38</xdr:row>
          <xdr:rowOff>257175</xdr:rowOff>
        </xdr:to>
        <xdr:sp macro="" textlink="">
          <xdr:nvSpPr>
            <xdr:cNvPr id="3112" name="CheckBox40" hidden="1">
              <a:extLst>
                <a:ext uri="{63B3BB69-23CF-44E3-9099-C40C66FF867C}">
                  <a14:compatExt spid="_x0000_s3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38</xdr:row>
          <xdr:rowOff>257175</xdr:rowOff>
        </xdr:to>
        <xdr:sp macro="" textlink="">
          <xdr:nvSpPr>
            <xdr:cNvPr id="3113" name="CheckBox41" hidden="1">
              <a:extLst>
                <a:ext uri="{63B3BB69-23CF-44E3-9099-C40C66FF867C}">
                  <a14:compatExt spid="_x0000_s3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38</xdr:row>
          <xdr:rowOff>257175</xdr:rowOff>
        </xdr:to>
        <xdr:sp macro="" textlink="">
          <xdr:nvSpPr>
            <xdr:cNvPr id="3114" name="CheckBox42" hidden="1">
              <a:extLst>
                <a:ext uri="{63B3BB69-23CF-44E3-9099-C40C66FF867C}">
                  <a14:compatExt spid="_x0000_s3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38</xdr:row>
          <xdr:rowOff>257175</xdr:rowOff>
        </xdr:to>
        <xdr:sp macro="" textlink="">
          <xdr:nvSpPr>
            <xdr:cNvPr id="3115" name="CheckBox43" hidden="1">
              <a:extLst>
                <a:ext uri="{63B3BB69-23CF-44E3-9099-C40C66FF867C}">
                  <a14:compatExt spid="_x0000_s3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38</xdr:row>
          <xdr:rowOff>257175</xdr:rowOff>
        </xdr:to>
        <xdr:sp macro="" textlink="">
          <xdr:nvSpPr>
            <xdr:cNvPr id="3116" name="CheckBox44" hidden="1">
              <a:extLst>
                <a:ext uri="{63B3BB69-23CF-44E3-9099-C40C66FF867C}">
                  <a14:compatExt spid="_x0000_s3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38</xdr:row>
          <xdr:rowOff>257175</xdr:rowOff>
        </xdr:to>
        <xdr:sp macro="" textlink="">
          <xdr:nvSpPr>
            <xdr:cNvPr id="3117" name="CheckBox45" hidden="1">
              <a:extLst>
                <a:ext uri="{63B3BB69-23CF-44E3-9099-C40C66FF867C}">
                  <a14:compatExt spid="_x0000_s3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38</xdr:row>
          <xdr:rowOff>257175</xdr:rowOff>
        </xdr:to>
        <xdr:sp macro="" textlink="">
          <xdr:nvSpPr>
            <xdr:cNvPr id="3118" name="CheckBox46" hidden="1">
              <a:extLst>
                <a:ext uri="{63B3BB69-23CF-44E3-9099-C40C66FF867C}">
                  <a14:compatExt spid="_x0000_s3118"/>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xmlns=""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xmlns=""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35380</xdr:rowOff>
    </xdr:to>
    <xdr:pic>
      <xdr:nvPicPr>
        <xdr:cNvPr id="6" name="1 Imagen" descr="logocapitalmusical">
          <a:extLst>
            <a:ext uri="{FF2B5EF4-FFF2-40B4-BE49-F238E27FC236}">
              <a16:creationId xmlns:a16="http://schemas.microsoft.com/office/drawing/2014/main" xmlns=""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214745</xdr:colOff>
      <xdr:row>0</xdr:row>
      <xdr:rowOff>67541</xdr:rowOff>
    </xdr:from>
    <xdr:to>
      <xdr:col>0</xdr:col>
      <xdr:colOff>1762124</xdr:colOff>
      <xdr:row>2</xdr:row>
      <xdr:rowOff>158555</xdr:rowOff>
    </xdr:to>
    <xdr:pic>
      <xdr:nvPicPr>
        <xdr:cNvPr id="7" name="2 Imagen" descr="logotipo alcaldia version para documentos word">
          <a:extLst>
            <a:ext uri="{FF2B5EF4-FFF2-40B4-BE49-F238E27FC236}">
              <a16:creationId xmlns:a16="http://schemas.microsoft.com/office/drawing/2014/main" xmlns="" id="{00000000-0008-0000-0700-000007000000}"/>
            </a:ext>
          </a:extLst>
        </xdr:cNvPr>
        <xdr:cNvPicPr/>
      </xdr:nvPicPr>
      <xdr:blipFill>
        <a:blip xmlns:r="http://schemas.openxmlformats.org/officeDocument/2006/relationships" r:embed="rId2"/>
        <a:srcRect/>
        <a:stretch>
          <a:fillRect/>
        </a:stretch>
      </xdr:blipFill>
      <xdr:spPr bwMode="auto">
        <a:xfrm>
          <a:off x="214745" y="67541"/>
          <a:ext cx="1547379" cy="60808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xmlns=""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111331</xdr:colOff>
      <xdr:row>0</xdr:row>
      <xdr:rowOff>77931</xdr:rowOff>
    </xdr:from>
    <xdr:to>
      <xdr:col>2</xdr:col>
      <xdr:colOff>1251857</xdr:colOff>
      <xdr:row>3</xdr:row>
      <xdr:rowOff>113650</xdr:rowOff>
    </xdr:to>
    <xdr:pic>
      <xdr:nvPicPr>
        <xdr:cNvPr id="3" name="2 Imagen" descr="logotipo alcaldia version para documentos word">
          <a:extLst>
            <a:ext uri="{FF2B5EF4-FFF2-40B4-BE49-F238E27FC236}">
              <a16:creationId xmlns:a16="http://schemas.microsoft.com/office/drawing/2014/main" xmlns="" id="{00000000-0008-0000-0800-000003000000}"/>
            </a:ext>
          </a:extLst>
        </xdr:cNvPr>
        <xdr:cNvPicPr/>
      </xdr:nvPicPr>
      <xdr:blipFill>
        <a:blip xmlns:r="http://schemas.openxmlformats.org/officeDocument/2006/relationships" r:embed="rId2"/>
        <a:srcRect/>
        <a:stretch>
          <a:fillRect/>
        </a:stretch>
      </xdr:blipFill>
      <xdr:spPr bwMode="auto">
        <a:xfrm>
          <a:off x="111331" y="77931"/>
          <a:ext cx="2011383" cy="60721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243794</xdr:colOff>
      <xdr:row>0</xdr:row>
      <xdr:rowOff>104321</xdr:rowOff>
    </xdr:from>
    <xdr:to>
      <xdr:col>9</xdr:col>
      <xdr:colOff>854982</xdr:colOff>
      <xdr:row>3</xdr:row>
      <xdr:rowOff>82096</xdr:rowOff>
    </xdr:to>
    <xdr:pic>
      <xdr:nvPicPr>
        <xdr:cNvPr id="2" name="1 Imagen" descr="logocapitalmusical">
          <a:extLst>
            <a:ext uri="{FF2B5EF4-FFF2-40B4-BE49-F238E27FC236}">
              <a16:creationId xmlns:a16="http://schemas.microsoft.com/office/drawing/2014/main" xmlns=""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1759744</xdr:colOff>
      <xdr:row>3</xdr:row>
      <xdr:rowOff>7144</xdr:rowOff>
    </xdr:to>
    <xdr:pic>
      <xdr:nvPicPr>
        <xdr:cNvPr id="3" name="2 Imagen" descr="logotipo alcaldia version para documentos word">
          <a:extLst>
            <a:ext uri="{FF2B5EF4-FFF2-40B4-BE49-F238E27FC236}">
              <a16:creationId xmlns:a16="http://schemas.microsoft.com/office/drawing/2014/main" xmlns="" id="{00000000-0008-0000-0900-000003000000}"/>
            </a:ext>
          </a:extLst>
        </xdr:cNvPr>
        <xdr:cNvPicPr/>
      </xdr:nvPicPr>
      <xdr:blipFill>
        <a:blip xmlns:r="http://schemas.openxmlformats.org/officeDocument/2006/relationships" r:embed="rId2"/>
        <a:srcRect/>
        <a:stretch>
          <a:fillRect/>
        </a:stretch>
      </xdr:blipFill>
      <xdr:spPr bwMode="auto">
        <a:xfrm>
          <a:off x="200025" y="133350"/>
          <a:ext cx="1559719" cy="60721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6</xdr:col>
      <xdr:colOff>611188</xdr:colOff>
      <xdr:row>3</xdr:row>
      <xdr:rowOff>136524</xdr:rowOff>
    </xdr:to>
    <xdr:pic>
      <xdr:nvPicPr>
        <xdr:cNvPr id="2" name="1 Imagen" descr="logocapitalmusical">
          <a:extLst>
            <a:ext uri="{FF2B5EF4-FFF2-40B4-BE49-F238E27FC236}">
              <a16:creationId xmlns:a16="http://schemas.microsoft.com/office/drawing/2014/main" xmlns=""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114300</xdr:rowOff>
    </xdr:from>
    <xdr:to>
      <xdr:col>0</xdr:col>
      <xdr:colOff>1788319</xdr:colOff>
      <xdr:row>2</xdr:row>
      <xdr:rowOff>178594</xdr:rowOff>
    </xdr:to>
    <xdr:pic>
      <xdr:nvPicPr>
        <xdr:cNvPr id="3" name="2 Imagen" descr="logotipo alcaldia version para documentos word">
          <a:extLst>
            <a:ext uri="{FF2B5EF4-FFF2-40B4-BE49-F238E27FC236}">
              <a16:creationId xmlns:a16="http://schemas.microsoft.com/office/drawing/2014/main" xmlns="" id="{00000000-0008-0000-0A00-000003000000}"/>
            </a:ext>
          </a:extLst>
        </xdr:cNvPr>
        <xdr:cNvPicPr/>
      </xdr:nvPicPr>
      <xdr:blipFill>
        <a:blip xmlns:r="http://schemas.openxmlformats.org/officeDocument/2006/relationships" r:embed="rId2"/>
        <a:srcRect/>
        <a:stretch>
          <a:fillRect/>
        </a:stretch>
      </xdr:blipFill>
      <xdr:spPr bwMode="auto">
        <a:xfrm>
          <a:off x="228600" y="114300"/>
          <a:ext cx="1559719" cy="607219"/>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CONTROLES%20Y%20EVALUCI&#211;N"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ARTHA/Downloads/Users/Gilberto/Downloads/MAPA%20RIESGOS%20control%20interno%20Actualizacion%20mayo-2020%20(1)%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S Y EVALUCIÓ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atriz definicion riesgo"/>
      <sheetName val="IDENTIFICACION"/>
      <sheetName val="PRIORIZACIÓN DE CAUSA"/>
      <sheetName val="DOFA"/>
      <sheetName val="IDENTIFICACION(GyC)"/>
      <sheetName val="DESCRIPCION"/>
      <sheetName val="PROBABILIDAD"/>
      <sheetName val=" IMPACTO RIESGOS GESTION"/>
      <sheetName val=" IMPACTO RIESGOS CORRUPCION"/>
      <sheetName val="VALORACION RIESGO (1)"/>
      <sheetName val="VALORACION RIESGO (2)"/>
      <sheetName val="VALORACION RIESGO (3)"/>
      <sheetName val="VALORACION RIESGO (4)"/>
      <sheetName val="Hoja3"/>
      <sheetName val="CONTROLES Y EVALUACION"/>
      <sheetName val="SOLIDEZ DE LOS CONTROLES (2)"/>
      <sheetName val="MAPA DE RIESGO ADMON"/>
    </sheetNames>
    <sheetDataSet>
      <sheetData sheetId="0"/>
      <sheetData sheetId="1"/>
      <sheetData sheetId="2"/>
      <sheetData sheetId="3"/>
      <sheetData sheetId="4"/>
      <sheetData sheetId="5"/>
      <sheetData sheetId="6"/>
      <sheetData sheetId="7">
        <row r="11">
          <cell r="T11" t="str">
            <v>Posible</v>
          </cell>
        </row>
      </sheetData>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9.xml"/><Relationship Id="rId18" Type="http://schemas.openxmlformats.org/officeDocument/2006/relationships/control" Target="../activeX/activeX14.xml"/><Relationship Id="rId26" Type="http://schemas.openxmlformats.org/officeDocument/2006/relationships/control" Target="../activeX/activeX21.xml"/><Relationship Id="rId39" Type="http://schemas.openxmlformats.org/officeDocument/2006/relationships/control" Target="../activeX/activeX34.xml"/><Relationship Id="rId3" Type="http://schemas.openxmlformats.org/officeDocument/2006/relationships/vmlDrawing" Target="../drawings/vmlDrawing1.vml"/><Relationship Id="rId21" Type="http://schemas.openxmlformats.org/officeDocument/2006/relationships/control" Target="../activeX/activeX17.xml"/><Relationship Id="rId34" Type="http://schemas.openxmlformats.org/officeDocument/2006/relationships/control" Target="../activeX/activeX29.xml"/><Relationship Id="rId42" Type="http://schemas.openxmlformats.org/officeDocument/2006/relationships/control" Target="../activeX/activeX37.xml"/><Relationship Id="rId47" Type="http://schemas.openxmlformats.org/officeDocument/2006/relationships/control" Target="../activeX/activeX42.xml"/><Relationship Id="rId50" Type="http://schemas.openxmlformats.org/officeDocument/2006/relationships/control" Target="../activeX/activeX45.xml"/><Relationship Id="rId7" Type="http://schemas.openxmlformats.org/officeDocument/2006/relationships/control" Target="../activeX/activeX3.xml"/><Relationship Id="rId12" Type="http://schemas.openxmlformats.org/officeDocument/2006/relationships/control" Target="../activeX/activeX8.xml"/><Relationship Id="rId17" Type="http://schemas.openxmlformats.org/officeDocument/2006/relationships/control" Target="../activeX/activeX13.xml"/><Relationship Id="rId25" Type="http://schemas.openxmlformats.org/officeDocument/2006/relationships/control" Target="../activeX/activeX20.xml"/><Relationship Id="rId33" Type="http://schemas.openxmlformats.org/officeDocument/2006/relationships/control" Target="../activeX/activeX28.xml"/><Relationship Id="rId38" Type="http://schemas.openxmlformats.org/officeDocument/2006/relationships/control" Target="../activeX/activeX33.xml"/><Relationship Id="rId46" Type="http://schemas.openxmlformats.org/officeDocument/2006/relationships/control" Target="../activeX/activeX41.xml"/><Relationship Id="rId2" Type="http://schemas.openxmlformats.org/officeDocument/2006/relationships/drawing" Target="../drawings/drawing3.xml"/><Relationship Id="rId16" Type="http://schemas.openxmlformats.org/officeDocument/2006/relationships/control" Target="../activeX/activeX12.xml"/><Relationship Id="rId20" Type="http://schemas.openxmlformats.org/officeDocument/2006/relationships/control" Target="../activeX/activeX16.xml"/><Relationship Id="rId29" Type="http://schemas.openxmlformats.org/officeDocument/2006/relationships/control" Target="../activeX/activeX24.xml"/><Relationship Id="rId41" Type="http://schemas.openxmlformats.org/officeDocument/2006/relationships/control" Target="../activeX/activeX36.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control" Target="../activeX/activeX7.xml"/><Relationship Id="rId24" Type="http://schemas.openxmlformats.org/officeDocument/2006/relationships/control" Target="../activeX/activeX19.xml"/><Relationship Id="rId32" Type="http://schemas.openxmlformats.org/officeDocument/2006/relationships/control" Target="../activeX/activeX27.xml"/><Relationship Id="rId37" Type="http://schemas.openxmlformats.org/officeDocument/2006/relationships/control" Target="../activeX/activeX32.xml"/><Relationship Id="rId40" Type="http://schemas.openxmlformats.org/officeDocument/2006/relationships/control" Target="../activeX/activeX35.xml"/><Relationship Id="rId45" Type="http://schemas.openxmlformats.org/officeDocument/2006/relationships/control" Target="../activeX/activeX40.xml"/><Relationship Id="rId5" Type="http://schemas.openxmlformats.org/officeDocument/2006/relationships/image" Target="../media/image14.emf"/><Relationship Id="rId15" Type="http://schemas.openxmlformats.org/officeDocument/2006/relationships/control" Target="../activeX/activeX11.xml"/><Relationship Id="rId23" Type="http://schemas.openxmlformats.org/officeDocument/2006/relationships/image" Target="../media/image15.emf"/><Relationship Id="rId28" Type="http://schemas.openxmlformats.org/officeDocument/2006/relationships/control" Target="../activeX/activeX23.xml"/><Relationship Id="rId36" Type="http://schemas.openxmlformats.org/officeDocument/2006/relationships/control" Target="../activeX/activeX31.xml"/><Relationship Id="rId49" Type="http://schemas.openxmlformats.org/officeDocument/2006/relationships/control" Target="../activeX/activeX44.xml"/><Relationship Id="rId10" Type="http://schemas.openxmlformats.org/officeDocument/2006/relationships/control" Target="../activeX/activeX6.xml"/><Relationship Id="rId19" Type="http://schemas.openxmlformats.org/officeDocument/2006/relationships/control" Target="../activeX/activeX15.xml"/><Relationship Id="rId31" Type="http://schemas.openxmlformats.org/officeDocument/2006/relationships/control" Target="../activeX/activeX26.xml"/><Relationship Id="rId44" Type="http://schemas.openxmlformats.org/officeDocument/2006/relationships/control" Target="../activeX/activeX39.xml"/><Relationship Id="rId4" Type="http://schemas.openxmlformats.org/officeDocument/2006/relationships/control" Target="../activeX/activeX1.xml"/><Relationship Id="rId9" Type="http://schemas.openxmlformats.org/officeDocument/2006/relationships/control" Target="../activeX/activeX5.xml"/><Relationship Id="rId14" Type="http://schemas.openxmlformats.org/officeDocument/2006/relationships/control" Target="../activeX/activeX10.xml"/><Relationship Id="rId22" Type="http://schemas.openxmlformats.org/officeDocument/2006/relationships/control" Target="../activeX/activeX18.xml"/><Relationship Id="rId27" Type="http://schemas.openxmlformats.org/officeDocument/2006/relationships/control" Target="../activeX/activeX22.xml"/><Relationship Id="rId30" Type="http://schemas.openxmlformats.org/officeDocument/2006/relationships/control" Target="../activeX/activeX25.xml"/><Relationship Id="rId35" Type="http://schemas.openxmlformats.org/officeDocument/2006/relationships/control" Target="../activeX/activeX30.xml"/><Relationship Id="rId43" Type="http://schemas.openxmlformats.org/officeDocument/2006/relationships/control" Target="../activeX/activeX38.xml"/><Relationship Id="rId48" Type="http://schemas.openxmlformats.org/officeDocument/2006/relationships/control" Target="../activeX/activeX43.xml"/><Relationship Id="rId8" Type="http://schemas.openxmlformats.org/officeDocument/2006/relationships/control" Target="../activeX/activeX4.xml"/><Relationship Id="rId51" Type="http://schemas.openxmlformats.org/officeDocument/2006/relationships/image" Target="../media/image16.emf"/></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54"/>
  <sheetViews>
    <sheetView zoomScale="85" zoomScaleNormal="85" workbookViewId="0">
      <selection activeCell="E1" sqref="E1:E4"/>
    </sheetView>
  </sheetViews>
  <sheetFormatPr baseColWidth="10" defaultColWidth="11.42578125" defaultRowHeight="14.25" x14ac:dyDescent="0.2"/>
  <cols>
    <col min="1" max="1" width="22.42578125" style="1" customWidth="1"/>
    <col min="2" max="3" width="11.42578125" style="1"/>
    <col min="4" max="4" width="45.140625" style="1" customWidth="1"/>
    <col min="5" max="5" width="25" style="1" customWidth="1"/>
    <col min="6" max="6" width="15.42578125" style="1" customWidth="1"/>
    <col min="7" max="16384" width="11.42578125" style="1"/>
  </cols>
  <sheetData>
    <row r="1" spans="1:7" ht="30" customHeight="1" x14ac:dyDescent="0.2">
      <c r="A1" s="410"/>
      <c r="B1" s="419" t="s">
        <v>272</v>
      </c>
      <c r="C1" s="420"/>
      <c r="D1" s="421"/>
      <c r="E1" s="388" t="s">
        <v>611</v>
      </c>
      <c r="F1" s="413"/>
    </row>
    <row r="2" spans="1:7" x14ac:dyDescent="0.2">
      <c r="A2" s="411"/>
      <c r="B2" s="422"/>
      <c r="C2" s="423"/>
      <c r="D2" s="424"/>
      <c r="E2" s="389" t="s">
        <v>612</v>
      </c>
      <c r="F2" s="414"/>
    </row>
    <row r="3" spans="1:7" ht="15" customHeight="1" x14ac:dyDescent="0.2">
      <c r="A3" s="411"/>
      <c r="B3" s="422"/>
      <c r="C3" s="423"/>
      <c r="D3" s="424"/>
      <c r="E3" s="389" t="s">
        <v>613</v>
      </c>
      <c r="F3" s="414"/>
    </row>
    <row r="4" spans="1:7" ht="15" thickBot="1" x14ac:dyDescent="0.25">
      <c r="A4" s="412"/>
      <c r="B4" s="425"/>
      <c r="C4" s="426"/>
      <c r="D4" s="427"/>
      <c r="E4" s="390" t="s">
        <v>615</v>
      </c>
      <c r="F4" s="415"/>
    </row>
    <row r="5" spans="1:7" ht="15" thickBot="1" x14ac:dyDescent="0.25"/>
    <row r="6" spans="1:7" ht="42.75" customHeight="1" x14ac:dyDescent="0.2">
      <c r="A6" s="168" t="s">
        <v>273</v>
      </c>
      <c r="B6" s="428" t="s">
        <v>278</v>
      </c>
      <c r="C6" s="428"/>
      <c r="D6" s="428"/>
      <c r="E6" s="428"/>
      <c r="F6" s="429"/>
    </row>
    <row r="7" spans="1:7" ht="50.25" customHeight="1" thickBot="1" x14ac:dyDescent="0.25">
      <c r="A7" s="169" t="s">
        <v>274</v>
      </c>
      <c r="B7" s="399" t="s">
        <v>275</v>
      </c>
      <c r="C7" s="399"/>
      <c r="D7" s="399"/>
      <c r="E7" s="399"/>
      <c r="F7" s="400"/>
    </row>
    <row r="8" spans="1:7" ht="17.25" customHeight="1" x14ac:dyDescent="0.2">
      <c r="A8" s="431"/>
      <c r="B8" s="431"/>
      <c r="C8" s="431"/>
      <c r="D8" s="431"/>
      <c r="E8" s="431"/>
      <c r="F8" s="431"/>
    </row>
    <row r="9" spans="1:7" ht="54.75" customHeight="1" x14ac:dyDescent="0.2">
      <c r="A9" s="430" t="s">
        <v>374</v>
      </c>
      <c r="B9" s="430"/>
      <c r="C9" s="430"/>
      <c r="D9" s="430"/>
      <c r="E9" s="430"/>
      <c r="F9" s="430"/>
    </row>
    <row r="10" spans="1:7" ht="18" customHeight="1" thickBot="1" x14ac:dyDescent="0.25">
      <c r="A10" s="408"/>
      <c r="B10" s="409"/>
      <c r="C10" s="409"/>
      <c r="D10" s="409"/>
      <c r="E10" s="409"/>
      <c r="F10" s="409"/>
      <c r="G10" s="409"/>
    </row>
    <row r="11" spans="1:7" ht="24.75" customHeight="1" x14ac:dyDescent="0.2">
      <c r="A11" s="416" t="s">
        <v>276</v>
      </c>
      <c r="B11" s="417"/>
      <c r="C11" s="417"/>
      <c r="D11" s="417"/>
      <c r="E11" s="417"/>
      <c r="F11" s="418"/>
    </row>
    <row r="12" spans="1:7" ht="229.5" customHeight="1" thickBot="1" x14ac:dyDescent="0.25">
      <c r="A12" s="407" t="s">
        <v>373</v>
      </c>
      <c r="B12" s="399"/>
      <c r="C12" s="399"/>
      <c r="D12" s="399"/>
      <c r="E12" s="399"/>
      <c r="F12" s="400"/>
    </row>
    <row r="13" spans="1:7" ht="18" customHeight="1" thickBot="1" x14ac:dyDescent="0.25">
      <c r="A13" s="450"/>
      <c r="B13" s="450"/>
      <c r="C13" s="450"/>
      <c r="D13" s="450"/>
      <c r="E13" s="450"/>
      <c r="F13" s="450"/>
    </row>
    <row r="14" spans="1:7" ht="26.25" customHeight="1" x14ac:dyDescent="0.2">
      <c r="A14" s="416" t="s">
        <v>277</v>
      </c>
      <c r="B14" s="417"/>
      <c r="C14" s="417"/>
      <c r="D14" s="417"/>
      <c r="E14" s="417"/>
      <c r="F14" s="418"/>
    </row>
    <row r="15" spans="1:7" ht="284.25" customHeight="1" thickBot="1" x14ac:dyDescent="0.25">
      <c r="A15" s="407" t="s">
        <v>376</v>
      </c>
      <c r="B15" s="399"/>
      <c r="C15" s="399"/>
      <c r="D15" s="399"/>
      <c r="E15" s="399"/>
      <c r="F15" s="400"/>
    </row>
    <row r="16" spans="1:7" ht="21.75" customHeight="1" thickBot="1" x14ac:dyDescent="0.25">
      <c r="A16" s="143"/>
      <c r="B16" s="143"/>
      <c r="C16" s="143"/>
      <c r="D16" s="143"/>
      <c r="E16" s="143"/>
      <c r="F16" s="143"/>
    </row>
    <row r="17" spans="1:7" ht="23.25" customHeight="1" thickBot="1" x14ac:dyDescent="0.25">
      <c r="A17" s="416" t="s">
        <v>379</v>
      </c>
      <c r="B17" s="417"/>
      <c r="C17" s="417"/>
      <c r="D17" s="417"/>
      <c r="E17" s="417"/>
      <c r="F17" s="418"/>
    </row>
    <row r="18" spans="1:7" ht="81.75" customHeight="1" x14ac:dyDescent="0.2">
      <c r="A18" s="438" t="s">
        <v>380</v>
      </c>
      <c r="B18" s="439"/>
      <c r="C18" s="439"/>
      <c r="D18" s="439"/>
      <c r="E18" s="439"/>
      <c r="F18" s="440"/>
    </row>
    <row r="19" spans="1:7" ht="71.25" customHeight="1" thickBot="1" x14ac:dyDescent="0.25">
      <c r="A19" s="441"/>
      <c r="B19" s="442"/>
      <c r="C19" s="442"/>
      <c r="D19" s="442"/>
      <c r="E19" s="442"/>
      <c r="F19" s="443"/>
    </row>
    <row r="20" spans="1:7" ht="15" thickBot="1" x14ac:dyDescent="0.25"/>
    <row r="21" spans="1:7" ht="27" customHeight="1" x14ac:dyDescent="0.2">
      <c r="A21" s="451" t="s">
        <v>335</v>
      </c>
      <c r="B21" s="452"/>
      <c r="C21" s="452"/>
      <c r="D21" s="452"/>
      <c r="E21" s="452"/>
      <c r="F21" s="453"/>
      <c r="G21" s="62"/>
    </row>
    <row r="22" spans="1:7" ht="363" customHeight="1" thickBot="1" x14ac:dyDescent="0.25">
      <c r="A22" s="454" t="s">
        <v>345</v>
      </c>
      <c r="B22" s="455"/>
      <c r="C22" s="455"/>
      <c r="D22" s="455"/>
      <c r="E22" s="455"/>
      <c r="F22" s="456"/>
      <c r="G22" s="62"/>
    </row>
    <row r="23" spans="1:7" ht="15" thickBot="1" x14ac:dyDescent="0.25"/>
    <row r="24" spans="1:7" ht="28.5" customHeight="1" thickBot="1" x14ac:dyDescent="0.25">
      <c r="A24" s="457" t="s">
        <v>336</v>
      </c>
      <c r="B24" s="458"/>
      <c r="C24" s="458"/>
      <c r="D24" s="458"/>
      <c r="E24" s="458"/>
      <c r="F24" s="459"/>
    </row>
    <row r="25" spans="1:7" ht="375" customHeight="1" x14ac:dyDescent="0.2">
      <c r="A25" s="466" t="s">
        <v>314</v>
      </c>
      <c r="B25" s="467"/>
      <c r="C25" s="467"/>
      <c r="D25" s="467"/>
      <c r="E25" s="467"/>
      <c r="F25" s="468"/>
    </row>
    <row r="26" spans="1:7" ht="27.6" customHeight="1" thickBot="1" x14ac:dyDescent="0.25">
      <c r="A26" s="469"/>
      <c r="B26" s="470"/>
      <c r="C26" s="470"/>
      <c r="D26" s="470"/>
      <c r="E26" s="470"/>
      <c r="F26" s="471"/>
    </row>
    <row r="27" spans="1:7" ht="25.5" customHeight="1" thickBot="1" x14ac:dyDescent="0.25">
      <c r="A27" s="143"/>
      <c r="B27" s="143"/>
      <c r="C27" s="143"/>
      <c r="D27" s="143"/>
      <c r="E27" s="143"/>
      <c r="F27" s="143"/>
    </row>
    <row r="28" spans="1:7" ht="27" customHeight="1" x14ac:dyDescent="0.2">
      <c r="A28" s="460" t="s">
        <v>337</v>
      </c>
      <c r="B28" s="461"/>
      <c r="C28" s="461"/>
      <c r="D28" s="461"/>
      <c r="E28" s="461"/>
      <c r="F28" s="462"/>
    </row>
    <row r="29" spans="1:7" ht="210.75" customHeight="1" thickBot="1" x14ac:dyDescent="0.25">
      <c r="A29" s="398" t="s">
        <v>311</v>
      </c>
      <c r="B29" s="399"/>
      <c r="C29" s="399"/>
      <c r="D29" s="399"/>
      <c r="E29" s="399"/>
      <c r="F29" s="400"/>
    </row>
    <row r="30" spans="1:7" ht="15" thickBot="1" x14ac:dyDescent="0.25"/>
    <row r="31" spans="1:7" ht="30.75" customHeight="1" x14ac:dyDescent="0.2">
      <c r="A31" s="463" t="s">
        <v>338</v>
      </c>
      <c r="B31" s="464"/>
      <c r="C31" s="464"/>
      <c r="D31" s="464"/>
      <c r="E31" s="464"/>
      <c r="F31" s="465"/>
    </row>
    <row r="32" spans="1:7" ht="138" customHeight="1" thickBot="1" x14ac:dyDescent="0.25">
      <c r="A32" s="392" t="s">
        <v>312</v>
      </c>
      <c r="B32" s="393"/>
      <c r="C32" s="393"/>
      <c r="D32" s="393"/>
      <c r="E32" s="393"/>
      <c r="F32" s="394"/>
    </row>
    <row r="33" spans="1:6" ht="15" thickBot="1" x14ac:dyDescent="0.25"/>
    <row r="34" spans="1:6" ht="28.5" customHeight="1" x14ac:dyDescent="0.2">
      <c r="A34" s="395" t="s">
        <v>339</v>
      </c>
      <c r="B34" s="396"/>
      <c r="C34" s="396"/>
      <c r="D34" s="396"/>
      <c r="E34" s="396"/>
      <c r="F34" s="397"/>
    </row>
    <row r="35" spans="1:6" ht="219" customHeight="1" thickBot="1" x14ac:dyDescent="0.25">
      <c r="A35" s="398" t="s">
        <v>305</v>
      </c>
      <c r="B35" s="399"/>
      <c r="C35" s="399"/>
      <c r="D35" s="399"/>
      <c r="E35" s="399"/>
      <c r="F35" s="400"/>
    </row>
    <row r="36" spans="1:6" ht="15" thickBot="1" x14ac:dyDescent="0.25"/>
    <row r="37" spans="1:6" ht="27.75" customHeight="1" x14ac:dyDescent="0.2">
      <c r="A37" s="395" t="s">
        <v>340</v>
      </c>
      <c r="B37" s="396"/>
      <c r="C37" s="396"/>
      <c r="D37" s="396"/>
      <c r="E37" s="396"/>
      <c r="F37" s="397"/>
    </row>
    <row r="38" spans="1:6" ht="170.25" customHeight="1" thickBot="1" x14ac:dyDescent="0.25">
      <c r="A38" s="398" t="s">
        <v>306</v>
      </c>
      <c r="B38" s="399"/>
      <c r="C38" s="399"/>
      <c r="D38" s="399"/>
      <c r="E38" s="399"/>
      <c r="F38" s="400"/>
    </row>
    <row r="39" spans="1:6" ht="15" thickBot="1" x14ac:dyDescent="0.25"/>
    <row r="40" spans="1:6" ht="27.75" customHeight="1" x14ac:dyDescent="0.2">
      <c r="A40" s="472" t="s">
        <v>341</v>
      </c>
      <c r="B40" s="473"/>
      <c r="C40" s="473"/>
      <c r="D40" s="473"/>
      <c r="E40" s="473"/>
      <c r="F40" s="474"/>
    </row>
    <row r="41" spans="1:6" ht="208.5" customHeight="1" thickBot="1" x14ac:dyDescent="0.25">
      <c r="A41" s="407" t="s">
        <v>372</v>
      </c>
      <c r="B41" s="399"/>
      <c r="C41" s="399"/>
      <c r="D41" s="399"/>
      <c r="E41" s="399"/>
      <c r="F41" s="400"/>
    </row>
    <row r="42" spans="1:6" ht="15" thickBot="1" x14ac:dyDescent="0.25"/>
    <row r="43" spans="1:6" ht="29.25" customHeight="1" x14ac:dyDescent="0.2">
      <c r="A43" s="432" t="s">
        <v>377</v>
      </c>
      <c r="B43" s="433"/>
      <c r="C43" s="433"/>
      <c r="D43" s="433"/>
      <c r="E43" s="433"/>
      <c r="F43" s="434"/>
    </row>
    <row r="44" spans="1:6" ht="274.5" customHeight="1" thickBot="1" x14ac:dyDescent="0.25">
      <c r="A44" s="398" t="s">
        <v>299</v>
      </c>
      <c r="B44" s="399"/>
      <c r="C44" s="399"/>
      <c r="D44" s="399"/>
      <c r="E44" s="399"/>
      <c r="F44" s="400"/>
    </row>
    <row r="45" spans="1:6" ht="15" thickBot="1" x14ac:dyDescent="0.25"/>
    <row r="46" spans="1:6" ht="29.25" customHeight="1" x14ac:dyDescent="0.2">
      <c r="A46" s="432" t="s">
        <v>342</v>
      </c>
      <c r="B46" s="433"/>
      <c r="C46" s="433"/>
      <c r="D46" s="433"/>
      <c r="E46" s="433"/>
      <c r="F46" s="434"/>
    </row>
    <row r="47" spans="1:6" s="212" customFormat="1" ht="181.5" customHeight="1" thickBot="1" x14ac:dyDescent="0.3">
      <c r="A47" s="435" t="s">
        <v>300</v>
      </c>
      <c r="B47" s="436"/>
      <c r="C47" s="436"/>
      <c r="D47" s="436"/>
      <c r="E47" s="436"/>
      <c r="F47" s="437"/>
    </row>
    <row r="48" spans="1:6" ht="15.75" customHeight="1" thickBot="1" x14ac:dyDescent="0.25">
      <c r="A48" s="143"/>
      <c r="B48" s="143"/>
      <c r="C48" s="143"/>
      <c r="D48" s="143"/>
      <c r="E48" s="143"/>
      <c r="F48" s="143"/>
    </row>
    <row r="49" spans="1:6" ht="19.5" customHeight="1" x14ac:dyDescent="0.2">
      <c r="A49" s="401" t="s">
        <v>343</v>
      </c>
      <c r="B49" s="402"/>
      <c r="C49" s="402"/>
      <c r="D49" s="402"/>
      <c r="E49" s="402"/>
      <c r="F49" s="403"/>
    </row>
    <row r="50" spans="1:6" ht="363" customHeight="1" thickBot="1" x14ac:dyDescent="0.25">
      <c r="A50" s="404" t="s">
        <v>307</v>
      </c>
      <c r="B50" s="405"/>
      <c r="C50" s="405"/>
      <c r="D50" s="405"/>
      <c r="E50" s="405"/>
      <c r="F50" s="406"/>
    </row>
    <row r="51" spans="1:6" ht="15" thickBot="1" x14ac:dyDescent="0.25"/>
    <row r="52" spans="1:6" ht="27.75" customHeight="1" x14ac:dyDescent="0.2">
      <c r="A52" s="444" t="s">
        <v>344</v>
      </c>
      <c r="B52" s="445"/>
      <c r="C52" s="445"/>
      <c r="D52" s="445"/>
      <c r="E52" s="445"/>
      <c r="F52" s="446"/>
    </row>
    <row r="53" spans="1:6" ht="409.6" customHeight="1" x14ac:dyDescent="0.2">
      <c r="A53" s="447" t="s">
        <v>310</v>
      </c>
      <c r="B53" s="448"/>
      <c r="C53" s="448"/>
      <c r="D53" s="448"/>
      <c r="E53" s="448"/>
      <c r="F53" s="449"/>
    </row>
    <row r="54" spans="1:6" ht="77.25" customHeight="1" thickBot="1" x14ac:dyDescent="0.25">
      <c r="A54" s="441"/>
      <c r="B54" s="442"/>
      <c r="C54" s="442"/>
      <c r="D54" s="442"/>
      <c r="E54" s="442"/>
      <c r="F54" s="443"/>
    </row>
  </sheetData>
  <sheetProtection selectLockedCells="1"/>
  <mergeCells count="3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32:F32"/>
    <mergeCell ref="A34:F34"/>
    <mergeCell ref="A35:F35"/>
    <mergeCell ref="A37:F37"/>
    <mergeCell ref="A38:F3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6"/>
  </sheetPr>
  <dimension ref="A1:L45"/>
  <sheetViews>
    <sheetView topLeftCell="B1" zoomScale="80" zoomScaleNormal="80" workbookViewId="0">
      <selection activeCell="F1" sqref="F1:I4"/>
    </sheetView>
  </sheetViews>
  <sheetFormatPr baseColWidth="10" defaultRowHeight="14.25" x14ac:dyDescent="0.2"/>
  <cols>
    <col min="1" max="1" width="31" style="1" customWidth="1"/>
    <col min="2" max="2" width="50.5703125" style="1" customWidth="1"/>
    <col min="3" max="3" width="29" style="1" customWidth="1"/>
    <col min="4" max="4" width="38" style="1" customWidth="1"/>
    <col min="5" max="5" width="32.85546875" style="1" customWidth="1"/>
    <col min="6" max="9" width="10.42578125" style="1" customWidth="1"/>
    <col min="10" max="10" width="16.7109375" style="1" customWidth="1"/>
    <col min="11" max="16384" width="11.42578125" style="1"/>
  </cols>
  <sheetData>
    <row r="1" spans="1:12" ht="28.5" customHeight="1" x14ac:dyDescent="0.2">
      <c r="A1" s="489"/>
      <c r="B1" s="491" t="str">
        <f>CONTEXTO!B1</f>
        <v xml:space="preserve">PROCESO: </v>
      </c>
      <c r="C1" s="491"/>
      <c r="D1" s="491"/>
      <c r="E1" s="491"/>
      <c r="F1" s="497" t="s">
        <v>611</v>
      </c>
      <c r="G1" s="497"/>
      <c r="H1" s="497"/>
      <c r="I1" s="497"/>
      <c r="J1" s="713"/>
    </row>
    <row r="2" spans="1:12" x14ac:dyDescent="0.2">
      <c r="A2" s="490"/>
      <c r="B2" s="492" t="s">
        <v>68</v>
      </c>
      <c r="C2" s="492"/>
      <c r="D2" s="492"/>
      <c r="E2" s="492"/>
      <c r="F2" s="499" t="s">
        <v>612</v>
      </c>
      <c r="G2" s="499"/>
      <c r="H2" s="499"/>
      <c r="I2" s="499"/>
      <c r="J2" s="714"/>
    </row>
    <row r="3" spans="1:12" ht="15" customHeight="1" x14ac:dyDescent="0.2">
      <c r="A3" s="490"/>
      <c r="B3" s="492"/>
      <c r="C3" s="492"/>
      <c r="D3" s="492"/>
      <c r="E3" s="492"/>
      <c r="F3" s="499" t="s">
        <v>613</v>
      </c>
      <c r="G3" s="499"/>
      <c r="H3" s="499"/>
      <c r="I3" s="499"/>
      <c r="J3" s="714"/>
    </row>
    <row r="4" spans="1:12" ht="15" thickBot="1" x14ac:dyDescent="0.25">
      <c r="A4" s="490"/>
      <c r="B4" s="492"/>
      <c r="C4" s="492"/>
      <c r="D4" s="492"/>
      <c r="E4" s="492"/>
      <c r="F4" s="499" t="s">
        <v>621</v>
      </c>
      <c r="G4" s="499"/>
      <c r="H4" s="499"/>
      <c r="I4" s="499"/>
      <c r="J4" s="715"/>
    </row>
    <row r="5" spans="1:12" ht="15.75" x14ac:dyDescent="0.2">
      <c r="A5" s="702"/>
      <c r="B5" s="703"/>
      <c r="C5" s="703"/>
      <c r="D5" s="703"/>
      <c r="E5" s="703"/>
      <c r="F5" s="703"/>
      <c r="G5" s="703"/>
      <c r="H5" s="703"/>
      <c r="I5" s="703"/>
      <c r="J5" s="704"/>
    </row>
    <row r="6" spans="1:12" ht="39.75" customHeight="1" x14ac:dyDescent="0.2">
      <c r="A6" s="698" t="str">
        <f>CONTEXTO!A8</f>
        <v>PROCESO: GESTION AMBIENTAL</v>
      </c>
      <c r="B6" s="699"/>
      <c r="C6" s="699"/>
      <c r="D6" s="699"/>
      <c r="E6" s="699"/>
      <c r="F6" s="699"/>
      <c r="G6" s="699"/>
      <c r="H6" s="699"/>
      <c r="I6" s="699"/>
      <c r="J6" s="700"/>
    </row>
    <row r="7" spans="1:12" s="74" customFormat="1" ht="63" customHeight="1" thickBot="1" x14ac:dyDescent="0.25">
      <c r="A7" s="695" t="str">
        <f>CONTEXTO!A9</f>
        <v xml:space="preserve">OBJETIVO: GESTIONAR LA CONSERVACION, RESTAURACION Y APROVECHAMIENTO SOSTENIBLE DE LOS RECURSOS NATURALES ASI COMO EJECUTAR ACCIONES DE CONOCIMIENTO, REDUCCION DEL RIESGO Y MANEJO DE DESASTRES DE MANERA PERMANENTE, MEDIANTE LA IMPLEMENTACION DE PLANES, PROGRAMAS Y PROYECTOS EN PROCURA DE ALCANZAR CALIDAD AMBIENTAL Y EJERCER EL CONTROL Y VIGILANCIA EN LOS CASOS QUE APLIQUE, PARA EL DESARROLLO HUMANO INTEGRAL EN EL MUNICIPIO DE IBAGUE.
</v>
      </c>
      <c r="B7" s="696"/>
      <c r="C7" s="696"/>
      <c r="D7" s="696"/>
      <c r="E7" s="696"/>
      <c r="F7" s="696"/>
      <c r="G7" s="696"/>
      <c r="H7" s="696"/>
      <c r="I7" s="696"/>
      <c r="J7" s="697"/>
    </row>
    <row r="8" spans="1:12" s="74" customFormat="1" ht="25.5" customHeight="1" thickBot="1" x14ac:dyDescent="0.25">
      <c r="A8" s="701"/>
      <c r="B8" s="701"/>
      <c r="C8" s="701"/>
      <c r="D8" s="701"/>
      <c r="E8" s="701"/>
      <c r="F8" s="701"/>
      <c r="G8" s="701"/>
      <c r="H8" s="701"/>
      <c r="I8" s="701"/>
      <c r="J8" s="701"/>
    </row>
    <row r="9" spans="1:12" s="74" customFormat="1" ht="69" customHeight="1" x14ac:dyDescent="0.2">
      <c r="A9" s="88" t="s">
        <v>264</v>
      </c>
      <c r="B9" s="89" t="s">
        <v>263</v>
      </c>
      <c r="C9" s="90" t="s">
        <v>265</v>
      </c>
      <c r="D9" s="91" t="s">
        <v>79</v>
      </c>
      <c r="E9" s="92" t="s">
        <v>69</v>
      </c>
      <c r="F9" s="93" t="s">
        <v>70</v>
      </c>
      <c r="G9" s="93" t="s">
        <v>71</v>
      </c>
      <c r="H9" s="93" t="s">
        <v>72</v>
      </c>
      <c r="I9" s="93" t="s">
        <v>73</v>
      </c>
      <c r="J9" s="94" t="s">
        <v>74</v>
      </c>
    </row>
    <row r="10" spans="1:12" s="74" customFormat="1" ht="32.25" customHeight="1" x14ac:dyDescent="0.2">
      <c r="A10" s="683" t="s">
        <v>489</v>
      </c>
      <c r="B10" s="322" t="s">
        <v>491</v>
      </c>
      <c r="C10" s="712" t="s">
        <v>493</v>
      </c>
      <c r="D10" s="324" t="s">
        <v>484</v>
      </c>
      <c r="E10" s="711" t="s">
        <v>482</v>
      </c>
      <c r="F10" s="693" t="s">
        <v>138</v>
      </c>
      <c r="G10" s="693" t="s">
        <v>138</v>
      </c>
      <c r="H10" s="693" t="s">
        <v>138</v>
      </c>
      <c r="I10" s="693" t="s">
        <v>138</v>
      </c>
      <c r="J10" s="687" t="str">
        <f>IF(F10="NA","GESTION",IF(G10="NA","GESTION",IF(H10="NA","GESTION",IF(I10="NA","GESTION",IF(F10&lt;&gt;"X"," ",IF(G10&lt;&gt;"X"," ",IF(H10&lt;&gt;"X"," ",IF(I10&lt;&gt;"X"," ","CORRUPCION"))))))))</f>
        <v>CORRUPCION</v>
      </c>
      <c r="K10" s="87"/>
      <c r="L10" s="87"/>
    </row>
    <row r="11" spans="1:12" ht="55.5" customHeight="1" x14ac:dyDescent="0.2">
      <c r="A11" s="683"/>
      <c r="B11" s="323" t="s">
        <v>492</v>
      </c>
      <c r="C11" s="712"/>
      <c r="D11" s="324" t="s">
        <v>494</v>
      </c>
      <c r="E11" s="711"/>
      <c r="F11" s="693"/>
      <c r="G11" s="693"/>
      <c r="H11" s="693"/>
      <c r="I11" s="693"/>
      <c r="J11" s="687"/>
    </row>
    <row r="12" spans="1:12" ht="60.75" customHeight="1" x14ac:dyDescent="0.2">
      <c r="A12" s="683"/>
      <c r="B12" s="323" t="s">
        <v>485</v>
      </c>
      <c r="C12" s="712"/>
      <c r="D12" s="324" t="s">
        <v>495</v>
      </c>
      <c r="E12" s="711"/>
      <c r="F12" s="693"/>
      <c r="G12" s="693"/>
      <c r="H12" s="693"/>
      <c r="I12" s="693"/>
      <c r="J12" s="687"/>
    </row>
    <row r="13" spans="1:12" ht="67.5" customHeight="1" x14ac:dyDescent="0.2">
      <c r="A13" s="708" t="s">
        <v>490</v>
      </c>
      <c r="B13" s="232" t="s">
        <v>408</v>
      </c>
      <c r="C13" s="705" t="s">
        <v>551</v>
      </c>
      <c r="D13" s="322" t="s">
        <v>487</v>
      </c>
      <c r="E13" s="705" t="s">
        <v>486</v>
      </c>
      <c r="F13" s="692" t="s">
        <v>139</v>
      </c>
      <c r="G13" s="692" t="s">
        <v>139</v>
      </c>
      <c r="H13" s="692" t="s">
        <v>139</v>
      </c>
      <c r="I13" s="692" t="s">
        <v>139</v>
      </c>
      <c r="J13" s="687" t="str">
        <f t="shared" ref="J13" si="0">IF(F13="NA","GESTION",IF(G13="NA","GESTION",IF(H13="NA","GESTION",IF(I13="NA","GESTION",IF(F13&lt;&gt;"X"," ",IF(G13&lt;&gt;"X"," ",IF(H13&lt;&gt;"X"," ",IF(I13&lt;&gt;"X"," ","CORRUPCION"))))))))</f>
        <v>GESTION</v>
      </c>
    </row>
    <row r="14" spans="1:12" ht="120" customHeight="1" x14ac:dyDescent="0.2">
      <c r="A14" s="709"/>
      <c r="B14" s="232" t="s">
        <v>526</v>
      </c>
      <c r="C14" s="706"/>
      <c r="D14" s="716" t="s">
        <v>488</v>
      </c>
      <c r="E14" s="706"/>
      <c r="F14" s="692"/>
      <c r="G14" s="692"/>
      <c r="H14" s="693"/>
      <c r="I14" s="692"/>
      <c r="J14" s="687"/>
    </row>
    <row r="15" spans="1:12" ht="120" customHeight="1" x14ac:dyDescent="0.2">
      <c r="A15" s="709"/>
      <c r="B15" s="232" t="s">
        <v>527</v>
      </c>
      <c r="C15" s="706"/>
      <c r="D15" s="717"/>
      <c r="E15" s="706"/>
      <c r="F15" s="692"/>
      <c r="G15" s="692"/>
      <c r="H15" s="693"/>
      <c r="I15" s="692"/>
      <c r="J15" s="687"/>
    </row>
    <row r="16" spans="1:12" ht="39.75" customHeight="1" x14ac:dyDescent="0.2">
      <c r="A16" s="709"/>
      <c r="B16" s="232" t="s">
        <v>528</v>
      </c>
      <c r="C16" s="706"/>
      <c r="D16" s="717"/>
      <c r="E16" s="706"/>
      <c r="F16" s="692"/>
      <c r="G16" s="692"/>
      <c r="H16" s="693"/>
      <c r="I16" s="692"/>
      <c r="J16" s="687"/>
    </row>
    <row r="17" spans="1:10" ht="40.5" customHeight="1" x14ac:dyDescent="0.2">
      <c r="A17" s="709"/>
      <c r="B17" s="232" t="s">
        <v>392</v>
      </c>
      <c r="C17" s="706"/>
      <c r="D17" s="717"/>
      <c r="E17" s="706"/>
      <c r="F17" s="692"/>
      <c r="G17" s="692"/>
      <c r="H17" s="693"/>
      <c r="I17" s="692"/>
      <c r="J17" s="687"/>
    </row>
    <row r="18" spans="1:10" ht="43.5" customHeight="1" x14ac:dyDescent="0.2">
      <c r="A18" s="709"/>
      <c r="B18" s="232" t="s">
        <v>393</v>
      </c>
      <c r="C18" s="706"/>
      <c r="D18" s="717"/>
      <c r="E18" s="706"/>
      <c r="F18" s="692"/>
      <c r="G18" s="692"/>
      <c r="H18" s="693"/>
      <c r="I18" s="692"/>
      <c r="J18" s="687"/>
    </row>
    <row r="19" spans="1:10" ht="113.25" customHeight="1" x14ac:dyDescent="0.2">
      <c r="A19" s="710"/>
      <c r="B19" s="289" t="s">
        <v>524</v>
      </c>
      <c r="C19" s="707"/>
      <c r="D19" s="718"/>
      <c r="E19" s="707"/>
      <c r="F19" s="692"/>
      <c r="G19" s="692"/>
      <c r="H19" s="693"/>
      <c r="I19" s="692"/>
      <c r="J19" s="687"/>
    </row>
    <row r="20" spans="1:10" ht="64.5" customHeight="1" x14ac:dyDescent="0.2">
      <c r="A20" s="694"/>
      <c r="B20" s="232"/>
      <c r="C20" s="711"/>
      <c r="D20" s="326"/>
      <c r="E20" s="711"/>
      <c r="F20" s="693"/>
      <c r="G20" s="693"/>
      <c r="H20" s="693"/>
      <c r="I20" s="693"/>
      <c r="J20" s="687" t="str">
        <f t="shared" ref="J20" si="1">IF(F20="NA","GESTION",IF(G20="NA","GESTION",IF(H20="NA","GESTION",IF(I20="NA","GESTION",IF(F20&lt;&gt;"X"," ",IF(G20&lt;&gt;"X"," ",IF(H20&lt;&gt;"X"," ",IF(I20&lt;&gt;"X"," ","CORRUPCION"))))))))</f>
        <v xml:space="preserve"> </v>
      </c>
    </row>
    <row r="21" spans="1:10" ht="63.75" customHeight="1" x14ac:dyDescent="0.2">
      <c r="A21" s="694"/>
      <c r="B21" s="232"/>
      <c r="C21" s="711"/>
      <c r="D21" s="325"/>
      <c r="E21" s="711"/>
      <c r="F21" s="693"/>
      <c r="G21" s="693"/>
      <c r="H21" s="693"/>
      <c r="I21" s="693"/>
      <c r="J21" s="687"/>
    </row>
    <row r="22" spans="1:10" ht="50.25" customHeight="1" x14ac:dyDescent="0.2">
      <c r="A22" s="694"/>
      <c r="B22" s="232"/>
      <c r="C22" s="711"/>
      <c r="D22" s="232"/>
      <c r="E22" s="711"/>
      <c r="F22" s="693"/>
      <c r="G22" s="693"/>
      <c r="H22" s="693"/>
      <c r="I22" s="693"/>
      <c r="J22" s="687"/>
    </row>
    <row r="23" spans="1:10" ht="58.5" customHeight="1" x14ac:dyDescent="0.2">
      <c r="A23" s="233"/>
      <c r="B23" s="234"/>
      <c r="C23" s="234"/>
      <c r="D23" s="234"/>
      <c r="E23" s="684" t="s">
        <v>270</v>
      </c>
      <c r="F23" s="234"/>
      <c r="G23" s="234"/>
      <c r="H23" s="234"/>
      <c r="I23" s="234"/>
      <c r="J23" s="687" t="str">
        <f t="shared" ref="J23" si="2">IF(F23="NA","GESTION",IF(G23="NA","GESTION",IF(H23="NA","GESTION",IF(I23="NA","GESTION",IF(F23&lt;&gt;"X"," ",IF(G23&lt;&gt;"X"," ",IF(H23&lt;&gt;"X"," ",IF(I23&lt;&gt;"X"," ","CORRUPCION"))))))))</f>
        <v xml:space="preserve"> </v>
      </c>
    </row>
    <row r="24" spans="1:10" ht="67.5" customHeight="1" x14ac:dyDescent="0.2">
      <c r="A24" s="233"/>
      <c r="B24" s="234"/>
      <c r="C24" s="234"/>
      <c r="D24" s="234"/>
      <c r="E24" s="685"/>
      <c r="F24" s="234"/>
      <c r="G24" s="234"/>
      <c r="H24" s="234"/>
      <c r="I24" s="234"/>
      <c r="J24" s="687"/>
    </row>
    <row r="25" spans="1:10" ht="78.75" customHeight="1" x14ac:dyDescent="0.2">
      <c r="A25" s="233"/>
      <c r="B25" s="234"/>
      <c r="C25" s="234"/>
      <c r="D25" s="234"/>
      <c r="E25" s="686"/>
      <c r="F25" s="234"/>
      <c r="G25" s="234"/>
      <c r="H25" s="234"/>
      <c r="I25" s="234"/>
      <c r="J25" s="687"/>
    </row>
    <row r="26" spans="1:10" ht="71.25" customHeight="1" x14ac:dyDescent="0.2">
      <c r="A26" s="233"/>
      <c r="B26" s="234"/>
      <c r="C26" s="234"/>
      <c r="D26" s="234"/>
      <c r="E26" s="684" t="s">
        <v>252</v>
      </c>
      <c r="F26" s="234"/>
      <c r="G26" s="234"/>
      <c r="H26" s="234"/>
      <c r="I26" s="234"/>
      <c r="J26" s="687" t="str">
        <f t="shared" ref="J26" si="3">IF(F26="NA","GESTION",IF(G26="NA","GESTION",IF(H26="NA","GESTION",IF(I26="NA","GESTION",IF(F26&lt;&gt;"X"," ",IF(G26&lt;&gt;"X"," ",IF(H26&lt;&gt;"X"," ",IF(I26&lt;&gt;"X"," ","CORRUPCION"))))))))</f>
        <v xml:space="preserve"> </v>
      </c>
    </row>
    <row r="27" spans="1:10" ht="80.25" customHeight="1" x14ac:dyDescent="0.2">
      <c r="A27" s="233"/>
      <c r="B27" s="234"/>
      <c r="C27" s="234"/>
      <c r="D27" s="234"/>
      <c r="E27" s="685"/>
      <c r="F27" s="234"/>
      <c r="G27" s="234"/>
      <c r="H27" s="234"/>
      <c r="I27" s="234"/>
      <c r="J27" s="687"/>
    </row>
    <row r="28" spans="1:10" ht="69.75" customHeight="1" x14ac:dyDescent="0.2">
      <c r="A28" s="233"/>
      <c r="B28" s="234"/>
      <c r="C28" s="234"/>
      <c r="D28" s="234"/>
      <c r="E28" s="686"/>
      <c r="F28" s="234"/>
      <c r="G28" s="234"/>
      <c r="H28" s="234"/>
      <c r="I28" s="234"/>
      <c r="J28" s="687"/>
    </row>
    <row r="29" spans="1:10" ht="54.75" customHeight="1" x14ac:dyDescent="0.2">
      <c r="A29" s="233"/>
      <c r="B29" s="234"/>
      <c r="C29" s="234"/>
      <c r="D29" s="234"/>
      <c r="E29" s="684" t="s">
        <v>271</v>
      </c>
      <c r="F29" s="234"/>
      <c r="G29" s="234"/>
      <c r="H29" s="234"/>
      <c r="I29" s="234"/>
      <c r="J29" s="687" t="str">
        <f t="shared" ref="J29" si="4">IF(F29="NA","GESTION",IF(G29="NA","GESTION",IF(H29="NA","GESTION",IF(I29="NA","GESTION",IF(F29&lt;&gt;"X"," ",IF(G29&lt;&gt;"X"," ",IF(H29&lt;&gt;"X"," ",IF(I29&lt;&gt;"X"," ","CORRUPCION"))))))))</f>
        <v xml:space="preserve"> </v>
      </c>
    </row>
    <row r="30" spans="1:10" ht="65.25" customHeight="1" x14ac:dyDescent="0.2">
      <c r="A30" s="233"/>
      <c r="B30" s="234"/>
      <c r="C30" s="234"/>
      <c r="D30" s="234"/>
      <c r="E30" s="685"/>
      <c r="F30" s="234"/>
      <c r="G30" s="234"/>
      <c r="H30" s="234"/>
      <c r="I30" s="234"/>
      <c r="J30" s="687"/>
    </row>
    <row r="31" spans="1:10" ht="69.75" customHeight="1" x14ac:dyDescent="0.2">
      <c r="A31" s="233"/>
      <c r="B31" s="234"/>
      <c r="C31" s="234"/>
      <c r="D31" s="234"/>
      <c r="E31" s="686"/>
      <c r="F31" s="234"/>
      <c r="G31" s="234"/>
      <c r="H31" s="234"/>
      <c r="I31" s="234"/>
      <c r="J31" s="687"/>
    </row>
    <row r="32" spans="1:10" ht="68.25" customHeight="1" x14ac:dyDescent="0.2">
      <c r="A32" s="233"/>
      <c r="B32" s="234"/>
      <c r="C32" s="234"/>
      <c r="D32" s="234"/>
      <c r="E32" s="684" t="s">
        <v>266</v>
      </c>
      <c r="F32" s="234"/>
      <c r="G32" s="234"/>
      <c r="H32" s="234"/>
      <c r="I32" s="234"/>
      <c r="J32" s="687" t="str">
        <f>IF(F32="NA","GESTION",IF(G32="NA","GESTION",IF(H32="NA","GESTION",IF(I32="NA","GESTION",IF(F32&lt;&gt;"X"," ",IF(G32&lt;&gt;"X"," ",IF(H32&lt;&gt;"X"," ",IF(I32&lt;&gt;"X"," ","CORRUPCION"))))))))</f>
        <v xml:space="preserve"> </v>
      </c>
    </row>
    <row r="33" spans="1:10" ht="69" customHeight="1" x14ac:dyDescent="0.2">
      <c r="A33" s="233"/>
      <c r="B33" s="234"/>
      <c r="C33" s="234"/>
      <c r="D33" s="234"/>
      <c r="E33" s="685"/>
      <c r="F33" s="234"/>
      <c r="G33" s="234"/>
      <c r="H33" s="234"/>
      <c r="I33" s="234"/>
      <c r="J33" s="687"/>
    </row>
    <row r="34" spans="1:10" ht="59.25" customHeight="1" x14ac:dyDescent="0.2">
      <c r="A34" s="233"/>
      <c r="B34" s="234"/>
      <c r="C34" s="234"/>
      <c r="D34" s="234"/>
      <c r="E34" s="686"/>
      <c r="F34" s="234"/>
      <c r="G34" s="234"/>
      <c r="H34" s="234"/>
      <c r="I34" s="234"/>
      <c r="J34" s="687"/>
    </row>
    <row r="35" spans="1:10" ht="57" customHeight="1" x14ac:dyDescent="0.2">
      <c r="A35" s="233"/>
      <c r="B35" s="234"/>
      <c r="C35" s="234"/>
      <c r="D35" s="234"/>
      <c r="E35" s="684" t="s">
        <v>267</v>
      </c>
      <c r="F35" s="234"/>
      <c r="G35" s="234"/>
      <c r="H35" s="234"/>
      <c r="I35" s="234"/>
      <c r="J35" s="687" t="str">
        <f t="shared" ref="J35" si="5">IF(F35="NA","GESTION",IF(G35="NA","GESTION",IF(H35="NA","GESTION",IF(I35="NA","GESTION",IF(F35&lt;&gt;"X"," ",IF(G35&lt;&gt;"X"," ",IF(H35&lt;&gt;"X"," ",IF(I35&lt;&gt;"X"," ","CORRUPCION"))))))))</f>
        <v xml:space="preserve"> </v>
      </c>
    </row>
    <row r="36" spans="1:10" ht="61.5" customHeight="1" x14ac:dyDescent="0.2">
      <c r="A36" s="233"/>
      <c r="B36" s="234"/>
      <c r="C36" s="234"/>
      <c r="D36" s="234"/>
      <c r="E36" s="685"/>
      <c r="F36" s="234"/>
      <c r="G36" s="234"/>
      <c r="H36" s="234"/>
      <c r="I36" s="234"/>
      <c r="J36" s="687"/>
    </row>
    <row r="37" spans="1:10" ht="71.25" customHeight="1" x14ac:dyDescent="0.2">
      <c r="A37" s="233"/>
      <c r="B37" s="234"/>
      <c r="C37" s="234"/>
      <c r="D37" s="234"/>
      <c r="E37" s="686"/>
      <c r="F37" s="234"/>
      <c r="G37" s="234"/>
      <c r="H37" s="234"/>
      <c r="I37" s="234"/>
      <c r="J37" s="687"/>
    </row>
    <row r="38" spans="1:10" ht="64.5" customHeight="1" x14ac:dyDescent="0.2">
      <c r="A38" s="235"/>
      <c r="B38" s="236"/>
      <c r="C38" s="236"/>
      <c r="D38" s="236"/>
      <c r="E38" s="688" t="s">
        <v>268</v>
      </c>
      <c r="F38" s="236"/>
      <c r="G38" s="236"/>
      <c r="H38" s="236"/>
      <c r="I38" s="236"/>
      <c r="J38" s="687" t="str">
        <f t="shared" ref="J38" si="6">IF(F38="NA","GESTION",IF(G38="NA","GESTION",IF(H38="NA","GESTION",IF(I38="NA","GESTION",IF(F38&lt;&gt;"X"," ",IF(G38&lt;&gt;"X"," ",IF(H38&lt;&gt;"X"," ",IF(I38&lt;&gt;"X"," ","CORRUPCION"))))))))</f>
        <v xml:space="preserve"> </v>
      </c>
    </row>
    <row r="39" spans="1:10" ht="74.25" customHeight="1" x14ac:dyDescent="0.2">
      <c r="A39" s="237"/>
      <c r="B39" s="238"/>
      <c r="C39" s="238"/>
      <c r="D39" s="238"/>
      <c r="E39" s="689"/>
      <c r="F39" s="238"/>
      <c r="G39" s="238"/>
      <c r="H39" s="238"/>
      <c r="I39" s="238"/>
      <c r="J39" s="687"/>
    </row>
    <row r="40" spans="1:10" ht="54.75" customHeight="1" x14ac:dyDescent="0.2">
      <c r="A40" s="237"/>
      <c r="B40" s="238"/>
      <c r="C40" s="238"/>
      <c r="D40" s="238"/>
      <c r="E40" s="691"/>
      <c r="F40" s="238"/>
      <c r="G40" s="238"/>
      <c r="H40" s="238"/>
      <c r="I40" s="238"/>
      <c r="J40" s="687"/>
    </row>
    <row r="41" spans="1:10" ht="77.25" customHeight="1" x14ac:dyDescent="0.2">
      <c r="A41" s="237"/>
      <c r="B41" s="238"/>
      <c r="C41" s="238"/>
      <c r="D41" s="238"/>
      <c r="E41" s="688" t="s">
        <v>269</v>
      </c>
      <c r="F41" s="238"/>
      <c r="G41" s="238"/>
      <c r="H41" s="238"/>
      <c r="I41" s="238"/>
      <c r="J41" s="687" t="str">
        <f t="shared" ref="J41" si="7">IF(F41="NA","GESTION",IF(G41="NA","GESTION",IF(H41="NA","GESTION",IF(I41="NA","GESTION",IF(F41&lt;&gt;"X"," ",IF(G41&lt;&gt;"X"," ",IF(H41&lt;&gt;"X"," ",IF(I41&lt;&gt;"X"," ","CORRUPCION"))))))))</f>
        <v xml:space="preserve"> </v>
      </c>
    </row>
    <row r="42" spans="1:10" ht="66.75" customHeight="1" x14ac:dyDescent="0.2">
      <c r="A42" s="237"/>
      <c r="B42" s="238"/>
      <c r="C42" s="238"/>
      <c r="D42" s="238"/>
      <c r="E42" s="689"/>
      <c r="F42" s="238"/>
      <c r="G42" s="238"/>
      <c r="H42" s="238"/>
      <c r="I42" s="238"/>
      <c r="J42" s="687"/>
    </row>
    <row r="43" spans="1:10" ht="52.5" customHeight="1" thickBot="1" x14ac:dyDescent="0.25">
      <c r="A43" s="239"/>
      <c r="B43" s="240"/>
      <c r="C43" s="240"/>
      <c r="D43" s="240"/>
      <c r="E43" s="690"/>
      <c r="F43" s="240"/>
      <c r="G43" s="240"/>
      <c r="H43" s="240"/>
      <c r="I43" s="240"/>
      <c r="J43" s="687"/>
    </row>
    <row r="44" spans="1:10" ht="66" customHeight="1" x14ac:dyDescent="0.2"/>
    <row r="45" spans="1:10" ht="76.5" customHeight="1" x14ac:dyDescent="0.2"/>
  </sheetData>
  <sheetProtection selectLockedCells="1"/>
  <mergeCells count="51">
    <mergeCell ref="J20:J22"/>
    <mergeCell ref="I10:I12"/>
    <mergeCell ref="J10:J12"/>
    <mergeCell ref="J13:J19"/>
    <mergeCell ref="I13:I19"/>
    <mergeCell ref="C20:C22"/>
    <mergeCell ref="E20:E22"/>
    <mergeCell ref="F20:F22"/>
    <mergeCell ref="H10:H12"/>
    <mergeCell ref="I20:I22"/>
    <mergeCell ref="D14:D19"/>
    <mergeCell ref="A1:A4"/>
    <mergeCell ref="J1:J4"/>
    <mergeCell ref="F1:I1"/>
    <mergeCell ref="F2:I2"/>
    <mergeCell ref="F3:I3"/>
    <mergeCell ref="F4:I4"/>
    <mergeCell ref="B1:E1"/>
    <mergeCell ref="B2:E4"/>
    <mergeCell ref="A7:J7"/>
    <mergeCell ref="A6:J6"/>
    <mergeCell ref="A8:J8"/>
    <mergeCell ref="A5:J5"/>
    <mergeCell ref="E23:E25"/>
    <mergeCell ref="J23:J25"/>
    <mergeCell ref="C13:C19"/>
    <mergeCell ref="G20:G22"/>
    <mergeCell ref="H20:H22"/>
    <mergeCell ref="A13:A19"/>
    <mergeCell ref="E10:E12"/>
    <mergeCell ref="F10:F12"/>
    <mergeCell ref="G10:G12"/>
    <mergeCell ref="C10:C12"/>
    <mergeCell ref="F13:F19"/>
    <mergeCell ref="E13:E19"/>
    <mergeCell ref="A10:A12"/>
    <mergeCell ref="E35:E37"/>
    <mergeCell ref="J35:J37"/>
    <mergeCell ref="E41:E43"/>
    <mergeCell ref="J41:J43"/>
    <mergeCell ref="E38:E40"/>
    <mergeCell ref="J38:J40"/>
    <mergeCell ref="E26:E28"/>
    <mergeCell ref="J26:J28"/>
    <mergeCell ref="E29:E31"/>
    <mergeCell ref="J29:J31"/>
    <mergeCell ref="E32:E34"/>
    <mergeCell ref="J32:J34"/>
    <mergeCell ref="G13:G19"/>
    <mergeCell ref="H13:H19"/>
    <mergeCell ref="A20:A22"/>
  </mergeCells>
  <pageMargins left="0.70866141732283472" right="0.70866141732283472" top="0.74803149606299213" bottom="0.74803149606299213" header="0.31496062992125984" footer="0.31496062992125984"/>
  <pageSetup paperSize="5" scale="60" orientation="landscape"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NOOO!$A$2:$A$4</xm:f>
          </x14:formula1>
          <xm:sqref>F10:I22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6"/>
  </sheetPr>
  <dimension ref="A1:F43"/>
  <sheetViews>
    <sheetView topLeftCell="C1" zoomScaleNormal="100" workbookViewId="0">
      <selection activeCell="D1" sqref="D1:E4"/>
    </sheetView>
  </sheetViews>
  <sheetFormatPr baseColWidth="10" defaultRowHeight="14.25" x14ac:dyDescent="0.2"/>
  <cols>
    <col min="1" max="1" width="31" style="1" customWidth="1"/>
    <col min="2" max="2" width="47.42578125" style="1" customWidth="1"/>
    <col min="3" max="3" width="27.28515625" style="1" customWidth="1"/>
    <col min="4" max="4" width="53.28515625" style="1" customWidth="1"/>
    <col min="5" max="5" width="15" style="1" hidden="1" customWidth="1"/>
    <col min="6" max="6" width="14.5703125" style="1" hidden="1" customWidth="1"/>
    <col min="7" max="16384" width="11.42578125" style="1"/>
  </cols>
  <sheetData>
    <row r="1" spans="1:6" ht="28.5" customHeight="1" x14ac:dyDescent="0.2">
      <c r="A1" s="489"/>
      <c r="B1" s="491" t="str">
        <f>CONTEXTO!B1</f>
        <v xml:space="preserve">PROCESO: </v>
      </c>
      <c r="C1" s="491"/>
      <c r="D1" s="497" t="s">
        <v>611</v>
      </c>
      <c r="E1" s="497"/>
      <c r="F1" s="713"/>
    </row>
    <row r="2" spans="1:6" x14ac:dyDescent="0.2">
      <c r="A2" s="490"/>
      <c r="B2" s="492" t="s">
        <v>75</v>
      </c>
      <c r="C2" s="492"/>
      <c r="D2" s="499" t="s">
        <v>612</v>
      </c>
      <c r="E2" s="499"/>
      <c r="F2" s="714"/>
    </row>
    <row r="3" spans="1:6" ht="15" customHeight="1" x14ac:dyDescent="0.2">
      <c r="A3" s="490"/>
      <c r="B3" s="492"/>
      <c r="C3" s="492"/>
      <c r="D3" s="499" t="s">
        <v>613</v>
      </c>
      <c r="E3" s="499"/>
      <c r="F3" s="714"/>
    </row>
    <row r="4" spans="1:6" ht="15" thickBot="1" x14ac:dyDescent="0.25">
      <c r="A4" s="490"/>
      <c r="B4" s="492"/>
      <c r="C4" s="492"/>
      <c r="D4" s="499" t="s">
        <v>622</v>
      </c>
      <c r="E4" s="499"/>
      <c r="F4" s="715"/>
    </row>
    <row r="5" spans="1:6" ht="15.75" x14ac:dyDescent="0.2">
      <c r="A5" s="702"/>
      <c r="B5" s="703"/>
      <c r="C5" s="703"/>
      <c r="D5" s="703"/>
      <c r="E5" s="703"/>
      <c r="F5" s="704"/>
    </row>
    <row r="6" spans="1:6" s="74" customFormat="1" ht="25.5" customHeight="1" x14ac:dyDescent="0.2">
      <c r="A6" s="761" t="str">
        <f>CONTEXTO!A8</f>
        <v>PROCESO: GESTION AMBIENTAL</v>
      </c>
      <c r="B6" s="762"/>
      <c r="C6" s="762"/>
      <c r="D6" s="762"/>
      <c r="E6" s="762"/>
      <c r="F6" s="763"/>
    </row>
    <row r="7" spans="1:6" s="74" customFormat="1" ht="65.25" customHeight="1" thickBot="1" x14ac:dyDescent="0.25">
      <c r="A7" s="764" t="str">
        <f>CONTEXTO!A9</f>
        <v xml:space="preserve">OBJETIVO: GESTIONAR LA CONSERVACION, RESTAURACION Y APROVECHAMIENTO SOSTENIBLE DE LOS RECURSOS NATURALES ASI COMO EJECUTAR ACCIONES DE CONOCIMIENTO, REDUCCION DEL RIESGO Y MANEJO DE DESASTRES DE MANERA PERMANENTE, MEDIANTE LA IMPLEMENTACION DE PLANES, PROGRAMAS Y PROYECTOS EN PROCURA DE ALCANZAR CALIDAD AMBIENTAL Y EJERCER EL CONTROL Y VIGILANCIA EN LOS CASOS QUE APLIQUE, PARA EL DESARROLLO HUMANO INTEGRAL EN EL MUNICIPIO DE IBAGUE.
</v>
      </c>
      <c r="B7" s="765"/>
      <c r="C7" s="765"/>
      <c r="D7" s="765"/>
      <c r="E7" s="765"/>
      <c r="F7" s="766"/>
    </row>
    <row r="8" spans="1:6" s="74" customFormat="1" ht="18.75" customHeight="1" thickBot="1" x14ac:dyDescent="0.25">
      <c r="A8" s="701"/>
      <c r="B8" s="701"/>
      <c r="C8" s="701"/>
      <c r="D8" s="701"/>
      <c r="E8" s="701"/>
      <c r="F8" s="758"/>
    </row>
    <row r="9" spans="1:6" ht="31.5" customHeight="1" x14ac:dyDescent="0.2">
      <c r="A9" s="95" t="s">
        <v>69</v>
      </c>
      <c r="B9" s="96" t="s">
        <v>76</v>
      </c>
      <c r="C9" s="96" t="s">
        <v>77</v>
      </c>
      <c r="D9" s="161" t="s">
        <v>78</v>
      </c>
      <c r="E9" s="537" t="s">
        <v>79</v>
      </c>
      <c r="F9" s="538"/>
    </row>
    <row r="10" spans="1:6" ht="56.25" customHeight="1" x14ac:dyDescent="0.2">
      <c r="A10" s="731" t="str">
        <f>'IDENTIFICACION DE RIESGOS'!E10:E12</f>
        <v>Utilizacion de influencias en la entrega o suministro de materiales o insumos y/o ayudas humanitarias en beneficio de un tercero</v>
      </c>
      <c r="B10" s="734" t="s">
        <v>483</v>
      </c>
      <c r="C10" s="725" t="str">
        <f>'IDENTIFICACION DE RIESGOS'!J10:J12</f>
        <v>CORRUPCION</v>
      </c>
      <c r="D10" s="283" t="str">
        <f>'IDENTIFICACION DE RIESGOS'!B10</f>
        <v>Concentracion de poder en una sola persona</v>
      </c>
      <c r="E10" s="759" t="str">
        <f>'IDENTIFICACION DE RIESGOS'!D10</f>
        <v>Deterioro de la imagen institucional</v>
      </c>
      <c r="F10" s="760"/>
    </row>
    <row r="11" spans="1:6" ht="64.5" customHeight="1" x14ac:dyDescent="0.2">
      <c r="A11" s="732"/>
      <c r="B11" s="735"/>
      <c r="C11" s="726"/>
      <c r="D11" s="283" t="s">
        <v>573</v>
      </c>
      <c r="E11" s="759" t="str">
        <f>'IDENTIFICACION DE RIESGOS'!D11</f>
        <v>Perdida de credibilidad y confianza</v>
      </c>
      <c r="F11" s="760"/>
    </row>
    <row r="12" spans="1:6" ht="47.25" customHeight="1" x14ac:dyDescent="0.2">
      <c r="A12" s="733"/>
      <c r="B12" s="736"/>
      <c r="C12" s="727"/>
      <c r="D12" s="283" t="str">
        <f>'IDENTIFICACION DE RIESGOS'!B12</f>
        <v>Seguimiento y control deficiente al procedimiento de entrega o suministro de ayudas humanitarias.</v>
      </c>
      <c r="E12" s="759" t="str">
        <f>'IDENTIFICACION DE RIESGOS'!D12</f>
        <v>Investigaciones disciplinarias, penales y fiscales</v>
      </c>
      <c r="F12" s="760"/>
    </row>
    <row r="13" spans="1:6" ht="53.25" customHeight="1" x14ac:dyDescent="0.2">
      <c r="A13" s="731" t="str">
        <f>'IDENTIFICACION DE RIESGOS'!E13:E19</f>
        <v xml:space="preserve">Incumplimiento  en la ejecución de  Planes, Programas y Proyectos,  priorizados en el Plan de Desarrollo  </v>
      </c>
      <c r="B13" s="734" t="s">
        <v>539</v>
      </c>
      <c r="C13" s="725" t="str">
        <f>'IDENTIFICACION DE RIESGOS'!J13:J19</f>
        <v>GESTION</v>
      </c>
      <c r="D13" s="283" t="str">
        <f>'IDENTIFICACION DE RIESGOS'!B13</f>
        <v>Falta de continuidad en la ejecución de  planes y  políticas ambientales.</v>
      </c>
      <c r="E13" s="759" t="str">
        <f>'IDENTIFICACION DE RIESGOS'!D13</f>
        <v>Perdida de credibilidad ante la comunidad beneficiaria de los programas y proyectos.</v>
      </c>
      <c r="F13" s="760"/>
    </row>
    <row r="14" spans="1:6" ht="81" customHeight="1" x14ac:dyDescent="0.2">
      <c r="A14" s="732"/>
      <c r="B14" s="735"/>
      <c r="C14" s="726"/>
      <c r="D14" s="283" t="str">
        <f>'IDENTIFICACION DE RIESGOS'!B14</f>
        <v>Dificultad para asesorar y acompañar a  las Instituciones Educativas    en la formulación de los planes escolares en gestión del riesgo y  proyectos  ambientales,  y a su vez, limitaciones  para  realizar  la   socialización de los planes y  la implementación de los  proyectos ambientales escolares. ( por el covid -19. )</v>
      </c>
      <c r="E14" s="719"/>
      <c r="F14" s="720"/>
    </row>
    <row r="15" spans="1:6" ht="41.25" customHeight="1" x14ac:dyDescent="0.2">
      <c r="A15" s="732"/>
      <c r="B15" s="735"/>
      <c r="C15" s="726"/>
      <c r="D15" s="343" t="s">
        <v>391</v>
      </c>
      <c r="E15" s="721"/>
      <c r="F15" s="722"/>
    </row>
    <row r="16" spans="1:6" ht="48" customHeight="1" x14ac:dyDescent="0.2">
      <c r="A16" s="732"/>
      <c r="B16" s="735"/>
      <c r="C16" s="726"/>
      <c r="D16" s="343" t="s">
        <v>392</v>
      </c>
      <c r="E16" s="721"/>
      <c r="F16" s="722"/>
    </row>
    <row r="17" spans="1:6" ht="54.75" customHeight="1" x14ac:dyDescent="0.2">
      <c r="A17" s="732"/>
      <c r="B17" s="735"/>
      <c r="C17" s="726"/>
      <c r="D17" s="343" t="s">
        <v>393</v>
      </c>
      <c r="E17" s="721"/>
      <c r="F17" s="722"/>
    </row>
    <row r="18" spans="1:6" ht="81" customHeight="1" x14ac:dyDescent="0.2">
      <c r="A18" s="732"/>
      <c r="B18" s="735"/>
      <c r="C18" s="726"/>
      <c r="D18" s="343" t="s">
        <v>529</v>
      </c>
      <c r="E18" s="721"/>
      <c r="F18" s="722"/>
    </row>
    <row r="19" spans="1:6" ht="81" customHeight="1" x14ac:dyDescent="0.2">
      <c r="A19" s="733"/>
      <c r="B19" s="736"/>
      <c r="C19" s="727"/>
      <c r="D19" s="283" t="str">
        <f>'IDENTIFICACION DE RIESGOS'!B15</f>
        <v>Limitantes para la realización de capacitaciones sobre gestión del riesgo, como tambien ambientales, en las comunas y corregimientos y entidades del sector público y/o privado. ( por prevención del contagio del covid - 19)</v>
      </c>
      <c r="E19" s="723"/>
      <c r="F19" s="724"/>
    </row>
    <row r="20" spans="1:6" ht="53.25" customHeight="1" x14ac:dyDescent="0.2">
      <c r="A20" s="731">
        <f>'IDENTIFICACION DE RIESGOS'!E20:E22</f>
        <v>0</v>
      </c>
      <c r="B20" s="734"/>
      <c r="C20" s="725" t="str">
        <f>'IDENTIFICACION DE RIESGOS'!J20:J22</f>
        <v xml:space="preserve"> </v>
      </c>
      <c r="D20" s="283">
        <f>'IDENTIFICACION DE RIESGOS'!B20</f>
        <v>0</v>
      </c>
      <c r="E20" s="759">
        <f>'IDENTIFICACION DE RIESGOS'!D20</f>
        <v>0</v>
      </c>
      <c r="F20" s="760"/>
    </row>
    <row r="21" spans="1:6" ht="42.75" customHeight="1" x14ac:dyDescent="0.2">
      <c r="A21" s="733"/>
      <c r="B21" s="736"/>
      <c r="C21" s="727"/>
      <c r="D21" s="162">
        <f>'IDENTIFICACION DE RIESGOS'!B21</f>
        <v>0</v>
      </c>
      <c r="E21" s="719">
        <f>'IDENTIFICACION DE RIESGOS'!D21</f>
        <v>0</v>
      </c>
      <c r="F21" s="720"/>
    </row>
    <row r="22" spans="1:6" ht="63" customHeight="1" x14ac:dyDescent="0.2">
      <c r="A22" s="281"/>
      <c r="B22" s="282"/>
      <c r="C22" s="307"/>
      <c r="D22" s="162">
        <f>'IDENTIFICACION DE RIESGOS'!B22</f>
        <v>0</v>
      </c>
      <c r="E22" s="767">
        <f>'IDENTIFICACION DE RIESGOS'!D22</f>
        <v>0</v>
      </c>
      <c r="F22" s="768"/>
    </row>
    <row r="23" spans="1:6" ht="57" customHeight="1" x14ac:dyDescent="0.2">
      <c r="A23" s="753" t="str">
        <f>'IDENTIFICACION DE RIESGOS'!E23</f>
        <v>d</v>
      </c>
      <c r="B23" s="728"/>
      <c r="C23" s="725" t="str">
        <f>'IDENTIFICACION DE RIESGOS'!J23</f>
        <v xml:space="preserve"> </v>
      </c>
      <c r="D23" s="114">
        <f>'IDENTIFICACION DE RIESGOS'!B23</f>
        <v>0</v>
      </c>
      <c r="E23" s="756">
        <f>'IDENTIFICACION DE RIESGOS'!D23</f>
        <v>0</v>
      </c>
      <c r="F23" s="757"/>
    </row>
    <row r="24" spans="1:6" ht="57" customHeight="1" x14ac:dyDescent="0.2">
      <c r="A24" s="754"/>
      <c r="B24" s="729"/>
      <c r="C24" s="726"/>
      <c r="D24" s="114">
        <f>'IDENTIFICACION DE RIESGOS'!B24</f>
        <v>0</v>
      </c>
      <c r="E24" s="756">
        <f>'IDENTIFICACION DE RIESGOS'!D24</f>
        <v>0</v>
      </c>
      <c r="F24" s="757"/>
    </row>
    <row r="25" spans="1:6" ht="57" customHeight="1" x14ac:dyDescent="0.2">
      <c r="A25" s="755"/>
      <c r="B25" s="730"/>
      <c r="C25" s="727"/>
      <c r="D25" s="114">
        <f>'IDENTIFICACION DE RIESGOS'!B25</f>
        <v>0</v>
      </c>
      <c r="E25" s="756">
        <f>'IDENTIFICACION DE RIESGOS'!D25</f>
        <v>0</v>
      </c>
      <c r="F25" s="757"/>
    </row>
    <row r="26" spans="1:6" ht="63" customHeight="1" x14ac:dyDescent="0.2">
      <c r="A26" s="753" t="str">
        <f>'IDENTIFICACION DE RIESGOS'!E26</f>
        <v>e</v>
      </c>
      <c r="B26" s="728"/>
      <c r="C26" s="725" t="str">
        <f>'IDENTIFICACION DE RIESGOS'!J26</f>
        <v xml:space="preserve"> </v>
      </c>
      <c r="D26" s="114">
        <f>'IDENTIFICACION DE RIESGOS'!B26</f>
        <v>0</v>
      </c>
      <c r="E26" s="756">
        <f>'IDENTIFICACION DE RIESGOS'!D26</f>
        <v>0</v>
      </c>
      <c r="F26" s="757"/>
    </row>
    <row r="27" spans="1:6" ht="54.75" customHeight="1" x14ac:dyDescent="0.2">
      <c r="A27" s="754"/>
      <c r="B27" s="729"/>
      <c r="C27" s="726"/>
      <c r="D27" s="114">
        <f>'IDENTIFICACION DE RIESGOS'!B27</f>
        <v>0</v>
      </c>
      <c r="E27" s="756">
        <f>'IDENTIFICACION DE RIESGOS'!D27</f>
        <v>0</v>
      </c>
      <c r="F27" s="757"/>
    </row>
    <row r="28" spans="1:6" ht="54.75" customHeight="1" x14ac:dyDescent="0.2">
      <c r="A28" s="755"/>
      <c r="B28" s="730"/>
      <c r="C28" s="727"/>
      <c r="D28" s="114">
        <f>'IDENTIFICACION DE RIESGOS'!B28</f>
        <v>0</v>
      </c>
      <c r="E28" s="756">
        <f>'IDENTIFICACION DE RIESGOS'!D28</f>
        <v>0</v>
      </c>
      <c r="F28" s="757"/>
    </row>
    <row r="29" spans="1:6" ht="47.25" customHeight="1" x14ac:dyDescent="0.2">
      <c r="A29" s="753" t="str">
        <f>'IDENTIFICACION DE RIESGOS'!E29</f>
        <v>f</v>
      </c>
      <c r="B29" s="728"/>
      <c r="C29" s="725" t="str">
        <f>'IDENTIFICACION DE RIESGOS'!J29</f>
        <v xml:space="preserve"> </v>
      </c>
      <c r="D29" s="114">
        <f>'IDENTIFICACION DE RIESGOS'!B29</f>
        <v>0</v>
      </c>
      <c r="E29" s="756">
        <f>'IDENTIFICACION DE RIESGOS'!D29</f>
        <v>0</v>
      </c>
      <c r="F29" s="757"/>
    </row>
    <row r="30" spans="1:6" ht="44.25" customHeight="1" x14ac:dyDescent="0.2">
      <c r="A30" s="754"/>
      <c r="B30" s="729"/>
      <c r="C30" s="726"/>
      <c r="D30" s="114">
        <f>'IDENTIFICACION DE RIESGOS'!B30</f>
        <v>0</v>
      </c>
      <c r="E30" s="756">
        <f>'IDENTIFICACION DE RIESGOS'!D30</f>
        <v>0</v>
      </c>
      <c r="F30" s="757"/>
    </row>
    <row r="31" spans="1:6" ht="45" customHeight="1" x14ac:dyDescent="0.2">
      <c r="A31" s="755"/>
      <c r="B31" s="730"/>
      <c r="C31" s="727"/>
      <c r="D31" s="114">
        <f>'IDENTIFICACION DE RIESGOS'!B31</f>
        <v>0</v>
      </c>
      <c r="E31" s="756">
        <f>'IDENTIFICACION DE RIESGOS'!D31</f>
        <v>0</v>
      </c>
      <c r="F31" s="757"/>
    </row>
    <row r="32" spans="1:6" ht="58.5" customHeight="1" x14ac:dyDescent="0.2">
      <c r="A32" s="753" t="str">
        <f>'IDENTIFICACION DE RIESGOS'!E32</f>
        <v>g</v>
      </c>
      <c r="B32" s="728"/>
      <c r="C32" s="725" t="str">
        <f>'IDENTIFICACION DE RIESGOS'!J32</f>
        <v xml:space="preserve"> </v>
      </c>
      <c r="D32" s="114">
        <f>'IDENTIFICACION DE RIESGOS'!B32</f>
        <v>0</v>
      </c>
      <c r="E32" s="756">
        <f>'IDENTIFICACION DE RIESGOS'!D32</f>
        <v>0</v>
      </c>
      <c r="F32" s="757"/>
    </row>
    <row r="33" spans="1:6" ht="55.5" customHeight="1" x14ac:dyDescent="0.2">
      <c r="A33" s="754"/>
      <c r="B33" s="729"/>
      <c r="C33" s="726"/>
      <c r="D33" s="114">
        <f>'IDENTIFICACION DE RIESGOS'!B33</f>
        <v>0</v>
      </c>
      <c r="E33" s="756">
        <f>'IDENTIFICACION DE RIESGOS'!D33</f>
        <v>0</v>
      </c>
      <c r="F33" s="757"/>
    </row>
    <row r="34" spans="1:6" ht="63.75" customHeight="1" x14ac:dyDescent="0.2">
      <c r="A34" s="755"/>
      <c r="B34" s="730"/>
      <c r="C34" s="727"/>
      <c r="D34" s="114">
        <f>'IDENTIFICACION DE RIESGOS'!B34</f>
        <v>0</v>
      </c>
      <c r="E34" s="756">
        <f>'IDENTIFICACION DE RIESGOS'!D34</f>
        <v>0</v>
      </c>
      <c r="F34" s="757"/>
    </row>
    <row r="35" spans="1:6" ht="47.25" customHeight="1" x14ac:dyDescent="0.2">
      <c r="A35" s="753" t="str">
        <f>'IDENTIFICACION DE RIESGOS'!E35</f>
        <v>h</v>
      </c>
      <c r="B35" s="728"/>
      <c r="C35" s="725" t="str">
        <f>'IDENTIFICACION DE RIESGOS'!J35</f>
        <v xml:space="preserve"> </v>
      </c>
      <c r="D35" s="114">
        <f>'IDENTIFICACION DE RIESGOS'!B35</f>
        <v>0</v>
      </c>
      <c r="E35" s="756">
        <f>'IDENTIFICACION DE RIESGOS'!D35</f>
        <v>0</v>
      </c>
      <c r="F35" s="757"/>
    </row>
    <row r="36" spans="1:6" ht="55.5" customHeight="1" x14ac:dyDescent="0.2">
      <c r="A36" s="754"/>
      <c r="B36" s="729"/>
      <c r="C36" s="726"/>
      <c r="D36" s="114">
        <f>'IDENTIFICACION DE RIESGOS'!B36</f>
        <v>0</v>
      </c>
      <c r="E36" s="756">
        <f>'IDENTIFICACION DE RIESGOS'!D36</f>
        <v>0</v>
      </c>
      <c r="F36" s="757"/>
    </row>
    <row r="37" spans="1:6" ht="57.75" customHeight="1" x14ac:dyDescent="0.2">
      <c r="A37" s="755"/>
      <c r="B37" s="730"/>
      <c r="C37" s="727"/>
      <c r="D37" s="114">
        <f>'IDENTIFICACION DE RIESGOS'!B37</f>
        <v>0</v>
      </c>
      <c r="E37" s="756">
        <f>'IDENTIFICACION DE RIESGOS'!D37</f>
        <v>0</v>
      </c>
      <c r="F37" s="757"/>
    </row>
    <row r="38" spans="1:6" ht="45.75" customHeight="1" x14ac:dyDescent="0.2">
      <c r="A38" s="742" t="str">
        <f>'IDENTIFICACION DE RIESGOS'!E38</f>
        <v>i</v>
      </c>
      <c r="B38" s="749"/>
      <c r="C38" s="739" t="str">
        <f>'IDENTIFICACION DE RIESGOS'!J38</f>
        <v xml:space="preserve"> </v>
      </c>
      <c r="D38" s="115">
        <f>'IDENTIFICACION DE RIESGOS'!B38</f>
        <v>0</v>
      </c>
      <c r="E38" s="737">
        <f>'IDENTIFICACION DE RIESGOS'!D38</f>
        <v>0</v>
      </c>
      <c r="F38" s="738"/>
    </row>
    <row r="39" spans="1:6" ht="57.75" customHeight="1" x14ac:dyDescent="0.2">
      <c r="A39" s="743"/>
      <c r="B39" s="750"/>
      <c r="C39" s="740"/>
      <c r="D39" s="116">
        <f>'IDENTIFICACION DE RIESGOS'!B39</f>
        <v>0</v>
      </c>
      <c r="E39" s="737">
        <f>'IDENTIFICACION DE RIESGOS'!D39</f>
        <v>0</v>
      </c>
      <c r="F39" s="738"/>
    </row>
    <row r="40" spans="1:6" ht="51" customHeight="1" x14ac:dyDescent="0.2">
      <c r="A40" s="745"/>
      <c r="B40" s="751"/>
      <c r="C40" s="746"/>
      <c r="D40" s="116">
        <f>'IDENTIFICACION DE RIESGOS'!B40</f>
        <v>0</v>
      </c>
      <c r="E40" s="737">
        <f>'IDENTIFICACION DE RIESGOS'!D40</f>
        <v>0</v>
      </c>
      <c r="F40" s="738"/>
    </row>
    <row r="41" spans="1:6" ht="51" customHeight="1" x14ac:dyDescent="0.2">
      <c r="A41" s="742" t="str">
        <f>'IDENTIFICACION DE RIESGOS'!E41</f>
        <v>j</v>
      </c>
      <c r="B41" s="749"/>
      <c r="C41" s="739">
        <f>'IDENTIFICACION DE RIESGOS'!J43</f>
        <v>0</v>
      </c>
      <c r="D41" s="116">
        <f>'IDENTIFICACION DE RIESGOS'!B41</f>
        <v>0</v>
      </c>
      <c r="E41" s="737">
        <f>'IDENTIFICACION DE RIESGOS'!D41</f>
        <v>0</v>
      </c>
      <c r="F41" s="738"/>
    </row>
    <row r="42" spans="1:6" ht="51" customHeight="1" x14ac:dyDescent="0.2">
      <c r="A42" s="743"/>
      <c r="B42" s="750"/>
      <c r="C42" s="740"/>
      <c r="D42" s="116">
        <f>'IDENTIFICACION DE RIESGOS'!B42</f>
        <v>0</v>
      </c>
      <c r="E42" s="737">
        <f>'IDENTIFICACION DE RIESGOS'!D42</f>
        <v>0</v>
      </c>
      <c r="F42" s="738"/>
    </row>
    <row r="43" spans="1:6" ht="54" customHeight="1" thickBot="1" x14ac:dyDescent="0.25">
      <c r="A43" s="744"/>
      <c r="B43" s="752"/>
      <c r="C43" s="741"/>
      <c r="D43" s="117">
        <f>'IDENTIFICACION DE RIESGOS'!B43</f>
        <v>0</v>
      </c>
      <c r="E43" s="747">
        <f>'IDENTIFICACION DE RIESGOS'!D43</f>
        <v>0</v>
      </c>
      <c r="F43" s="748"/>
    </row>
  </sheetData>
  <sheetProtection selectLockedCells="1"/>
  <mergeCells count="72">
    <mergeCell ref="A1:A4"/>
    <mergeCell ref="B1:C1"/>
    <mergeCell ref="D1:E1"/>
    <mergeCell ref="F1:F4"/>
    <mergeCell ref="B2:C4"/>
    <mergeCell ref="D2:E2"/>
    <mergeCell ref="D3:E3"/>
    <mergeCell ref="D4:E4"/>
    <mergeCell ref="A5:F5"/>
    <mergeCell ref="E23:F23"/>
    <mergeCell ref="E26:F26"/>
    <mergeCell ref="E29:F29"/>
    <mergeCell ref="E9:F9"/>
    <mergeCell ref="A6:F6"/>
    <mergeCell ref="A7:F7"/>
    <mergeCell ref="A23:A25"/>
    <mergeCell ref="E20:F20"/>
    <mergeCell ref="E21:F21"/>
    <mergeCell ref="E22:F22"/>
    <mergeCell ref="E11:F11"/>
    <mergeCell ref="E12:F12"/>
    <mergeCell ref="E24:F24"/>
    <mergeCell ref="E25:F25"/>
    <mergeCell ref="C23:C25"/>
    <mergeCell ref="A8:F8"/>
    <mergeCell ref="A29:A31"/>
    <mergeCell ref="C29:C31"/>
    <mergeCell ref="E27:F27"/>
    <mergeCell ref="E28:F28"/>
    <mergeCell ref="E30:F30"/>
    <mergeCell ref="E31:F31"/>
    <mergeCell ref="B29:B31"/>
    <mergeCell ref="A26:A28"/>
    <mergeCell ref="E10:F10"/>
    <mergeCell ref="C10:C12"/>
    <mergeCell ref="E13:F13"/>
    <mergeCell ref="B13:B19"/>
    <mergeCell ref="B20:B21"/>
    <mergeCell ref="A20:A21"/>
    <mergeCell ref="C20:C21"/>
    <mergeCell ref="A32:A34"/>
    <mergeCell ref="C32:C34"/>
    <mergeCell ref="E33:F33"/>
    <mergeCell ref="E34:F34"/>
    <mergeCell ref="A35:A37"/>
    <mergeCell ref="C35:C37"/>
    <mergeCell ref="E36:F36"/>
    <mergeCell ref="E37:F37"/>
    <mergeCell ref="E32:F32"/>
    <mergeCell ref="E35:F35"/>
    <mergeCell ref="B32:B34"/>
    <mergeCell ref="B35:B37"/>
    <mergeCell ref="E39:F39"/>
    <mergeCell ref="E40:F40"/>
    <mergeCell ref="C41:C43"/>
    <mergeCell ref="A41:A43"/>
    <mergeCell ref="E41:F41"/>
    <mergeCell ref="E42:F42"/>
    <mergeCell ref="A38:A40"/>
    <mergeCell ref="C38:C40"/>
    <mergeCell ref="E38:F38"/>
    <mergeCell ref="E43:F43"/>
    <mergeCell ref="B38:B40"/>
    <mergeCell ref="B41:B43"/>
    <mergeCell ref="E14:F19"/>
    <mergeCell ref="C26:C28"/>
    <mergeCell ref="B23:B25"/>
    <mergeCell ref="B26:B28"/>
    <mergeCell ref="A10:A12"/>
    <mergeCell ref="B10:B12"/>
    <mergeCell ref="A13:A19"/>
    <mergeCell ref="C13:C19"/>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009999"/>
  </sheetPr>
  <dimension ref="A1:W20"/>
  <sheetViews>
    <sheetView zoomScaleNormal="100" workbookViewId="0">
      <selection activeCell="Q1" sqref="Q1:S4"/>
    </sheetView>
  </sheetViews>
  <sheetFormatPr baseColWidth="10" defaultColWidth="11.42578125" defaultRowHeight="14.25" x14ac:dyDescent="0.2"/>
  <cols>
    <col min="1" max="1" width="31.7109375" style="1" customWidth="1"/>
    <col min="2" max="2" width="21.7109375" style="1" customWidth="1"/>
    <col min="3" max="17" width="4" style="1" customWidth="1"/>
    <col min="18" max="18" width="7" style="1" customWidth="1"/>
    <col min="19" max="19" width="15.28515625" style="77" customWidth="1"/>
    <col min="20" max="20" width="18.85546875" style="1" customWidth="1"/>
    <col min="21" max="16384" width="11.42578125" style="1"/>
  </cols>
  <sheetData>
    <row r="1" spans="1:23" ht="27.75" customHeight="1" x14ac:dyDescent="0.2">
      <c r="A1" s="489"/>
      <c r="B1" s="419" t="str">
        <f>CONTEXTO!B1</f>
        <v xml:space="preserve">PROCESO: </v>
      </c>
      <c r="C1" s="420"/>
      <c r="D1" s="420"/>
      <c r="E1" s="420"/>
      <c r="F1" s="420"/>
      <c r="G1" s="420"/>
      <c r="H1" s="420"/>
      <c r="I1" s="420"/>
      <c r="J1" s="420"/>
      <c r="K1" s="420"/>
      <c r="L1" s="420"/>
      <c r="M1" s="420"/>
      <c r="N1" s="420"/>
      <c r="O1" s="420"/>
      <c r="P1" s="421"/>
      <c r="Q1" s="497" t="s">
        <v>623</v>
      </c>
      <c r="R1" s="497"/>
      <c r="S1" s="497"/>
      <c r="T1" s="713"/>
    </row>
    <row r="2" spans="1:23" ht="20.25" customHeight="1" x14ac:dyDescent="0.2">
      <c r="A2" s="490"/>
      <c r="B2" s="529"/>
      <c r="C2" s="530"/>
      <c r="D2" s="530"/>
      <c r="E2" s="530"/>
      <c r="F2" s="530"/>
      <c r="G2" s="530"/>
      <c r="H2" s="530"/>
      <c r="I2" s="530"/>
      <c r="J2" s="530"/>
      <c r="K2" s="530"/>
      <c r="L2" s="530"/>
      <c r="M2" s="530"/>
      <c r="N2" s="530"/>
      <c r="O2" s="530"/>
      <c r="P2" s="630"/>
      <c r="Q2" s="499" t="s">
        <v>612</v>
      </c>
      <c r="R2" s="499"/>
      <c r="S2" s="499"/>
      <c r="T2" s="714"/>
    </row>
    <row r="3" spans="1:23" ht="18.75" customHeight="1" x14ac:dyDescent="0.2">
      <c r="A3" s="490"/>
      <c r="B3" s="534" t="s">
        <v>81</v>
      </c>
      <c r="C3" s="535"/>
      <c r="D3" s="535"/>
      <c r="E3" s="535"/>
      <c r="F3" s="535"/>
      <c r="G3" s="535"/>
      <c r="H3" s="535"/>
      <c r="I3" s="535"/>
      <c r="J3" s="535"/>
      <c r="K3" s="535"/>
      <c r="L3" s="535"/>
      <c r="M3" s="535"/>
      <c r="N3" s="535"/>
      <c r="O3" s="535"/>
      <c r="P3" s="776"/>
      <c r="Q3" s="499" t="s">
        <v>613</v>
      </c>
      <c r="R3" s="499"/>
      <c r="S3" s="499"/>
      <c r="T3" s="714"/>
    </row>
    <row r="4" spans="1:23" ht="19.5" customHeight="1" thickBot="1" x14ac:dyDescent="0.25">
      <c r="A4" s="528"/>
      <c r="B4" s="425"/>
      <c r="C4" s="426"/>
      <c r="D4" s="426"/>
      <c r="E4" s="426"/>
      <c r="F4" s="426"/>
      <c r="G4" s="426"/>
      <c r="H4" s="426"/>
      <c r="I4" s="426"/>
      <c r="J4" s="426"/>
      <c r="K4" s="426"/>
      <c r="L4" s="426"/>
      <c r="M4" s="426"/>
      <c r="N4" s="426"/>
      <c r="O4" s="426"/>
      <c r="P4" s="427"/>
      <c r="Q4" s="499" t="s">
        <v>624</v>
      </c>
      <c r="R4" s="499"/>
      <c r="S4" s="499"/>
      <c r="T4" s="715"/>
    </row>
    <row r="5" spans="1:23" ht="19.5" customHeight="1" x14ac:dyDescent="0.2">
      <c r="A5" s="702"/>
      <c r="B5" s="703"/>
      <c r="C5" s="703"/>
      <c r="D5" s="703"/>
      <c r="E5" s="703"/>
      <c r="F5" s="703"/>
      <c r="G5" s="703"/>
      <c r="H5" s="703"/>
      <c r="I5" s="703"/>
      <c r="J5" s="703"/>
      <c r="K5" s="703"/>
      <c r="L5" s="703"/>
      <c r="M5" s="703"/>
      <c r="N5" s="703"/>
      <c r="O5" s="703"/>
      <c r="P5" s="703"/>
      <c r="Q5" s="703"/>
      <c r="R5" s="703"/>
      <c r="S5" s="703"/>
      <c r="T5" s="704"/>
    </row>
    <row r="6" spans="1:23" ht="24.75" customHeight="1" x14ac:dyDescent="0.2">
      <c r="A6" s="761" t="str">
        <f>CONTEXTO!A8</f>
        <v>PROCESO: GESTION AMBIENTAL</v>
      </c>
      <c r="B6" s="762"/>
      <c r="C6" s="762"/>
      <c r="D6" s="762"/>
      <c r="E6" s="762"/>
      <c r="F6" s="762"/>
      <c r="G6" s="762"/>
      <c r="H6" s="762"/>
      <c r="I6" s="762"/>
      <c r="J6" s="762"/>
      <c r="K6" s="762"/>
      <c r="L6" s="762"/>
      <c r="M6" s="762"/>
      <c r="N6" s="762"/>
      <c r="O6" s="762"/>
      <c r="P6" s="762"/>
      <c r="Q6" s="762"/>
      <c r="R6" s="762"/>
      <c r="S6" s="762"/>
      <c r="T6" s="763"/>
    </row>
    <row r="7" spans="1:23" ht="66.75" customHeight="1" thickBot="1" x14ac:dyDescent="0.25">
      <c r="A7" s="769" t="str">
        <f>CONTEXTO!A9</f>
        <v xml:space="preserve">OBJETIVO: GESTIONAR LA CONSERVACION, RESTAURACION Y APROVECHAMIENTO SOSTENIBLE DE LOS RECURSOS NATURALES ASI COMO EJECUTAR ACCIONES DE CONOCIMIENTO, REDUCCION DEL RIESGO Y MANEJO DE DESASTRES DE MANERA PERMANENTE, MEDIANTE LA IMPLEMENTACION DE PLANES, PROGRAMAS Y PROYECTOS EN PROCURA DE ALCANZAR CALIDAD AMBIENTAL Y EJERCER EL CONTROL Y VIGILANCIA EN LOS CASOS QUE APLIQUE, PARA EL DESARROLLO HUMANO INTEGRAL EN EL MUNICIPIO DE IBAGUE.
</v>
      </c>
      <c r="B7" s="770"/>
      <c r="C7" s="770"/>
      <c r="D7" s="770"/>
      <c r="E7" s="770"/>
      <c r="F7" s="770"/>
      <c r="G7" s="770"/>
      <c r="H7" s="770"/>
      <c r="I7" s="770"/>
      <c r="J7" s="770"/>
      <c r="K7" s="770"/>
      <c r="L7" s="770"/>
      <c r="M7" s="770"/>
      <c r="N7" s="770"/>
      <c r="O7" s="770"/>
      <c r="P7" s="770"/>
      <c r="Q7" s="770"/>
      <c r="R7" s="770"/>
      <c r="S7" s="770"/>
      <c r="T7" s="771"/>
    </row>
    <row r="8" spans="1:23" ht="19.5" customHeight="1" thickBot="1" x14ac:dyDescent="0.25">
      <c r="A8" s="701"/>
      <c r="B8" s="701"/>
      <c r="C8" s="701"/>
      <c r="D8" s="701"/>
      <c r="E8" s="701"/>
      <c r="F8" s="701"/>
      <c r="G8" s="701"/>
      <c r="H8" s="701"/>
      <c r="I8" s="701"/>
      <c r="J8" s="701"/>
      <c r="K8" s="701"/>
      <c r="L8" s="701"/>
      <c r="M8" s="701"/>
      <c r="N8" s="701"/>
      <c r="O8" s="701"/>
      <c r="P8" s="701"/>
      <c r="Q8" s="701"/>
      <c r="R8" s="701"/>
      <c r="S8" s="701"/>
      <c r="T8" s="758"/>
    </row>
    <row r="9" spans="1:23" ht="37.5" customHeight="1" x14ac:dyDescent="0.2">
      <c r="A9" s="777" t="s">
        <v>69</v>
      </c>
      <c r="B9" s="778"/>
      <c r="C9" s="781" t="s">
        <v>82</v>
      </c>
      <c r="D9" s="782"/>
      <c r="E9" s="782"/>
      <c r="F9" s="782"/>
      <c r="G9" s="782"/>
      <c r="H9" s="782"/>
      <c r="I9" s="782"/>
      <c r="J9" s="782"/>
      <c r="K9" s="782"/>
      <c r="L9" s="782"/>
      <c r="M9" s="782"/>
      <c r="N9" s="782"/>
      <c r="O9" s="782"/>
      <c r="P9" s="782"/>
      <c r="Q9" s="782"/>
      <c r="R9" s="782"/>
      <c r="S9" s="782"/>
      <c r="T9" s="783"/>
    </row>
    <row r="10" spans="1:23" ht="25.5" customHeight="1" x14ac:dyDescent="0.2">
      <c r="A10" s="779"/>
      <c r="B10" s="780"/>
      <c r="C10" s="71" t="s">
        <v>43</v>
      </c>
      <c r="D10" s="71" t="s">
        <v>44</v>
      </c>
      <c r="E10" s="71" t="s">
        <v>45</v>
      </c>
      <c r="F10" s="71" t="s">
        <v>46</v>
      </c>
      <c r="G10" s="71" t="s">
        <v>47</v>
      </c>
      <c r="H10" s="71" t="s">
        <v>48</v>
      </c>
      <c r="I10" s="71" t="s">
        <v>49</v>
      </c>
      <c r="J10" s="71" t="s">
        <v>50</v>
      </c>
      <c r="K10" s="71" t="s">
        <v>51</v>
      </c>
      <c r="L10" s="71" t="s">
        <v>52</v>
      </c>
      <c r="M10" s="71" t="s">
        <v>53</v>
      </c>
      <c r="N10" s="71" t="s">
        <v>54</v>
      </c>
      <c r="O10" s="71" t="s">
        <v>55</v>
      </c>
      <c r="P10" s="71" t="s">
        <v>56</v>
      </c>
      <c r="Q10" s="71" t="s">
        <v>57</v>
      </c>
      <c r="R10" s="72" t="s">
        <v>58</v>
      </c>
      <c r="S10" s="75" t="s">
        <v>59</v>
      </c>
      <c r="T10" s="97" t="s">
        <v>83</v>
      </c>
    </row>
    <row r="11" spans="1:23" ht="44.25" customHeight="1" x14ac:dyDescent="0.2">
      <c r="A11" s="784" t="str">
        <f>DESCRIPCION!A10</f>
        <v>Utilizacion de influencias en la entrega o suministro de materiales o insumos y/o ayudas humanitarias en beneficio de un tercero</v>
      </c>
      <c r="B11" s="785"/>
      <c r="C11" s="327">
        <v>3</v>
      </c>
      <c r="D11" s="327">
        <v>5</v>
      </c>
      <c r="E11" s="327">
        <v>5</v>
      </c>
      <c r="F11" s="327">
        <v>5</v>
      </c>
      <c r="G11" s="327">
        <v>2</v>
      </c>
      <c r="H11" s="327">
        <v>2</v>
      </c>
      <c r="I11" s="327">
        <v>2</v>
      </c>
      <c r="J11" s="327">
        <v>3</v>
      </c>
      <c r="K11" s="327">
        <v>4</v>
      </c>
      <c r="L11" s="220"/>
      <c r="M11" s="220"/>
      <c r="N11" s="220"/>
      <c r="O11" s="220"/>
      <c r="P11" s="220"/>
      <c r="Q11" s="220"/>
      <c r="R11" s="111">
        <f>SUM(C11:Q11)</f>
        <v>31</v>
      </c>
      <c r="S11" s="119">
        <f t="shared" ref="S11:S20" si="0">IF(ISERROR(AVERAGE(C11:Q11)),0,AVERAGE(C11:Q11))</f>
        <v>3.4444444444444446</v>
      </c>
      <c r="T11" s="78" t="str">
        <f>IF(AND(S11&gt;=1,S11&lt;1.5),"Rara Vez",IF(AND(S11&gt;=1.6,S11&lt;2.5),"Improbable",IF(AND(S11&gt;=2.6,S11&lt;3.5),"Posible",IF(AND(S11&gt;=3.6,S11&lt;4.5),"Probable",IF(AND(S11&gt;=4.6),"Casi Seguro"," ")))))</f>
        <v>Posible</v>
      </c>
      <c r="W11" s="76"/>
    </row>
    <row r="12" spans="1:23" ht="38.25" customHeight="1" x14ac:dyDescent="0.2">
      <c r="A12" s="786" t="str">
        <f>DESCRIPCION!A13</f>
        <v xml:space="preserve">Incumplimiento  en la ejecución de  Planes, Programas y Proyectos,  priorizados en el Plan de Desarrollo  </v>
      </c>
      <c r="B12" s="787"/>
      <c r="C12" s="327">
        <v>3</v>
      </c>
      <c r="D12" s="327">
        <v>4</v>
      </c>
      <c r="E12" s="327">
        <v>3</v>
      </c>
      <c r="F12" s="327">
        <v>4</v>
      </c>
      <c r="G12" s="327">
        <v>3</v>
      </c>
      <c r="H12" s="328">
        <v>3</v>
      </c>
      <c r="I12" s="328">
        <v>3</v>
      </c>
      <c r="J12" s="328">
        <v>3</v>
      </c>
      <c r="K12" s="328">
        <v>3</v>
      </c>
      <c r="L12" s="220"/>
      <c r="M12" s="220"/>
      <c r="N12" s="220"/>
      <c r="O12" s="220"/>
      <c r="P12" s="220"/>
      <c r="Q12" s="220"/>
      <c r="R12" s="163">
        <f>SUM(C12:Q12)</f>
        <v>29</v>
      </c>
      <c r="S12" s="119">
        <f t="shared" si="0"/>
        <v>3.2222222222222223</v>
      </c>
      <c r="T12" s="78" t="str">
        <f>IF(AND(S12&gt;=1,S12&lt;1.5),"Rara Vez",IF(AND(S12&gt;=1.6,S12&lt;2.5),"Improbable",IF(AND(S12&gt;=2.6,S12&lt;3.5),"Posible",IF(AND(S12&gt;=3.6,S12&lt;4.5),"Probable",IF(AND(S12&gt;=4.6),"Casi Seguro"," ")))))</f>
        <v>Posible</v>
      </c>
      <c r="W12" s="76"/>
    </row>
    <row r="13" spans="1:23" ht="39.75" customHeight="1" x14ac:dyDescent="0.2">
      <c r="A13" s="788">
        <f>DESCRIPCION!A20</f>
        <v>0</v>
      </c>
      <c r="B13" s="789"/>
      <c r="C13" s="327"/>
      <c r="D13" s="327"/>
      <c r="E13" s="327"/>
      <c r="F13" s="327"/>
      <c r="G13" s="327"/>
      <c r="H13" s="328"/>
      <c r="I13" s="328"/>
      <c r="J13" s="328"/>
      <c r="K13" s="328"/>
      <c r="L13" s="220"/>
      <c r="M13" s="220"/>
      <c r="N13" s="220"/>
      <c r="O13" s="220"/>
      <c r="P13" s="220"/>
      <c r="Q13" s="220"/>
      <c r="R13" s="111">
        <f t="shared" ref="R13:R20" si="1">SUM(C13:Q13)</f>
        <v>0</v>
      </c>
      <c r="S13" s="119">
        <f t="shared" si="0"/>
        <v>0</v>
      </c>
      <c r="T13" s="78" t="str">
        <f t="shared" ref="T13:T20" si="2">IF(AND(S13&gt;=1,S13&lt;1.5),"Rara Vez",IF(AND(S13&gt;=1.6,S13&lt;2.5),"Improbable",IF(AND(S13&gt;=2.6,S13&lt;3.5),"Posible",IF(AND(S13&gt;=3.6,S13&lt;4.5),"Probable",IF(AND(S13&gt;=4.6),"Casi Seguro"," ")))))</f>
        <v xml:space="preserve"> </v>
      </c>
    </row>
    <row r="14" spans="1:23" ht="39.75" customHeight="1" x14ac:dyDescent="0.2">
      <c r="A14" s="772" t="str">
        <f>DESCRIPCION!A23</f>
        <v>d</v>
      </c>
      <c r="B14" s="773"/>
      <c r="C14" s="220"/>
      <c r="D14" s="220"/>
      <c r="E14" s="220"/>
      <c r="F14" s="220"/>
      <c r="G14" s="220"/>
      <c r="H14" s="220"/>
      <c r="I14" s="220"/>
      <c r="J14" s="220"/>
      <c r="K14" s="220"/>
      <c r="L14" s="220"/>
      <c r="M14" s="220"/>
      <c r="N14" s="220"/>
      <c r="O14" s="220"/>
      <c r="P14" s="220"/>
      <c r="Q14" s="220"/>
      <c r="R14" s="111">
        <f t="shared" si="1"/>
        <v>0</v>
      </c>
      <c r="S14" s="119">
        <f t="shared" si="0"/>
        <v>0</v>
      </c>
      <c r="T14" s="78" t="str">
        <f t="shared" si="2"/>
        <v xml:space="preserve"> </v>
      </c>
    </row>
    <row r="15" spans="1:23" ht="39.75" customHeight="1" x14ac:dyDescent="0.2">
      <c r="A15" s="772" t="str">
        <f>DESCRIPCION!A26</f>
        <v>e</v>
      </c>
      <c r="B15" s="773"/>
      <c r="C15" s="220"/>
      <c r="D15" s="220"/>
      <c r="E15" s="220"/>
      <c r="F15" s="220"/>
      <c r="G15" s="220"/>
      <c r="H15" s="220"/>
      <c r="I15" s="220"/>
      <c r="J15" s="220"/>
      <c r="K15" s="220"/>
      <c r="L15" s="220"/>
      <c r="M15" s="220"/>
      <c r="N15" s="220"/>
      <c r="O15" s="220"/>
      <c r="P15" s="220"/>
      <c r="Q15" s="220"/>
      <c r="R15" s="111">
        <f t="shared" si="1"/>
        <v>0</v>
      </c>
      <c r="S15" s="119">
        <f t="shared" si="0"/>
        <v>0</v>
      </c>
      <c r="T15" s="78" t="str">
        <f t="shared" si="2"/>
        <v xml:space="preserve"> </v>
      </c>
    </row>
    <row r="16" spans="1:23" ht="39.75" customHeight="1" x14ac:dyDescent="0.2">
      <c r="A16" s="772" t="str">
        <f>DESCRIPCION!A29</f>
        <v>f</v>
      </c>
      <c r="B16" s="773"/>
      <c r="C16" s="220"/>
      <c r="D16" s="220"/>
      <c r="E16" s="220"/>
      <c r="F16" s="220"/>
      <c r="G16" s="220"/>
      <c r="H16" s="220"/>
      <c r="I16" s="220"/>
      <c r="J16" s="220"/>
      <c r="K16" s="220"/>
      <c r="L16" s="220"/>
      <c r="M16" s="220"/>
      <c r="N16" s="220"/>
      <c r="O16" s="220"/>
      <c r="P16" s="220"/>
      <c r="Q16" s="220"/>
      <c r="R16" s="111">
        <f t="shared" si="1"/>
        <v>0</v>
      </c>
      <c r="S16" s="119">
        <f t="shared" si="0"/>
        <v>0</v>
      </c>
      <c r="T16" s="78" t="str">
        <f t="shared" si="2"/>
        <v xml:space="preserve"> </v>
      </c>
    </row>
    <row r="17" spans="1:20" ht="39.75" customHeight="1" x14ac:dyDescent="0.2">
      <c r="A17" s="772" t="str">
        <f>DESCRIPCION!A32</f>
        <v>g</v>
      </c>
      <c r="B17" s="773"/>
      <c r="C17" s="220"/>
      <c r="D17" s="220"/>
      <c r="E17" s="220"/>
      <c r="F17" s="220"/>
      <c r="G17" s="220"/>
      <c r="H17" s="220"/>
      <c r="I17" s="220"/>
      <c r="J17" s="220"/>
      <c r="K17" s="220"/>
      <c r="L17" s="220"/>
      <c r="M17" s="220"/>
      <c r="N17" s="220"/>
      <c r="O17" s="220"/>
      <c r="P17" s="220"/>
      <c r="Q17" s="220"/>
      <c r="R17" s="111">
        <f t="shared" si="1"/>
        <v>0</v>
      </c>
      <c r="S17" s="119">
        <f t="shared" si="0"/>
        <v>0</v>
      </c>
      <c r="T17" s="78" t="str">
        <f t="shared" si="2"/>
        <v xml:space="preserve"> </v>
      </c>
    </row>
    <row r="18" spans="1:20" ht="39.75" customHeight="1" x14ac:dyDescent="0.2">
      <c r="A18" s="772" t="str">
        <f>DESCRIPCION!A35</f>
        <v>h</v>
      </c>
      <c r="B18" s="773"/>
      <c r="C18" s="220"/>
      <c r="D18" s="220"/>
      <c r="E18" s="220"/>
      <c r="F18" s="220"/>
      <c r="G18" s="220"/>
      <c r="H18" s="220"/>
      <c r="I18" s="220"/>
      <c r="J18" s="220"/>
      <c r="K18" s="220"/>
      <c r="L18" s="220"/>
      <c r="M18" s="220"/>
      <c r="N18" s="220"/>
      <c r="O18" s="220"/>
      <c r="P18" s="220"/>
      <c r="Q18" s="220"/>
      <c r="R18" s="111">
        <f t="shared" si="1"/>
        <v>0</v>
      </c>
      <c r="S18" s="119">
        <f t="shared" si="0"/>
        <v>0</v>
      </c>
      <c r="T18" s="78" t="str">
        <f t="shared" si="2"/>
        <v xml:space="preserve"> </v>
      </c>
    </row>
    <row r="19" spans="1:20" ht="39.75" customHeight="1" x14ac:dyDescent="0.2">
      <c r="A19" s="772" t="str">
        <f>DESCRIPCION!A38</f>
        <v>i</v>
      </c>
      <c r="B19" s="773"/>
      <c r="C19" s="220"/>
      <c r="D19" s="220"/>
      <c r="E19" s="220"/>
      <c r="F19" s="220"/>
      <c r="G19" s="220"/>
      <c r="H19" s="220"/>
      <c r="I19" s="220"/>
      <c r="J19" s="220"/>
      <c r="K19" s="220"/>
      <c r="L19" s="220"/>
      <c r="M19" s="220"/>
      <c r="N19" s="220"/>
      <c r="O19" s="220"/>
      <c r="P19" s="220"/>
      <c r="Q19" s="220"/>
      <c r="R19" s="111">
        <f t="shared" si="1"/>
        <v>0</v>
      </c>
      <c r="S19" s="119">
        <f t="shared" si="0"/>
        <v>0</v>
      </c>
      <c r="T19" s="78" t="str">
        <f t="shared" si="2"/>
        <v xml:space="preserve"> </v>
      </c>
    </row>
    <row r="20" spans="1:20" ht="39.75" customHeight="1" thickBot="1" x14ac:dyDescent="0.25">
      <c r="A20" s="774" t="str">
        <f>DESCRIPCION!A41</f>
        <v>j</v>
      </c>
      <c r="B20" s="775"/>
      <c r="C20" s="220"/>
      <c r="D20" s="220"/>
      <c r="E20" s="220"/>
      <c r="F20" s="220"/>
      <c r="G20" s="220"/>
      <c r="H20" s="220"/>
      <c r="I20" s="220"/>
      <c r="J20" s="220"/>
      <c r="K20" s="220"/>
      <c r="L20" s="220"/>
      <c r="M20" s="220"/>
      <c r="N20" s="220"/>
      <c r="O20" s="220"/>
      <c r="P20" s="220"/>
      <c r="Q20" s="220"/>
      <c r="R20" s="112">
        <f t="shared" si="1"/>
        <v>0</v>
      </c>
      <c r="S20" s="120">
        <f t="shared" si="0"/>
        <v>0</v>
      </c>
      <c r="T20" s="98" t="str">
        <f t="shared" si="2"/>
        <v xml:space="preserve"> </v>
      </c>
    </row>
  </sheetData>
  <sheetProtection selectLockedCells="1"/>
  <mergeCells count="2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 ref="A7:T7"/>
    <mergeCell ref="A8:T8"/>
    <mergeCell ref="Q1:S1"/>
    <mergeCell ref="Q2:S2"/>
    <mergeCell ref="Q3:S3"/>
    <mergeCell ref="Q4:S4"/>
    <mergeCell ref="A5:T5"/>
    <mergeCell ref="A1:A4"/>
  </mergeCells>
  <dataValidations count="1">
    <dataValidation type="whole" allowBlank="1" showInputMessage="1" showErrorMessage="1" error="DATO INVÁLIDO_x000a_Tenga en cuenta que la escala de calificación es de 1 a 5" sqref="C11:Q2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5" tint="-0.249977111117893"/>
  </sheetPr>
  <dimension ref="A1:G22"/>
  <sheetViews>
    <sheetView topLeftCell="B1" zoomScale="86" zoomScaleNormal="86" workbookViewId="0">
      <selection activeCell="E1" sqref="E1:E4"/>
    </sheetView>
  </sheetViews>
  <sheetFormatPr baseColWidth="10" defaultColWidth="11.42578125" defaultRowHeight="14.25" x14ac:dyDescent="0.2"/>
  <cols>
    <col min="1" max="1" width="34" style="1" customWidth="1"/>
    <col min="2" max="2" width="22.42578125" style="1" customWidth="1"/>
    <col min="3" max="3" width="24.140625" style="1" customWidth="1"/>
    <col min="4" max="4" width="32.7109375" style="1" customWidth="1"/>
    <col min="5" max="5" width="39.42578125" style="1" customWidth="1"/>
    <col min="6" max="6" width="17.85546875" style="1" customWidth="1"/>
    <col min="7" max="16384" width="11.42578125" style="1"/>
  </cols>
  <sheetData>
    <row r="1" spans="1:7" ht="22.5" customHeight="1" x14ac:dyDescent="0.2">
      <c r="A1" s="804"/>
      <c r="B1" s="491" t="str">
        <f>CONTEXTO!B1</f>
        <v xml:space="preserve">PROCESO: </v>
      </c>
      <c r="C1" s="491"/>
      <c r="D1" s="491"/>
      <c r="E1" s="30" t="s">
        <v>625</v>
      </c>
      <c r="F1" s="713"/>
    </row>
    <row r="2" spans="1:7" ht="15.75" customHeight="1" x14ac:dyDescent="0.2">
      <c r="A2" s="549"/>
      <c r="B2" s="492"/>
      <c r="C2" s="492"/>
      <c r="D2" s="492"/>
      <c r="E2" s="31" t="s">
        <v>612</v>
      </c>
      <c r="F2" s="714"/>
    </row>
    <row r="3" spans="1:7" ht="15" customHeight="1" x14ac:dyDescent="0.2">
      <c r="A3" s="549"/>
      <c r="B3" s="492" t="s">
        <v>85</v>
      </c>
      <c r="C3" s="492"/>
      <c r="D3" s="492"/>
      <c r="E3" s="31" t="s">
        <v>613</v>
      </c>
      <c r="F3" s="714"/>
    </row>
    <row r="4" spans="1:7" ht="15.75" customHeight="1" x14ac:dyDescent="0.2">
      <c r="A4" s="801"/>
      <c r="B4" s="492"/>
      <c r="C4" s="492"/>
      <c r="D4" s="492"/>
      <c r="E4" s="31" t="s">
        <v>626</v>
      </c>
      <c r="F4" s="714"/>
    </row>
    <row r="5" spans="1:7" ht="15.75" customHeight="1" x14ac:dyDescent="0.2">
      <c r="A5" s="801"/>
      <c r="B5" s="802"/>
      <c r="C5" s="802"/>
      <c r="D5" s="802"/>
      <c r="E5" s="802"/>
      <c r="F5" s="803"/>
    </row>
    <row r="6" spans="1:7" x14ac:dyDescent="0.2">
      <c r="A6" s="553" t="str">
        <f>CONTEXTO!A8</f>
        <v>PROCESO: GESTION AMBIENTAL</v>
      </c>
      <c r="B6" s="554"/>
      <c r="C6" s="554"/>
      <c r="D6" s="554"/>
      <c r="E6" s="554"/>
      <c r="F6" s="555"/>
    </row>
    <row r="7" spans="1:7" ht="13.5" customHeight="1" x14ac:dyDescent="0.2">
      <c r="A7" s="553"/>
      <c r="B7" s="554"/>
      <c r="C7" s="554"/>
      <c r="D7" s="554"/>
      <c r="E7" s="554"/>
      <c r="F7" s="555"/>
    </row>
    <row r="8" spans="1:7" ht="59.25" customHeight="1" x14ac:dyDescent="0.2">
      <c r="A8" s="806" t="str">
        <f>CONTEXTO!A9</f>
        <v xml:space="preserve">OBJETIVO: GESTIONAR LA CONSERVACION, RESTAURACION Y APROVECHAMIENTO SOSTENIBLE DE LOS RECURSOS NATURALES ASI COMO EJECUTAR ACCIONES DE CONOCIMIENTO, REDUCCION DEL RIESGO Y MANEJO DE DESASTRES DE MANERA PERMANENTE, MEDIANTE LA IMPLEMENTACION DE PLANES, PROGRAMAS Y PROYECTOS EN PROCURA DE ALCANZAR CALIDAD AMBIENTAL Y EJERCER EL CONTROL Y VIGILANCIA EN LOS CASOS QUE APLIQUE, PARA EL DESARROLLO HUMANO INTEGRAL EN EL MUNICIPIO DE IBAGUE.
</v>
      </c>
      <c r="B8" s="807"/>
      <c r="C8" s="807"/>
      <c r="D8" s="807"/>
      <c r="E8" s="807"/>
      <c r="F8" s="808"/>
    </row>
    <row r="9" spans="1:7" ht="15" thickBot="1" x14ac:dyDescent="0.25">
      <c r="A9" s="809"/>
      <c r="B9" s="810"/>
      <c r="C9" s="810"/>
      <c r="D9" s="810"/>
      <c r="E9" s="810"/>
      <c r="F9" s="811"/>
    </row>
    <row r="10" spans="1:7" ht="15" thickBot="1" x14ac:dyDescent="0.25">
      <c r="A10" s="794"/>
      <c r="B10" s="701"/>
      <c r="C10" s="701"/>
      <c r="D10" s="701"/>
      <c r="E10" s="701"/>
      <c r="F10" s="701"/>
      <c r="G10" s="62"/>
    </row>
    <row r="11" spans="1:7" ht="51" customHeight="1" x14ac:dyDescent="0.2">
      <c r="A11" s="797" t="s">
        <v>87</v>
      </c>
      <c r="B11" s="795" t="s">
        <v>88</v>
      </c>
      <c r="C11" s="795" t="s">
        <v>89</v>
      </c>
      <c r="D11" s="795"/>
      <c r="E11" s="795"/>
      <c r="F11" s="796"/>
    </row>
    <row r="12" spans="1:7" ht="15" x14ac:dyDescent="0.2">
      <c r="A12" s="798"/>
      <c r="B12" s="805"/>
      <c r="C12" s="805" t="s">
        <v>90</v>
      </c>
      <c r="D12" s="805"/>
      <c r="E12" s="799" t="s">
        <v>91</v>
      </c>
      <c r="F12" s="800"/>
    </row>
    <row r="13" spans="1:7" ht="174" customHeight="1" x14ac:dyDescent="0.2">
      <c r="A13" s="221" t="str">
        <f>DESCRIPCION!A13</f>
        <v xml:space="preserve">Incumplimiento  en la ejecución de  Planes, Programas y Proyectos,  priorizados en el Plan de Desarrollo  </v>
      </c>
      <c r="B13" s="348" t="s">
        <v>151</v>
      </c>
      <c r="C13" s="542" t="str">
        <f>IF(B13="5. CATASTROFICO",+NOOO!$C$28,IF(B13="4. MAYOR",+NOOO!$C$29,IF(B13="3. MODERADO",+NOOO!$C$30,IF(B13="2. MENOR",+NOOO!$C$31,IF(B13="1. INSIGNIFICANTE",NOOO!$C$32," ")))))</f>
        <v>*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v>
      </c>
      <c r="D13" s="542"/>
      <c r="E13" s="790" t="str">
        <f>IF(B13="5. CATASTROFICO",+NOOO!$B$28,IF(B13="4. MAYOR",+NOOO!$B$29,IF(B13="3. MODERADO",+NOOO!$B$30,IF(B13="2. MENOR",+NOOO!$B$31,IF(B13="1. INSIGNIFICANTE",NOOO!$B$32," ")))))</f>
        <v>*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v>
      </c>
      <c r="F13" s="791"/>
    </row>
    <row r="14" spans="1:7" ht="174" customHeight="1" x14ac:dyDescent="0.2">
      <c r="A14" s="329"/>
      <c r="B14" s="218"/>
      <c r="C14" s="542" t="str">
        <f>IF(B14="5. CATASTROFICO",+NOOO!$C$28,IF(B14="4. MAYOR",+NOOO!$C$29,IF(B14="3. MODERADO",+NOOO!$C$30,IF(B14="2. MENOR",+NOOO!$C$31,IF(B14="1. INSIGNIFICANTE",NOOO!$C$32," ")))))</f>
        <v xml:space="preserve"> </v>
      </c>
      <c r="D14" s="542"/>
      <c r="E14" s="790" t="str">
        <f>IF(B14="5. CATASTROFICO",+NOOO!$B$28,IF(B14="4. MAYOR",+NOOO!$B$29,IF(B14="3. MODERADO",+NOOO!$B$30,IF(B14="2. MENOR",+NOOO!$B$31,IF(B14="1. INSIGNIFICANTE",NOOO!$B$32," ")))))</f>
        <v xml:space="preserve"> </v>
      </c>
      <c r="F14" s="791"/>
    </row>
    <row r="15" spans="1:7" ht="174" customHeight="1" x14ac:dyDescent="0.2">
      <c r="A15" s="222"/>
      <c r="B15" s="218" t="s">
        <v>92</v>
      </c>
      <c r="C15" s="542" t="str">
        <f>IF(B15="5. CATASTROFICO",+NOOO!$C$28,IF(B15="4. MAYOR",+NOOO!$C$29,IF(B15="3. MODERADO",+NOOO!$C$30,IF(B15="2. MENOR",+NOOO!$C$31,IF(B15="1. INSIGNIFICANTE",NOOO!$C$32," ")))))</f>
        <v xml:space="preserve"> </v>
      </c>
      <c r="D15" s="542"/>
      <c r="E15" s="790" t="str">
        <f>IF(B15="5. CATASTROFICO",+NOOO!$B$28,IF(B15="4. MAYOR",+NOOO!$B$29,IF(B15="3. MODERADO",+NOOO!$B$30,IF(B15="2. MENOR",+NOOO!$B$31,IF(B15="1. INSIGNIFICANTE",NOOO!$B$32," ")))))</f>
        <v xml:space="preserve"> </v>
      </c>
      <c r="F15" s="791"/>
    </row>
    <row r="16" spans="1:7" ht="174" customHeight="1" x14ac:dyDescent="0.2">
      <c r="A16" s="222"/>
      <c r="B16" s="218" t="s">
        <v>92</v>
      </c>
      <c r="C16" s="542" t="str">
        <f>IF(B16="5. CATASTROFICO",+NOOO!$C$28,IF(B16="4. MAYOR",+NOOO!$C$29,IF(B16="3. MODERADO",+NOOO!$C$30,IF(B16="2. MENOR",+NOOO!$C$31,IF(B16="1. INSIGNIFICANTE",NOOO!$C$32," ")))))</f>
        <v xml:space="preserve"> </v>
      </c>
      <c r="D16" s="542"/>
      <c r="E16" s="790" t="str">
        <f>IF(B16="5. CATASTROFICO",+NOOO!$B$28,IF(B16="4. MAYOR",+NOOO!$B$29,IF(B16="3. MODERADO",+NOOO!$B$30,IF(B16="2. MENOR",+NOOO!$B$31,IF(B16="1. INSIGNIFICANTE",NOOO!$B$32," ")))))</f>
        <v xml:space="preserve"> </v>
      </c>
      <c r="F16" s="791"/>
    </row>
    <row r="17" spans="1:6" ht="174" customHeight="1" x14ac:dyDescent="0.2">
      <c r="A17" s="222"/>
      <c r="B17" s="218" t="s">
        <v>92</v>
      </c>
      <c r="C17" s="542" t="str">
        <f>IF(B17="5. CATASTROFICO",+NOOO!$C$28,IF(B17="4. MAYOR",+NOOO!$C$29,IF(B17="3. MODERADO",+NOOO!$C$30,IF(B17="2. MENOR",+NOOO!$C$31,IF(B17="1. INSIGNIFICANTE",NOOO!$C$32," ")))))</f>
        <v xml:space="preserve"> </v>
      </c>
      <c r="D17" s="542"/>
      <c r="E17" s="790" t="str">
        <f>IF(B17="5. CATASTROFICO",+NOOO!$B$28,IF(B17="4. MAYOR",+NOOO!$B$29,IF(B17="3. MODERADO",+NOOO!$B$30,IF(B17="2. MENOR",+NOOO!$B$31,IF(B17="1. INSIGNIFICANTE",NOOO!$B$32," ")))))</f>
        <v xml:space="preserve"> </v>
      </c>
      <c r="F17" s="791"/>
    </row>
    <row r="18" spans="1:6" ht="174" customHeight="1" x14ac:dyDescent="0.2">
      <c r="A18" s="222"/>
      <c r="B18" s="218" t="s">
        <v>92</v>
      </c>
      <c r="C18" s="542" t="str">
        <f>IF(B18="5. CATASTROFICO",+NOOO!$C$28,IF(B18="4. MAYOR",+NOOO!$C$29,IF(B18="3. MODERADO",+NOOO!$C$30,IF(B18="2. MENOR",+NOOO!$C$31,IF(B18="1. INSIGNIFICANTE",NOOO!$C$32," ")))))</f>
        <v xml:space="preserve"> </v>
      </c>
      <c r="D18" s="542"/>
      <c r="E18" s="790" t="str">
        <f>IF(B18="5. CATASTROFICO",+NOOO!$B$28,IF(B18="4. MAYOR",+NOOO!$B$29,IF(B18="3. MODERADO",+NOOO!$B$30,IF(B18="2. MENOR",+NOOO!$B$31,IF(B18="1. INSIGNIFICANTE",NOOO!$B$32," ")))))</f>
        <v xml:space="preserve"> </v>
      </c>
      <c r="F18" s="791"/>
    </row>
    <row r="19" spans="1:6" ht="174" customHeight="1" x14ac:dyDescent="0.2">
      <c r="A19" s="222"/>
      <c r="B19" s="218" t="s">
        <v>92</v>
      </c>
      <c r="C19" s="542" t="str">
        <f>IF(B19="5. CATASTROFICO",+NOOO!$C$28,IF(B19="4. MAYOR",+NOOO!$C$29,IF(B19="3. MODERADO",+NOOO!$C$30,IF(B19="2. MENOR",+NOOO!$C$31,IF(B19="1. INSIGNIFICANTE",NOOO!$C$32," ")))))</f>
        <v xml:space="preserve"> </v>
      </c>
      <c r="D19" s="542"/>
      <c r="E19" s="790" t="str">
        <f>IF(B19="5. CATASTROFICO",+NOOO!$B$28,IF(B19="4. MAYOR",+NOOO!$B$29,IF(B19="3. MODERADO",+NOOO!$B$30,IF(B19="2. MENOR",+NOOO!$B$31,IF(B19="1. INSIGNIFICANTE",NOOO!$B$32," ")))))</f>
        <v xml:space="preserve"> </v>
      </c>
      <c r="F19" s="791"/>
    </row>
    <row r="20" spans="1:6" ht="174" customHeight="1" x14ac:dyDescent="0.2">
      <c r="A20" s="222"/>
      <c r="B20" s="218" t="s">
        <v>92</v>
      </c>
      <c r="C20" s="542" t="str">
        <f>IF(B20="5. CATASTROFICO",+NOOO!$C$28,IF(B20="4. MAYOR",+NOOO!$C$29,IF(B20="3. MODERADO",+NOOO!$C$30,IF(B20="2. MENOR",+NOOO!$C$31,IF(B20="1. INSIGNIFICANTE",NOOO!$C$32," ")))))</f>
        <v xml:space="preserve"> </v>
      </c>
      <c r="D20" s="542"/>
      <c r="E20" s="790" t="str">
        <f>IF(B20="5. CATASTROFICO",+NOOO!$B$28,IF(B20="4. MAYOR",+NOOO!$B$29,IF(B20="3. MODERADO",+NOOO!$B$30,IF(B20="2. MENOR",+NOOO!$B$31,IF(B20="1. INSIGNIFICANTE",NOOO!$B$32," ")))))</f>
        <v xml:space="preserve"> </v>
      </c>
      <c r="F20" s="791"/>
    </row>
    <row r="21" spans="1:6" ht="188.25" customHeight="1" x14ac:dyDescent="0.2">
      <c r="A21" s="222"/>
      <c r="B21" s="218" t="s">
        <v>92</v>
      </c>
      <c r="C21" s="542" t="str">
        <f>IF(B21="5. CATASTROFICO",+NOOO!$C$28,IF(B21="4. MAYOR",+NOOO!$C$29,IF(B21="3. MODERADO",+NOOO!$C$30,IF(B21="2. MENOR",+NOOO!$C$31,IF(B21="1. INSIGNIFICANTE",NOOO!$C$32," ")))))</f>
        <v xml:space="preserve"> </v>
      </c>
      <c r="D21" s="542"/>
      <c r="E21" s="790" t="str">
        <f>IF(B21="5. CATASTROFICO",+NOOO!$B$28,IF(B21="4. MAYOR",+NOOO!$B$29,IF(B21="3. MODERADO",+NOOO!$B$30,IF(B21="2. MENOR",+NOOO!$B$31,IF(B21="1. INSIGNIFICANTE",NOOO!$B$32," ")))))</f>
        <v xml:space="preserve"> </v>
      </c>
      <c r="F21" s="791"/>
    </row>
    <row r="22" spans="1:6" ht="183" customHeight="1" thickBot="1" x14ac:dyDescent="0.25">
      <c r="A22" s="223"/>
      <c r="B22" s="224" t="s">
        <v>92</v>
      </c>
      <c r="C22" s="436" t="str">
        <f>IF(B22="5. CATASTROFICO",+NOOO!$C$28,IF(B22="4. MAYOR",+NOOO!$C$29,IF(B22="3. MODERADO",+NOOO!$C$30,IF(B22="2. MENOR",+NOOO!$C$31,IF(B22="1. INSIGNIFICANTE",NOOO!$C$32," ")))))</f>
        <v xml:space="preserve"> </v>
      </c>
      <c r="D22" s="436"/>
      <c r="E22" s="792" t="str">
        <f>IF(B22="5. CATASTROFICO",+NOOO!$B$28,IF(B22="4. MAYOR",+NOOO!$B$29,IF(B22="3. MODERADO",+NOOO!$B$30,IF(B22="2. MENOR",+NOOO!$B$31,IF(B22="1. INSIGNIFICANTE",NOOO!$B$32," ")))))</f>
        <v xml:space="preserve"> </v>
      </c>
      <c r="F22" s="793"/>
    </row>
  </sheetData>
  <sheetProtection selectLockedCells="1"/>
  <mergeCells count="33">
    <mergeCell ref="F1:F4"/>
    <mergeCell ref="C19:D19"/>
    <mergeCell ref="A5:F5"/>
    <mergeCell ref="E18:F18"/>
    <mergeCell ref="B1:D2"/>
    <mergeCell ref="B3:D4"/>
    <mergeCell ref="E19:F19"/>
    <mergeCell ref="A6:F7"/>
    <mergeCell ref="A1:A4"/>
    <mergeCell ref="C14:D14"/>
    <mergeCell ref="E14:F14"/>
    <mergeCell ref="C13:D13"/>
    <mergeCell ref="E13:F13"/>
    <mergeCell ref="B11:B12"/>
    <mergeCell ref="A8:F9"/>
    <mergeCell ref="C12:D12"/>
    <mergeCell ref="A10:F10"/>
    <mergeCell ref="C15:D15"/>
    <mergeCell ref="C20:D20"/>
    <mergeCell ref="E20:F20"/>
    <mergeCell ref="E15:F15"/>
    <mergeCell ref="C16:D16"/>
    <mergeCell ref="E16:F16"/>
    <mergeCell ref="C17:D17"/>
    <mergeCell ref="E17:F17"/>
    <mergeCell ref="C11:F11"/>
    <mergeCell ref="A11:A12"/>
    <mergeCell ref="E12:F12"/>
    <mergeCell ref="E21:F21"/>
    <mergeCell ref="C18:D18"/>
    <mergeCell ref="E22:F22"/>
    <mergeCell ref="C22:D22"/>
    <mergeCell ref="C21:D21"/>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NOOO!$A$20:$A$25</xm:f>
          </x14:formula1>
          <xm:sqref>B13:B22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5" tint="-0.249977111117893"/>
  </sheetPr>
  <dimension ref="A1:F124"/>
  <sheetViews>
    <sheetView zoomScale="80" zoomScaleNormal="80" workbookViewId="0">
      <selection activeCell="C1" sqref="C1:E4"/>
    </sheetView>
  </sheetViews>
  <sheetFormatPr baseColWidth="10" defaultColWidth="11.42578125" defaultRowHeight="14.25" x14ac:dyDescent="0.2"/>
  <cols>
    <col min="1" max="1" width="34" style="1" customWidth="1"/>
    <col min="2" max="2" width="91" style="1" customWidth="1"/>
    <col min="3" max="3" width="16.5703125" style="1" customWidth="1"/>
    <col min="4" max="4" width="10.28515625" style="1" customWidth="1"/>
    <col min="5" max="5" width="8.28515625" style="1" customWidth="1"/>
    <col min="6" max="6" width="15" style="1" customWidth="1"/>
    <col min="7" max="16384" width="11.42578125" style="1"/>
  </cols>
  <sheetData>
    <row r="1" spans="1:6" ht="22.5" customHeight="1" x14ac:dyDescent="0.2">
      <c r="A1" s="544"/>
      <c r="B1" s="491" t="str">
        <f>CONTEXTO!B1</f>
        <v xml:space="preserve">PROCESO: </v>
      </c>
      <c r="C1" s="823" t="s">
        <v>627</v>
      </c>
      <c r="D1" s="823"/>
      <c r="E1" s="823"/>
      <c r="F1" s="824"/>
    </row>
    <row r="2" spans="1:6" ht="15.75" customHeight="1" x14ac:dyDescent="0.2">
      <c r="A2" s="545"/>
      <c r="B2" s="492"/>
      <c r="C2" s="767" t="s">
        <v>612</v>
      </c>
      <c r="D2" s="767"/>
      <c r="E2" s="767"/>
      <c r="F2" s="825"/>
    </row>
    <row r="3" spans="1:6" ht="15" customHeight="1" x14ac:dyDescent="0.2">
      <c r="A3" s="545"/>
      <c r="B3" s="492" t="s">
        <v>93</v>
      </c>
      <c r="C3" s="767" t="s">
        <v>613</v>
      </c>
      <c r="D3" s="767"/>
      <c r="E3" s="767"/>
      <c r="F3" s="825"/>
    </row>
    <row r="4" spans="1:6" ht="15.75" customHeight="1" x14ac:dyDescent="0.2">
      <c r="A4" s="545"/>
      <c r="B4" s="492"/>
      <c r="C4" s="767" t="s">
        <v>628</v>
      </c>
      <c r="D4" s="767"/>
      <c r="E4" s="767"/>
      <c r="F4" s="825"/>
    </row>
    <row r="5" spans="1:6" ht="15.75" customHeight="1" x14ac:dyDescent="0.2">
      <c r="A5" s="812"/>
      <c r="B5" s="813"/>
      <c r="C5" s="813"/>
      <c r="D5" s="813"/>
      <c r="E5" s="813"/>
      <c r="F5" s="814"/>
    </row>
    <row r="6" spans="1:6" x14ac:dyDescent="0.2">
      <c r="A6" s="553" t="str">
        <f>+CONTEXTO!A8</f>
        <v>PROCESO: GESTION AMBIENTAL</v>
      </c>
      <c r="B6" s="554"/>
      <c r="C6" s="554"/>
      <c r="D6" s="554"/>
      <c r="E6" s="554"/>
      <c r="F6" s="555"/>
    </row>
    <row r="7" spans="1:6" ht="12.75" customHeight="1" x14ac:dyDescent="0.2">
      <c r="A7" s="553"/>
      <c r="B7" s="554"/>
      <c r="C7" s="554"/>
      <c r="D7" s="554"/>
      <c r="E7" s="554"/>
      <c r="F7" s="555"/>
    </row>
    <row r="8" spans="1:6" ht="60.75" customHeight="1" x14ac:dyDescent="0.2">
      <c r="A8" s="556" t="str">
        <f>+CONTEXTO!A9</f>
        <v xml:space="preserve">OBJETIVO: GESTIONAR LA CONSERVACION, RESTAURACION Y APROVECHAMIENTO SOSTENIBLE DE LOS RECURSOS NATURALES ASI COMO EJECUTAR ACCIONES DE CONOCIMIENTO, REDUCCION DEL RIESGO Y MANEJO DE DESASTRES DE MANERA PERMANENTE, MEDIANTE LA IMPLEMENTACION DE PLANES, PROGRAMAS Y PROYECTOS EN PROCURA DE ALCANZAR CALIDAD AMBIENTAL Y EJERCER EL CONTROL Y VIGILANCIA EN LOS CASOS QUE APLIQUE, PARA EL DESARROLLO HUMANO INTEGRAL EN EL MUNICIPIO DE IBAGUE.
</v>
      </c>
      <c r="B8" s="557"/>
      <c r="C8" s="557"/>
      <c r="D8" s="557"/>
      <c r="E8" s="557"/>
      <c r="F8" s="558"/>
    </row>
    <row r="9" spans="1:6" ht="3.75" customHeight="1" thickBot="1" x14ac:dyDescent="0.25">
      <c r="A9" s="559"/>
      <c r="B9" s="560"/>
      <c r="C9" s="560"/>
      <c r="D9" s="560"/>
      <c r="E9" s="560"/>
      <c r="F9" s="561"/>
    </row>
    <row r="10" spans="1:6" ht="13.5" customHeight="1" thickBot="1" x14ac:dyDescent="0.25">
      <c r="A10" s="562"/>
      <c r="B10" s="562"/>
      <c r="C10" s="562"/>
      <c r="D10" s="562"/>
      <c r="E10" s="562"/>
      <c r="F10" s="562"/>
    </row>
    <row r="11" spans="1:6" ht="34.5" customHeight="1" x14ac:dyDescent="0.25">
      <c r="A11" s="815" t="s">
        <v>94</v>
      </c>
      <c r="B11" s="565" t="s">
        <v>95</v>
      </c>
      <c r="C11" s="565"/>
      <c r="D11" s="830" t="s">
        <v>96</v>
      </c>
      <c r="E11" s="830"/>
      <c r="F11" s="826" t="s">
        <v>97</v>
      </c>
    </row>
    <row r="12" spans="1:6" ht="21" customHeight="1" x14ac:dyDescent="0.2">
      <c r="A12" s="816"/>
      <c r="B12" s="566"/>
      <c r="C12" s="566"/>
      <c r="D12" s="103" t="s">
        <v>98</v>
      </c>
      <c r="E12" s="103" t="s">
        <v>99</v>
      </c>
      <c r="F12" s="827"/>
    </row>
    <row r="13" spans="1:6" ht="26.25" customHeight="1" x14ac:dyDescent="0.2">
      <c r="A13" s="817" t="s">
        <v>482</v>
      </c>
      <c r="B13" s="542" t="s">
        <v>100</v>
      </c>
      <c r="C13" s="542"/>
      <c r="D13" s="330"/>
      <c r="E13" s="331" t="s">
        <v>138</v>
      </c>
      <c r="F13" s="818" t="str">
        <f>IF(D28="X","CATASTROFICO",IF(AND(D32&gt;0,D32&lt;=5),"MODERADO",IF(AND(D32&gt;=6,D32&lt;=11),"MAYOR",IF(AND(D32&gt;=12,D32&lt;=19),"CATASTROFICO",IF(AND(D32=0),"MENOR")))))</f>
        <v>MODERADO</v>
      </c>
    </row>
    <row r="14" spans="1:6" ht="26.25" customHeight="1" x14ac:dyDescent="0.2">
      <c r="A14" s="539"/>
      <c r="B14" s="542" t="s">
        <v>101</v>
      </c>
      <c r="C14" s="542"/>
      <c r="D14" s="330"/>
      <c r="E14" s="331" t="s">
        <v>138</v>
      </c>
      <c r="F14" s="819"/>
    </row>
    <row r="15" spans="1:6" ht="26.25" customHeight="1" x14ac:dyDescent="0.2">
      <c r="A15" s="539"/>
      <c r="B15" s="542" t="s">
        <v>102</v>
      </c>
      <c r="C15" s="542"/>
      <c r="D15" s="330"/>
      <c r="E15" s="331" t="s">
        <v>138</v>
      </c>
      <c r="F15" s="819"/>
    </row>
    <row r="16" spans="1:6" ht="26.25" customHeight="1" x14ac:dyDescent="0.2">
      <c r="A16" s="539"/>
      <c r="B16" s="542" t="s">
        <v>103</v>
      </c>
      <c r="C16" s="542"/>
      <c r="D16" s="330"/>
      <c r="E16" s="331" t="s">
        <v>138</v>
      </c>
      <c r="F16" s="819"/>
    </row>
    <row r="17" spans="1:6" ht="26.25" customHeight="1" x14ac:dyDescent="0.2">
      <c r="A17" s="539"/>
      <c r="B17" s="542" t="s">
        <v>104</v>
      </c>
      <c r="C17" s="542"/>
      <c r="D17" s="331"/>
      <c r="E17" s="331" t="s">
        <v>138</v>
      </c>
      <c r="F17" s="819"/>
    </row>
    <row r="18" spans="1:6" ht="26.25" customHeight="1" x14ac:dyDescent="0.2">
      <c r="A18" s="539"/>
      <c r="B18" s="542" t="s">
        <v>105</v>
      </c>
      <c r="C18" s="542"/>
      <c r="D18" s="331"/>
      <c r="E18" s="331" t="s">
        <v>138</v>
      </c>
      <c r="F18" s="819"/>
    </row>
    <row r="19" spans="1:6" ht="26.25" customHeight="1" x14ac:dyDescent="0.2">
      <c r="A19" s="539"/>
      <c r="B19" s="542" t="s">
        <v>106</v>
      </c>
      <c r="C19" s="542"/>
      <c r="D19" s="331"/>
      <c r="E19" s="331" t="s">
        <v>138</v>
      </c>
      <c r="F19" s="819"/>
    </row>
    <row r="20" spans="1:6" ht="33" customHeight="1" x14ac:dyDescent="0.2">
      <c r="A20" s="539"/>
      <c r="B20" s="542" t="s">
        <v>107</v>
      </c>
      <c r="C20" s="542"/>
      <c r="D20" s="331"/>
      <c r="E20" s="331" t="s">
        <v>138</v>
      </c>
      <c r="F20" s="819"/>
    </row>
    <row r="21" spans="1:6" ht="26.25" customHeight="1" x14ac:dyDescent="0.2">
      <c r="A21" s="539"/>
      <c r="B21" s="542" t="s">
        <v>108</v>
      </c>
      <c r="C21" s="542"/>
      <c r="D21" s="331"/>
      <c r="E21" s="331" t="s">
        <v>138</v>
      </c>
      <c r="F21" s="819"/>
    </row>
    <row r="22" spans="1:6" ht="26.25" customHeight="1" x14ac:dyDescent="0.2">
      <c r="A22" s="539"/>
      <c r="B22" s="542" t="s">
        <v>109</v>
      </c>
      <c r="C22" s="542"/>
      <c r="D22" s="331" t="s">
        <v>138</v>
      </c>
      <c r="E22" s="331"/>
      <c r="F22" s="819"/>
    </row>
    <row r="23" spans="1:6" ht="26.25" customHeight="1" x14ac:dyDescent="0.2">
      <c r="A23" s="539"/>
      <c r="B23" s="542" t="s">
        <v>110</v>
      </c>
      <c r="C23" s="542"/>
      <c r="D23" s="331" t="s">
        <v>138</v>
      </c>
      <c r="E23" s="331"/>
      <c r="F23" s="819"/>
    </row>
    <row r="24" spans="1:6" ht="26.25" customHeight="1" x14ac:dyDescent="0.2">
      <c r="A24" s="539"/>
      <c r="B24" s="542" t="s">
        <v>111</v>
      </c>
      <c r="C24" s="542"/>
      <c r="D24" s="331" t="s">
        <v>138</v>
      </c>
      <c r="E24" s="331"/>
      <c r="F24" s="819"/>
    </row>
    <row r="25" spans="1:6" ht="26.25" customHeight="1" x14ac:dyDescent="0.2">
      <c r="A25" s="539"/>
      <c r="B25" s="542" t="s">
        <v>112</v>
      </c>
      <c r="C25" s="542"/>
      <c r="D25" s="331" t="s">
        <v>138</v>
      </c>
      <c r="E25" s="331"/>
      <c r="F25" s="819"/>
    </row>
    <row r="26" spans="1:6" ht="26.25" customHeight="1" x14ac:dyDescent="0.2">
      <c r="A26" s="539"/>
      <c r="B26" s="542" t="s">
        <v>113</v>
      </c>
      <c r="C26" s="542"/>
      <c r="D26" s="331" t="s">
        <v>138</v>
      </c>
      <c r="E26" s="331"/>
      <c r="F26" s="819"/>
    </row>
    <row r="27" spans="1:6" ht="26.25" customHeight="1" x14ac:dyDescent="0.2">
      <c r="A27" s="539"/>
      <c r="B27" s="542" t="s">
        <v>114</v>
      </c>
      <c r="C27" s="542"/>
      <c r="D27" s="331"/>
      <c r="E27" s="331" t="s">
        <v>138</v>
      </c>
      <c r="F27" s="819"/>
    </row>
    <row r="28" spans="1:6" ht="26.25" customHeight="1" x14ac:dyDescent="0.2">
      <c r="A28" s="539"/>
      <c r="B28" s="542" t="s">
        <v>115</v>
      </c>
      <c r="C28" s="542"/>
      <c r="D28" s="331"/>
      <c r="E28" s="331" t="s">
        <v>138</v>
      </c>
      <c r="F28" s="819"/>
    </row>
    <row r="29" spans="1:6" ht="26.25" customHeight="1" x14ac:dyDescent="0.2">
      <c r="A29" s="539"/>
      <c r="B29" s="542" t="s">
        <v>116</v>
      </c>
      <c r="C29" s="542"/>
      <c r="D29" s="331"/>
      <c r="E29" s="331" t="s">
        <v>138</v>
      </c>
      <c r="F29" s="819"/>
    </row>
    <row r="30" spans="1:6" ht="26.25" customHeight="1" x14ac:dyDescent="0.2">
      <c r="A30" s="539"/>
      <c r="B30" s="542" t="s">
        <v>117</v>
      </c>
      <c r="C30" s="542"/>
      <c r="D30" s="331"/>
      <c r="E30" s="331" t="s">
        <v>138</v>
      </c>
      <c r="F30" s="819"/>
    </row>
    <row r="31" spans="1:6" ht="26.25" customHeight="1" x14ac:dyDescent="0.2">
      <c r="A31" s="539"/>
      <c r="B31" s="542" t="s">
        <v>118</v>
      </c>
      <c r="C31" s="542"/>
      <c r="D31" s="331"/>
      <c r="E31" s="331" t="s">
        <v>138</v>
      </c>
      <c r="F31" s="819"/>
    </row>
    <row r="32" spans="1:6" ht="16.5" thickBot="1" x14ac:dyDescent="0.3">
      <c r="A32" s="540"/>
      <c r="B32" s="821" t="s">
        <v>58</v>
      </c>
      <c r="C32" s="822"/>
      <c r="D32" s="99">
        <f>+NOOO!B54</f>
        <v>5</v>
      </c>
      <c r="E32" s="100"/>
      <c r="F32" s="820"/>
    </row>
    <row r="33" spans="1:6" ht="15.75" customHeight="1" thickBot="1" x14ac:dyDescent="0.25">
      <c r="A33" s="828"/>
      <c r="B33" s="450"/>
      <c r="C33" s="450"/>
      <c r="D33" s="450"/>
      <c r="E33" s="450"/>
      <c r="F33" s="829"/>
    </row>
    <row r="34" spans="1:6" ht="34.5" customHeight="1" x14ac:dyDescent="0.25">
      <c r="A34" s="815" t="s">
        <v>94</v>
      </c>
      <c r="B34" s="565" t="s">
        <v>95</v>
      </c>
      <c r="C34" s="565"/>
      <c r="D34" s="830" t="s">
        <v>96</v>
      </c>
      <c r="E34" s="830"/>
      <c r="F34" s="826" t="s">
        <v>97</v>
      </c>
    </row>
    <row r="35" spans="1:6" ht="21" customHeight="1" x14ac:dyDescent="0.25">
      <c r="A35" s="816"/>
      <c r="B35" s="566"/>
      <c r="C35" s="566"/>
      <c r="D35" s="79" t="s">
        <v>98</v>
      </c>
      <c r="E35" s="79" t="s">
        <v>99</v>
      </c>
      <c r="F35" s="827"/>
    </row>
    <row r="36" spans="1:6" ht="26.25" customHeight="1" x14ac:dyDescent="0.2">
      <c r="A36" s="539"/>
      <c r="B36" s="542" t="s">
        <v>100</v>
      </c>
      <c r="C36" s="542"/>
      <c r="D36" s="218"/>
      <c r="E36" s="218"/>
      <c r="F36" s="833" t="str">
        <f>IF(D51="X","CATASTROFICO",IF(AND(D55&gt;0,D55&lt;=5),"MODERADO",IF(AND(D55&gt;=6,D55&lt;=11),"MAYOR",IF(AND(D55&gt;=12,D55&lt;=19),"CATASTROFICO"," "))))</f>
        <v xml:space="preserve"> </v>
      </c>
    </row>
    <row r="37" spans="1:6" ht="26.25" customHeight="1" x14ac:dyDescent="0.2">
      <c r="A37" s="539"/>
      <c r="B37" s="542" t="s">
        <v>101</v>
      </c>
      <c r="C37" s="542"/>
      <c r="D37" s="218"/>
      <c r="E37" s="218"/>
      <c r="F37" s="833"/>
    </row>
    <row r="38" spans="1:6" ht="26.25" customHeight="1" x14ac:dyDescent="0.2">
      <c r="A38" s="539"/>
      <c r="B38" s="542" t="s">
        <v>102</v>
      </c>
      <c r="C38" s="542"/>
      <c r="D38" s="218"/>
      <c r="E38" s="218"/>
      <c r="F38" s="833"/>
    </row>
    <row r="39" spans="1:6" ht="26.25" customHeight="1" x14ac:dyDescent="0.2">
      <c r="A39" s="539"/>
      <c r="B39" s="542" t="s">
        <v>103</v>
      </c>
      <c r="C39" s="542"/>
      <c r="D39" s="218"/>
      <c r="E39" s="218"/>
      <c r="F39" s="833"/>
    </row>
    <row r="40" spans="1:6" ht="26.25" customHeight="1" x14ac:dyDescent="0.2">
      <c r="A40" s="539"/>
      <c r="B40" s="542" t="s">
        <v>104</v>
      </c>
      <c r="C40" s="542"/>
      <c r="D40" s="218"/>
      <c r="E40" s="218"/>
      <c r="F40" s="833"/>
    </row>
    <row r="41" spans="1:6" ht="26.25" customHeight="1" x14ac:dyDescent="0.2">
      <c r="A41" s="539"/>
      <c r="B41" s="542" t="s">
        <v>105</v>
      </c>
      <c r="C41" s="542"/>
      <c r="D41" s="218"/>
      <c r="E41" s="218"/>
      <c r="F41" s="833"/>
    </row>
    <row r="42" spans="1:6" ht="26.25" customHeight="1" x14ac:dyDescent="0.2">
      <c r="A42" s="539"/>
      <c r="B42" s="542" t="s">
        <v>106</v>
      </c>
      <c r="C42" s="542"/>
      <c r="D42" s="218"/>
      <c r="E42" s="218"/>
      <c r="F42" s="833"/>
    </row>
    <row r="43" spans="1:6" ht="33" customHeight="1" x14ac:dyDescent="0.2">
      <c r="A43" s="539"/>
      <c r="B43" s="542" t="s">
        <v>107</v>
      </c>
      <c r="C43" s="542"/>
      <c r="D43" s="218"/>
      <c r="E43" s="218"/>
      <c r="F43" s="833"/>
    </row>
    <row r="44" spans="1:6" ht="26.25" customHeight="1" x14ac:dyDescent="0.2">
      <c r="A44" s="539"/>
      <c r="B44" s="542" t="s">
        <v>108</v>
      </c>
      <c r="C44" s="542"/>
      <c r="D44" s="218"/>
      <c r="E44" s="218"/>
      <c r="F44" s="833"/>
    </row>
    <row r="45" spans="1:6" ht="26.25" customHeight="1" x14ac:dyDescent="0.2">
      <c r="A45" s="539"/>
      <c r="B45" s="542" t="s">
        <v>109</v>
      </c>
      <c r="C45" s="542"/>
      <c r="D45" s="218"/>
      <c r="E45" s="218"/>
      <c r="F45" s="833"/>
    </row>
    <row r="46" spans="1:6" ht="26.25" customHeight="1" x14ac:dyDescent="0.2">
      <c r="A46" s="539"/>
      <c r="B46" s="542" t="s">
        <v>110</v>
      </c>
      <c r="C46" s="542"/>
      <c r="D46" s="218"/>
      <c r="E46" s="218"/>
      <c r="F46" s="833"/>
    </row>
    <row r="47" spans="1:6" ht="26.25" customHeight="1" x14ac:dyDescent="0.2">
      <c r="A47" s="539"/>
      <c r="B47" s="542" t="s">
        <v>111</v>
      </c>
      <c r="C47" s="542"/>
      <c r="D47" s="225"/>
      <c r="E47" s="225"/>
      <c r="F47" s="833"/>
    </row>
    <row r="48" spans="1:6" ht="26.25" customHeight="1" x14ac:dyDescent="0.2">
      <c r="A48" s="539"/>
      <c r="B48" s="542" t="s">
        <v>112</v>
      </c>
      <c r="C48" s="542"/>
      <c r="D48" s="225"/>
      <c r="E48" s="225"/>
      <c r="F48" s="833"/>
    </row>
    <row r="49" spans="1:6" ht="26.25" customHeight="1" x14ac:dyDescent="0.2">
      <c r="A49" s="539"/>
      <c r="B49" s="542" t="s">
        <v>113</v>
      </c>
      <c r="C49" s="542"/>
      <c r="D49" s="225"/>
      <c r="E49" s="225"/>
      <c r="F49" s="833"/>
    </row>
    <row r="50" spans="1:6" ht="26.25" customHeight="1" x14ac:dyDescent="0.2">
      <c r="A50" s="539"/>
      <c r="B50" s="542" t="s">
        <v>114</v>
      </c>
      <c r="C50" s="542"/>
      <c r="D50" s="225"/>
      <c r="E50" s="225"/>
      <c r="F50" s="833"/>
    </row>
    <row r="51" spans="1:6" ht="26.25" customHeight="1" x14ac:dyDescent="0.2">
      <c r="A51" s="539"/>
      <c r="B51" s="542" t="s">
        <v>115</v>
      </c>
      <c r="C51" s="542"/>
      <c r="D51" s="225"/>
      <c r="E51" s="225"/>
      <c r="F51" s="833"/>
    </row>
    <row r="52" spans="1:6" ht="26.25" customHeight="1" x14ac:dyDescent="0.2">
      <c r="A52" s="539"/>
      <c r="B52" s="542" t="s">
        <v>116</v>
      </c>
      <c r="C52" s="542"/>
      <c r="D52" s="225"/>
      <c r="E52" s="225"/>
      <c r="F52" s="833"/>
    </row>
    <row r="53" spans="1:6" ht="26.25" customHeight="1" x14ac:dyDescent="0.2">
      <c r="A53" s="539"/>
      <c r="B53" s="542" t="s">
        <v>117</v>
      </c>
      <c r="C53" s="542"/>
      <c r="D53" s="225"/>
      <c r="E53" s="225"/>
      <c r="F53" s="833"/>
    </row>
    <row r="54" spans="1:6" ht="26.25" customHeight="1" x14ac:dyDescent="0.2">
      <c r="A54" s="539"/>
      <c r="B54" s="542" t="s">
        <v>118</v>
      </c>
      <c r="C54" s="542"/>
      <c r="D54" s="225"/>
      <c r="E54" s="225"/>
      <c r="F54" s="833"/>
    </row>
    <row r="55" spans="1:6" ht="16.5" thickBot="1" x14ac:dyDescent="0.3">
      <c r="A55" s="540"/>
      <c r="B55" s="821" t="s">
        <v>58</v>
      </c>
      <c r="C55" s="822"/>
      <c r="D55" s="99">
        <f>+NOOO!B77</f>
        <v>0</v>
      </c>
      <c r="E55" s="100"/>
      <c r="F55" s="834"/>
    </row>
    <row r="56" spans="1:6" ht="15" thickBot="1" x14ac:dyDescent="0.25"/>
    <row r="57" spans="1:6" ht="34.5" customHeight="1" x14ac:dyDescent="0.25">
      <c r="A57" s="815" t="s">
        <v>94</v>
      </c>
      <c r="B57" s="565" t="s">
        <v>95</v>
      </c>
      <c r="C57" s="565"/>
      <c r="D57" s="830" t="s">
        <v>96</v>
      </c>
      <c r="E57" s="830"/>
      <c r="F57" s="826" t="s">
        <v>97</v>
      </c>
    </row>
    <row r="58" spans="1:6" ht="21" customHeight="1" x14ac:dyDescent="0.25">
      <c r="A58" s="816"/>
      <c r="B58" s="566"/>
      <c r="C58" s="566"/>
      <c r="D58" s="79" t="s">
        <v>98</v>
      </c>
      <c r="E58" s="79" t="s">
        <v>99</v>
      </c>
      <c r="F58" s="827"/>
    </row>
    <row r="59" spans="1:6" ht="26.25" customHeight="1" x14ac:dyDescent="0.2">
      <c r="A59" s="831"/>
      <c r="B59" s="542" t="s">
        <v>100</v>
      </c>
      <c r="C59" s="542"/>
      <c r="D59" s="226"/>
      <c r="E59" s="226"/>
      <c r="F59" s="833" t="str">
        <f>IF(D74="X","CATASTROFICO",IF(AND(D78&gt;0,D78&lt;=5),"MODERADO",IF(AND(D78&gt;=6,D78&lt;=11),"MAYOR",IF(AND(D78&gt;=12,D78&lt;=19),"CATASTROFICO"," "))))</f>
        <v xml:space="preserve"> </v>
      </c>
    </row>
    <row r="60" spans="1:6" ht="26.25" customHeight="1" x14ac:dyDescent="0.2">
      <c r="A60" s="831"/>
      <c r="B60" s="542" t="s">
        <v>101</v>
      </c>
      <c r="C60" s="542"/>
      <c r="D60" s="226"/>
      <c r="E60" s="226"/>
      <c r="F60" s="833"/>
    </row>
    <row r="61" spans="1:6" ht="26.25" customHeight="1" x14ac:dyDescent="0.2">
      <c r="A61" s="831"/>
      <c r="B61" s="542" t="s">
        <v>102</v>
      </c>
      <c r="C61" s="542"/>
      <c r="D61" s="226"/>
      <c r="E61" s="226"/>
      <c r="F61" s="833"/>
    </row>
    <row r="62" spans="1:6" ht="26.25" customHeight="1" x14ac:dyDescent="0.2">
      <c r="A62" s="831"/>
      <c r="B62" s="542" t="s">
        <v>103</v>
      </c>
      <c r="C62" s="542"/>
      <c r="D62" s="226"/>
      <c r="E62" s="226"/>
      <c r="F62" s="833"/>
    </row>
    <row r="63" spans="1:6" ht="26.25" customHeight="1" x14ac:dyDescent="0.2">
      <c r="A63" s="831"/>
      <c r="B63" s="542" t="s">
        <v>104</v>
      </c>
      <c r="C63" s="542"/>
      <c r="D63" s="226"/>
      <c r="E63" s="226"/>
      <c r="F63" s="833"/>
    </row>
    <row r="64" spans="1:6" ht="26.25" customHeight="1" x14ac:dyDescent="0.2">
      <c r="A64" s="831"/>
      <c r="B64" s="542" t="s">
        <v>105</v>
      </c>
      <c r="C64" s="542"/>
      <c r="D64" s="226"/>
      <c r="E64" s="226"/>
      <c r="F64" s="833"/>
    </row>
    <row r="65" spans="1:6" ht="26.25" customHeight="1" x14ac:dyDescent="0.2">
      <c r="A65" s="831"/>
      <c r="B65" s="542" t="s">
        <v>106</v>
      </c>
      <c r="C65" s="542"/>
      <c r="D65" s="226"/>
      <c r="E65" s="226"/>
      <c r="F65" s="833"/>
    </row>
    <row r="66" spans="1:6" ht="32.25" customHeight="1" x14ac:dyDescent="0.2">
      <c r="A66" s="831"/>
      <c r="B66" s="542" t="s">
        <v>107</v>
      </c>
      <c r="C66" s="542"/>
      <c r="D66" s="226"/>
      <c r="E66" s="226"/>
      <c r="F66" s="833"/>
    </row>
    <row r="67" spans="1:6" ht="26.25" customHeight="1" x14ac:dyDescent="0.2">
      <c r="A67" s="831"/>
      <c r="B67" s="542" t="s">
        <v>108</v>
      </c>
      <c r="C67" s="542"/>
      <c r="D67" s="226"/>
      <c r="E67" s="226"/>
      <c r="F67" s="833"/>
    </row>
    <row r="68" spans="1:6" ht="26.25" customHeight="1" x14ac:dyDescent="0.2">
      <c r="A68" s="831"/>
      <c r="B68" s="542" t="s">
        <v>109</v>
      </c>
      <c r="C68" s="542"/>
      <c r="D68" s="226"/>
      <c r="E68" s="226"/>
      <c r="F68" s="833"/>
    </row>
    <row r="69" spans="1:6" ht="26.25" customHeight="1" x14ac:dyDescent="0.2">
      <c r="A69" s="831"/>
      <c r="B69" s="542" t="s">
        <v>110</v>
      </c>
      <c r="C69" s="542"/>
      <c r="D69" s="226"/>
      <c r="E69" s="226"/>
      <c r="F69" s="833"/>
    </row>
    <row r="70" spans="1:6" ht="26.25" customHeight="1" x14ac:dyDescent="0.2">
      <c r="A70" s="831"/>
      <c r="B70" s="542" t="s">
        <v>111</v>
      </c>
      <c r="C70" s="542"/>
      <c r="D70" s="226"/>
      <c r="E70" s="226"/>
      <c r="F70" s="833"/>
    </row>
    <row r="71" spans="1:6" ht="26.25" customHeight="1" x14ac:dyDescent="0.2">
      <c r="A71" s="831"/>
      <c r="B71" s="542" t="s">
        <v>112</v>
      </c>
      <c r="C71" s="542"/>
      <c r="D71" s="226"/>
      <c r="E71" s="226"/>
      <c r="F71" s="833"/>
    </row>
    <row r="72" spans="1:6" ht="26.25" customHeight="1" x14ac:dyDescent="0.2">
      <c r="A72" s="831"/>
      <c r="B72" s="542" t="s">
        <v>113</v>
      </c>
      <c r="C72" s="542"/>
      <c r="D72" s="226"/>
      <c r="E72" s="226"/>
      <c r="F72" s="833"/>
    </row>
    <row r="73" spans="1:6" ht="26.25" customHeight="1" x14ac:dyDescent="0.2">
      <c r="A73" s="831"/>
      <c r="B73" s="542" t="s">
        <v>114</v>
      </c>
      <c r="C73" s="542"/>
      <c r="D73" s="226"/>
      <c r="E73" s="226"/>
      <c r="F73" s="833"/>
    </row>
    <row r="74" spans="1:6" ht="26.25" customHeight="1" x14ac:dyDescent="0.2">
      <c r="A74" s="831"/>
      <c r="B74" s="542" t="s">
        <v>115</v>
      </c>
      <c r="C74" s="542"/>
      <c r="D74" s="226"/>
      <c r="E74" s="226"/>
      <c r="F74" s="833"/>
    </row>
    <row r="75" spans="1:6" ht="26.25" customHeight="1" x14ac:dyDescent="0.2">
      <c r="A75" s="831"/>
      <c r="B75" s="542" t="s">
        <v>116</v>
      </c>
      <c r="C75" s="542"/>
      <c r="D75" s="226"/>
      <c r="E75" s="226"/>
      <c r="F75" s="833"/>
    </row>
    <row r="76" spans="1:6" ht="26.25" customHeight="1" x14ac:dyDescent="0.2">
      <c r="A76" s="831"/>
      <c r="B76" s="542" t="s">
        <v>117</v>
      </c>
      <c r="C76" s="542"/>
      <c r="D76" s="226"/>
      <c r="E76" s="226"/>
      <c r="F76" s="833"/>
    </row>
    <row r="77" spans="1:6" ht="26.25" customHeight="1" x14ac:dyDescent="0.2">
      <c r="A77" s="831"/>
      <c r="B77" s="542" t="s">
        <v>118</v>
      </c>
      <c r="C77" s="542"/>
      <c r="D77" s="226"/>
      <c r="E77" s="226"/>
      <c r="F77" s="833"/>
    </row>
    <row r="78" spans="1:6" ht="16.5" thickBot="1" x14ac:dyDescent="0.3">
      <c r="A78" s="832"/>
      <c r="B78" s="821" t="s">
        <v>58</v>
      </c>
      <c r="C78" s="822"/>
      <c r="D78" s="99">
        <f>+NOOO!B100</f>
        <v>0</v>
      </c>
      <c r="E78" s="100"/>
      <c r="F78" s="834"/>
    </row>
    <row r="79" spans="1:6" ht="15" thickBot="1" x14ac:dyDescent="0.25"/>
    <row r="80" spans="1:6" ht="34.5" customHeight="1" x14ac:dyDescent="0.25">
      <c r="A80" s="815" t="s">
        <v>94</v>
      </c>
      <c r="B80" s="565" t="s">
        <v>95</v>
      </c>
      <c r="C80" s="565"/>
      <c r="D80" s="830" t="s">
        <v>96</v>
      </c>
      <c r="E80" s="830"/>
      <c r="F80" s="826" t="s">
        <v>97</v>
      </c>
    </row>
    <row r="81" spans="1:6" ht="21" customHeight="1" x14ac:dyDescent="0.25">
      <c r="A81" s="816"/>
      <c r="B81" s="566"/>
      <c r="C81" s="566"/>
      <c r="D81" s="79" t="s">
        <v>98</v>
      </c>
      <c r="E81" s="79" t="s">
        <v>99</v>
      </c>
      <c r="F81" s="827"/>
    </row>
    <row r="82" spans="1:6" ht="26.25" customHeight="1" x14ac:dyDescent="0.2">
      <c r="A82" s="831"/>
      <c r="B82" s="542" t="s">
        <v>100</v>
      </c>
      <c r="C82" s="542"/>
      <c r="D82" s="226"/>
      <c r="E82" s="226"/>
      <c r="F82" s="833" t="str">
        <f>IF(D97="X","CATASTROFICO",IF(AND(D101&gt;0,D101&lt;=5),"MODERADO",IF(AND(D101&gt;=6,D101&lt;=11),"MAYOR",IF(AND(D101&gt;=12,D101&lt;=19),"CATASTROFICO"," "))))</f>
        <v xml:space="preserve"> </v>
      </c>
    </row>
    <row r="83" spans="1:6" ht="26.25" customHeight="1" x14ac:dyDescent="0.2">
      <c r="A83" s="831"/>
      <c r="B83" s="542" t="s">
        <v>101</v>
      </c>
      <c r="C83" s="542"/>
      <c r="D83" s="226"/>
      <c r="E83" s="226"/>
      <c r="F83" s="833"/>
    </row>
    <row r="84" spans="1:6" ht="26.25" customHeight="1" x14ac:dyDescent="0.2">
      <c r="A84" s="831"/>
      <c r="B84" s="542" t="s">
        <v>102</v>
      </c>
      <c r="C84" s="542"/>
      <c r="D84" s="226"/>
      <c r="E84" s="226"/>
      <c r="F84" s="833"/>
    </row>
    <row r="85" spans="1:6" ht="26.25" customHeight="1" x14ac:dyDescent="0.2">
      <c r="A85" s="831"/>
      <c r="B85" s="542" t="s">
        <v>103</v>
      </c>
      <c r="C85" s="542"/>
      <c r="D85" s="226"/>
      <c r="E85" s="226"/>
      <c r="F85" s="833"/>
    </row>
    <row r="86" spans="1:6" ht="26.25" customHeight="1" x14ac:dyDescent="0.2">
      <c r="A86" s="831"/>
      <c r="B86" s="542" t="s">
        <v>104</v>
      </c>
      <c r="C86" s="542"/>
      <c r="D86" s="226"/>
      <c r="E86" s="226"/>
      <c r="F86" s="833"/>
    </row>
    <row r="87" spans="1:6" ht="26.25" customHeight="1" x14ac:dyDescent="0.2">
      <c r="A87" s="831"/>
      <c r="B87" s="542" t="s">
        <v>105</v>
      </c>
      <c r="C87" s="542"/>
      <c r="D87" s="226"/>
      <c r="E87" s="226"/>
      <c r="F87" s="833"/>
    </row>
    <row r="88" spans="1:6" ht="26.25" customHeight="1" x14ac:dyDescent="0.2">
      <c r="A88" s="831"/>
      <c r="B88" s="542" t="s">
        <v>106</v>
      </c>
      <c r="C88" s="542"/>
      <c r="D88" s="226"/>
      <c r="E88" s="226"/>
      <c r="F88" s="833"/>
    </row>
    <row r="89" spans="1:6" ht="33" customHeight="1" x14ac:dyDescent="0.2">
      <c r="A89" s="831"/>
      <c r="B89" s="542" t="s">
        <v>107</v>
      </c>
      <c r="C89" s="542"/>
      <c r="D89" s="226"/>
      <c r="E89" s="226"/>
      <c r="F89" s="833"/>
    </row>
    <row r="90" spans="1:6" ht="26.25" customHeight="1" x14ac:dyDescent="0.2">
      <c r="A90" s="831"/>
      <c r="B90" s="542" t="s">
        <v>108</v>
      </c>
      <c r="C90" s="542"/>
      <c r="D90" s="226"/>
      <c r="E90" s="226"/>
      <c r="F90" s="833"/>
    </row>
    <row r="91" spans="1:6" ht="26.25" customHeight="1" x14ac:dyDescent="0.2">
      <c r="A91" s="831"/>
      <c r="B91" s="542" t="s">
        <v>109</v>
      </c>
      <c r="C91" s="542"/>
      <c r="D91" s="226"/>
      <c r="E91" s="226"/>
      <c r="F91" s="833"/>
    </row>
    <row r="92" spans="1:6" ht="26.25" customHeight="1" x14ac:dyDescent="0.2">
      <c r="A92" s="831"/>
      <c r="B92" s="542" t="s">
        <v>110</v>
      </c>
      <c r="C92" s="542"/>
      <c r="D92" s="226"/>
      <c r="E92" s="226"/>
      <c r="F92" s="833"/>
    </row>
    <row r="93" spans="1:6" ht="26.25" customHeight="1" x14ac:dyDescent="0.2">
      <c r="A93" s="831"/>
      <c r="B93" s="542" t="s">
        <v>111</v>
      </c>
      <c r="C93" s="542"/>
      <c r="D93" s="226"/>
      <c r="E93" s="226"/>
      <c r="F93" s="833"/>
    </row>
    <row r="94" spans="1:6" ht="26.25" customHeight="1" x14ac:dyDescent="0.2">
      <c r="A94" s="831"/>
      <c r="B94" s="542" t="s">
        <v>112</v>
      </c>
      <c r="C94" s="542"/>
      <c r="D94" s="226"/>
      <c r="E94" s="226"/>
      <c r="F94" s="833"/>
    </row>
    <row r="95" spans="1:6" ht="26.25" customHeight="1" x14ac:dyDescent="0.2">
      <c r="A95" s="831"/>
      <c r="B95" s="542" t="s">
        <v>113</v>
      </c>
      <c r="C95" s="542"/>
      <c r="D95" s="226"/>
      <c r="E95" s="226"/>
      <c r="F95" s="833"/>
    </row>
    <row r="96" spans="1:6" ht="26.25" customHeight="1" x14ac:dyDescent="0.2">
      <c r="A96" s="831"/>
      <c r="B96" s="542" t="s">
        <v>114</v>
      </c>
      <c r="C96" s="542"/>
      <c r="D96" s="226"/>
      <c r="E96" s="226"/>
      <c r="F96" s="833"/>
    </row>
    <row r="97" spans="1:6" ht="26.25" customHeight="1" x14ac:dyDescent="0.2">
      <c r="A97" s="831"/>
      <c r="B97" s="542" t="s">
        <v>115</v>
      </c>
      <c r="C97" s="542"/>
      <c r="D97" s="226"/>
      <c r="E97" s="226"/>
      <c r="F97" s="833"/>
    </row>
    <row r="98" spans="1:6" ht="26.25" customHeight="1" x14ac:dyDescent="0.2">
      <c r="A98" s="831"/>
      <c r="B98" s="542" t="s">
        <v>116</v>
      </c>
      <c r="C98" s="542"/>
      <c r="D98" s="226"/>
      <c r="E98" s="226"/>
      <c r="F98" s="833"/>
    </row>
    <row r="99" spans="1:6" ht="26.25" customHeight="1" x14ac:dyDescent="0.2">
      <c r="A99" s="831"/>
      <c r="B99" s="542" t="s">
        <v>117</v>
      </c>
      <c r="C99" s="542"/>
      <c r="D99" s="226"/>
      <c r="E99" s="226"/>
      <c r="F99" s="833"/>
    </row>
    <row r="100" spans="1:6" ht="26.25" customHeight="1" x14ac:dyDescent="0.2">
      <c r="A100" s="831"/>
      <c r="B100" s="542" t="s">
        <v>118</v>
      </c>
      <c r="C100" s="542"/>
      <c r="D100" s="226"/>
      <c r="E100" s="226"/>
      <c r="F100" s="833"/>
    </row>
    <row r="101" spans="1:6" ht="16.5" thickBot="1" x14ac:dyDescent="0.3">
      <c r="A101" s="832"/>
      <c r="B101" s="821" t="s">
        <v>58</v>
      </c>
      <c r="C101" s="822"/>
      <c r="D101" s="99">
        <f>+NOOO!B123</f>
        <v>0</v>
      </c>
      <c r="E101" s="100"/>
      <c r="F101" s="834"/>
    </row>
    <row r="102" spans="1:6" ht="15" thickBot="1" x14ac:dyDescent="0.25"/>
    <row r="103" spans="1:6" ht="34.5" customHeight="1" x14ac:dyDescent="0.25">
      <c r="A103" s="815" t="s">
        <v>94</v>
      </c>
      <c r="B103" s="565" t="s">
        <v>95</v>
      </c>
      <c r="C103" s="565"/>
      <c r="D103" s="830" t="s">
        <v>96</v>
      </c>
      <c r="E103" s="830"/>
      <c r="F103" s="826" t="s">
        <v>97</v>
      </c>
    </row>
    <row r="104" spans="1:6" ht="21" customHeight="1" x14ac:dyDescent="0.25">
      <c r="A104" s="816"/>
      <c r="B104" s="566"/>
      <c r="C104" s="566"/>
      <c r="D104" s="79" t="s">
        <v>98</v>
      </c>
      <c r="E104" s="79" t="s">
        <v>99</v>
      </c>
      <c r="F104" s="827"/>
    </row>
    <row r="105" spans="1:6" ht="26.25" customHeight="1" x14ac:dyDescent="0.2">
      <c r="A105" s="831"/>
      <c r="B105" s="542" t="s">
        <v>100</v>
      </c>
      <c r="C105" s="542"/>
      <c r="D105" s="226"/>
      <c r="E105" s="226"/>
      <c r="F105" s="833" t="str">
        <f>IF(D120="X","CATASTROFICO",IF(AND(D124&gt;0,D124&lt;=5),"MODERADO",IF(AND(D124&gt;=6,D124&lt;=11),"MAYOR",IF(AND(D124&gt;=12,D124&lt;=19),"CATASTROFICO"," "))))</f>
        <v xml:space="preserve"> </v>
      </c>
    </row>
    <row r="106" spans="1:6" ht="26.25" customHeight="1" x14ac:dyDescent="0.2">
      <c r="A106" s="831"/>
      <c r="B106" s="542" t="s">
        <v>101</v>
      </c>
      <c r="C106" s="542"/>
      <c r="D106" s="226"/>
      <c r="E106" s="226"/>
      <c r="F106" s="833"/>
    </row>
    <row r="107" spans="1:6" ht="26.25" customHeight="1" x14ac:dyDescent="0.2">
      <c r="A107" s="831"/>
      <c r="B107" s="542" t="s">
        <v>102</v>
      </c>
      <c r="C107" s="542"/>
      <c r="D107" s="226"/>
      <c r="E107" s="226"/>
      <c r="F107" s="833"/>
    </row>
    <row r="108" spans="1:6" ht="26.25" customHeight="1" x14ac:dyDescent="0.2">
      <c r="A108" s="831"/>
      <c r="B108" s="542" t="s">
        <v>103</v>
      </c>
      <c r="C108" s="542"/>
      <c r="D108" s="226"/>
      <c r="E108" s="226"/>
      <c r="F108" s="833"/>
    </row>
    <row r="109" spans="1:6" ht="26.25" customHeight="1" x14ac:dyDescent="0.2">
      <c r="A109" s="831"/>
      <c r="B109" s="542" t="s">
        <v>104</v>
      </c>
      <c r="C109" s="542"/>
      <c r="D109" s="226"/>
      <c r="E109" s="226"/>
      <c r="F109" s="833"/>
    </row>
    <row r="110" spans="1:6" ht="26.25" customHeight="1" x14ac:dyDescent="0.2">
      <c r="A110" s="831"/>
      <c r="B110" s="542" t="s">
        <v>105</v>
      </c>
      <c r="C110" s="542"/>
      <c r="D110" s="226"/>
      <c r="E110" s="226"/>
      <c r="F110" s="833"/>
    </row>
    <row r="111" spans="1:6" ht="26.25" customHeight="1" x14ac:dyDescent="0.2">
      <c r="A111" s="831"/>
      <c r="B111" s="542" t="s">
        <v>106</v>
      </c>
      <c r="C111" s="542"/>
      <c r="D111" s="226"/>
      <c r="E111" s="226"/>
      <c r="F111" s="833"/>
    </row>
    <row r="112" spans="1:6" ht="36" customHeight="1" x14ac:dyDescent="0.2">
      <c r="A112" s="831"/>
      <c r="B112" s="542" t="s">
        <v>107</v>
      </c>
      <c r="C112" s="542"/>
      <c r="D112" s="226"/>
      <c r="E112" s="226"/>
      <c r="F112" s="833"/>
    </row>
    <row r="113" spans="1:6" ht="26.25" customHeight="1" x14ac:dyDescent="0.2">
      <c r="A113" s="831"/>
      <c r="B113" s="542" t="s">
        <v>108</v>
      </c>
      <c r="C113" s="542"/>
      <c r="D113" s="226"/>
      <c r="E113" s="226"/>
      <c r="F113" s="833"/>
    </row>
    <row r="114" spans="1:6" ht="26.25" customHeight="1" x14ac:dyDescent="0.2">
      <c r="A114" s="831"/>
      <c r="B114" s="542" t="s">
        <v>109</v>
      </c>
      <c r="C114" s="542"/>
      <c r="D114" s="226"/>
      <c r="E114" s="226"/>
      <c r="F114" s="833"/>
    </row>
    <row r="115" spans="1:6" ht="26.25" customHeight="1" x14ac:dyDescent="0.2">
      <c r="A115" s="831"/>
      <c r="B115" s="542" t="s">
        <v>110</v>
      </c>
      <c r="C115" s="542"/>
      <c r="D115" s="226"/>
      <c r="E115" s="226"/>
      <c r="F115" s="833"/>
    </row>
    <row r="116" spans="1:6" ht="26.25" customHeight="1" x14ac:dyDescent="0.2">
      <c r="A116" s="831"/>
      <c r="B116" s="542" t="s">
        <v>111</v>
      </c>
      <c r="C116" s="542"/>
      <c r="D116" s="226"/>
      <c r="E116" s="226"/>
      <c r="F116" s="833"/>
    </row>
    <row r="117" spans="1:6" ht="26.25" customHeight="1" x14ac:dyDescent="0.2">
      <c r="A117" s="831"/>
      <c r="B117" s="542" t="s">
        <v>112</v>
      </c>
      <c r="C117" s="542"/>
      <c r="D117" s="226"/>
      <c r="E117" s="226"/>
      <c r="F117" s="833"/>
    </row>
    <row r="118" spans="1:6" ht="26.25" customHeight="1" x14ac:dyDescent="0.2">
      <c r="A118" s="831"/>
      <c r="B118" s="542" t="s">
        <v>113</v>
      </c>
      <c r="C118" s="542"/>
      <c r="D118" s="226"/>
      <c r="E118" s="226"/>
      <c r="F118" s="833"/>
    </row>
    <row r="119" spans="1:6" ht="26.25" customHeight="1" x14ac:dyDescent="0.2">
      <c r="A119" s="831"/>
      <c r="B119" s="542" t="s">
        <v>114</v>
      </c>
      <c r="C119" s="542"/>
      <c r="D119" s="226"/>
      <c r="E119" s="226"/>
      <c r="F119" s="833"/>
    </row>
    <row r="120" spans="1:6" ht="26.25" customHeight="1" x14ac:dyDescent="0.2">
      <c r="A120" s="831"/>
      <c r="B120" s="542" t="s">
        <v>115</v>
      </c>
      <c r="C120" s="542"/>
      <c r="D120" s="226"/>
      <c r="E120" s="226"/>
      <c r="F120" s="833"/>
    </row>
    <row r="121" spans="1:6" ht="26.25" customHeight="1" x14ac:dyDescent="0.2">
      <c r="A121" s="831"/>
      <c r="B121" s="542" t="s">
        <v>116</v>
      </c>
      <c r="C121" s="542"/>
      <c r="D121" s="226"/>
      <c r="E121" s="226"/>
      <c r="F121" s="833"/>
    </row>
    <row r="122" spans="1:6" ht="26.25" customHeight="1" x14ac:dyDescent="0.2">
      <c r="A122" s="831"/>
      <c r="B122" s="542" t="s">
        <v>117</v>
      </c>
      <c r="C122" s="542"/>
      <c r="D122" s="226"/>
      <c r="E122" s="226"/>
      <c r="F122" s="833"/>
    </row>
    <row r="123" spans="1:6" ht="26.25" customHeight="1" x14ac:dyDescent="0.2">
      <c r="A123" s="831"/>
      <c r="B123" s="542" t="s">
        <v>118</v>
      </c>
      <c r="C123" s="542"/>
      <c r="D123" s="226"/>
      <c r="E123" s="226"/>
      <c r="F123" s="833"/>
    </row>
    <row r="124" spans="1:6" ht="16.5" thickBot="1" x14ac:dyDescent="0.3">
      <c r="A124" s="832"/>
      <c r="B124" s="821" t="s">
        <v>58</v>
      </c>
      <c r="C124" s="822"/>
      <c r="D124" s="99">
        <f>+NOOO!B146</f>
        <v>0</v>
      </c>
      <c r="E124" s="100"/>
      <c r="F124" s="834"/>
    </row>
  </sheetData>
  <sheetProtection selectLockedCells="1"/>
  <mergeCells count="143">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D13:E31 D36:E54 D59:E77 D82:E100 D105:E123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8" tint="-0.249977111117893"/>
  </sheetPr>
  <dimension ref="A1:L210"/>
  <sheetViews>
    <sheetView zoomScaleNormal="100" workbookViewId="0">
      <selection activeCell="G1" sqref="G1:I1"/>
    </sheetView>
  </sheetViews>
  <sheetFormatPr baseColWidth="10" defaultColWidth="11.42578125" defaultRowHeight="14.25" x14ac:dyDescent="0.2"/>
  <cols>
    <col min="1" max="1" width="14.5703125" style="1" customWidth="1"/>
    <col min="2" max="2" width="15" style="1" customWidth="1"/>
    <col min="3"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2" ht="15" customHeight="1" x14ac:dyDescent="0.2">
      <c r="A1" s="489"/>
      <c r="B1" s="927"/>
      <c r="C1" s="491" t="str">
        <f>CONTEXTO!B1</f>
        <v xml:space="preserve">PROCESO: </v>
      </c>
      <c r="D1" s="491"/>
      <c r="E1" s="491"/>
      <c r="F1" s="491"/>
      <c r="G1" s="497" t="s">
        <v>611</v>
      </c>
      <c r="H1" s="497"/>
      <c r="I1" s="497"/>
      <c r="J1" s="925"/>
      <c r="K1" s="413"/>
    </row>
    <row r="2" spans="1:12" ht="15" customHeight="1" x14ac:dyDescent="0.2">
      <c r="A2" s="490"/>
      <c r="B2" s="523"/>
      <c r="C2" s="492"/>
      <c r="D2" s="492"/>
      <c r="E2" s="492"/>
      <c r="F2" s="492"/>
      <c r="G2" s="499" t="s">
        <v>629</v>
      </c>
      <c r="H2" s="499"/>
      <c r="I2" s="499"/>
      <c r="J2" s="926"/>
      <c r="K2" s="414"/>
    </row>
    <row r="3" spans="1:12" ht="34.5" customHeight="1" x14ac:dyDescent="0.2">
      <c r="A3" s="490"/>
      <c r="B3" s="523"/>
      <c r="C3" s="492" t="s">
        <v>32</v>
      </c>
      <c r="D3" s="492"/>
      <c r="E3" s="492"/>
      <c r="F3" s="492"/>
      <c r="G3" s="499" t="s">
        <v>613</v>
      </c>
      <c r="H3" s="499"/>
      <c r="I3" s="499"/>
      <c r="J3" s="926"/>
      <c r="K3" s="414"/>
    </row>
    <row r="4" spans="1:12" ht="15.75" customHeight="1" x14ac:dyDescent="0.2">
      <c r="A4" s="490"/>
      <c r="B4" s="523"/>
      <c r="C4" s="492"/>
      <c r="D4" s="492"/>
      <c r="E4" s="492"/>
      <c r="F4" s="492"/>
      <c r="G4" s="499" t="s">
        <v>630</v>
      </c>
      <c r="H4" s="499"/>
      <c r="I4" s="499"/>
      <c r="J4" s="926"/>
      <c r="K4" s="414"/>
    </row>
    <row r="5" spans="1:12" ht="15.75" customHeight="1" x14ac:dyDescent="0.2">
      <c r="A5" s="476"/>
      <c r="B5" s="477"/>
      <c r="C5" s="477"/>
      <c r="D5" s="477"/>
      <c r="E5" s="477"/>
      <c r="F5" s="477"/>
      <c r="G5" s="477"/>
      <c r="H5" s="477"/>
      <c r="I5" s="477"/>
      <c r="J5" s="477"/>
      <c r="K5" s="478"/>
    </row>
    <row r="6" spans="1:12" x14ac:dyDescent="0.2">
      <c r="A6" s="934" t="s">
        <v>119</v>
      </c>
      <c r="B6" s="935"/>
      <c r="C6" s="935"/>
      <c r="D6" s="935"/>
      <c r="E6" s="935"/>
      <c r="F6" s="935"/>
      <c r="G6" s="935"/>
      <c r="H6" s="935"/>
      <c r="I6" s="935"/>
      <c r="J6" s="935"/>
      <c r="K6" s="936"/>
    </row>
    <row r="7" spans="1:12" ht="11.25" customHeight="1" x14ac:dyDescent="0.2">
      <c r="A7" s="934"/>
      <c r="B7" s="935"/>
      <c r="C7" s="935"/>
      <c r="D7" s="935"/>
      <c r="E7" s="935"/>
      <c r="F7" s="935"/>
      <c r="G7" s="935"/>
      <c r="H7" s="935"/>
      <c r="I7" s="935"/>
      <c r="J7" s="935"/>
      <c r="K7" s="936"/>
    </row>
    <row r="8" spans="1:12" ht="24" customHeight="1" x14ac:dyDescent="0.2">
      <c r="A8" s="930" t="str">
        <f>CONTEXTO!A8</f>
        <v>PROCESO: GESTION AMBIENTAL</v>
      </c>
      <c r="B8" s="480"/>
      <c r="C8" s="480"/>
      <c r="D8" s="480"/>
      <c r="E8" s="480"/>
      <c r="F8" s="480"/>
      <c r="G8" s="480"/>
      <c r="H8" s="480"/>
      <c r="I8" s="480"/>
      <c r="J8" s="480"/>
      <c r="K8" s="481"/>
    </row>
    <row r="9" spans="1:12" ht="56.25" customHeight="1" thickBot="1" x14ac:dyDescent="0.25">
      <c r="A9" s="931" t="str">
        <f>CONTEXTO!A9</f>
        <v xml:space="preserve">OBJETIVO: GESTIONAR LA CONSERVACION, RESTAURACION Y APROVECHAMIENTO SOSTENIBLE DE LOS RECURSOS NATURALES ASI COMO EJECUTAR ACCIONES DE CONOCIMIENTO, REDUCCION DEL RIESGO Y MANEJO DE DESASTRES DE MANERA PERMANENTE, MEDIANTE LA IMPLEMENTACION DE PLANES, PROGRAMAS Y PROYECTOS EN PROCURA DE ALCANZAR CALIDAD AMBIENTAL Y EJERCER EL CONTROL Y VIGILANCIA EN LOS CASOS QUE APLIQUE, PARA EL DESARROLLO HUMANO INTEGRAL EN EL MUNICIPIO DE IBAGUE.
</v>
      </c>
      <c r="B9" s="932"/>
      <c r="C9" s="932"/>
      <c r="D9" s="932"/>
      <c r="E9" s="932"/>
      <c r="F9" s="932"/>
      <c r="G9" s="932"/>
      <c r="H9" s="932"/>
      <c r="I9" s="932"/>
      <c r="J9" s="932"/>
      <c r="K9" s="933"/>
    </row>
    <row r="10" spans="1:12" ht="19.5" customHeight="1" thickBot="1" x14ac:dyDescent="0.25">
      <c r="A10" s="928"/>
      <c r="B10" s="929"/>
      <c r="C10" s="929"/>
      <c r="D10" s="929"/>
      <c r="E10" s="929"/>
      <c r="F10" s="929"/>
      <c r="G10" s="929"/>
      <c r="H10" s="929"/>
      <c r="I10" s="929"/>
      <c r="J10" s="929"/>
      <c r="K10" s="929"/>
      <c r="L10" s="62"/>
    </row>
    <row r="11" spans="1:12" ht="29.25" customHeight="1" thickBot="1" x14ac:dyDescent="0.25">
      <c r="A11" s="147" t="s">
        <v>120</v>
      </c>
      <c r="B11" s="864" t="str">
        <f>DESCRIPCION!A10</f>
        <v>Utilizacion de influencias en la entrega o suministro de materiales o insumos y/o ayudas humanitarias en beneficio de un tercero</v>
      </c>
      <c r="C11" s="865"/>
      <c r="D11" s="865"/>
      <c r="E11" s="865"/>
      <c r="F11" s="865"/>
      <c r="G11" s="865"/>
      <c r="H11" s="865"/>
      <c r="I11" s="866"/>
      <c r="J11" s="148" t="s">
        <v>349</v>
      </c>
      <c r="K11" s="151" t="str">
        <f>IF(J17="x","EXTREMA",IF(J19="x","ALTA",IF(J21="x","MODERADA",IF(J23="x","BAJA",""))))</f>
        <v>ALTA</v>
      </c>
    </row>
    <row r="12" spans="1:12" ht="16.5" customHeight="1" thickBot="1" x14ac:dyDescent="0.25">
      <c r="A12" s="873" t="s">
        <v>122</v>
      </c>
      <c r="B12" s="874"/>
      <c r="C12" s="874"/>
      <c r="D12" s="875" t="str">
        <f>PROBABILIDAD!T11</f>
        <v>Posible</v>
      </c>
      <c r="E12" s="876"/>
      <c r="F12" s="873" t="s">
        <v>350</v>
      </c>
      <c r="G12" s="874"/>
      <c r="H12" s="874"/>
      <c r="I12" s="877"/>
      <c r="J12" s="878"/>
      <c r="K12" s="879"/>
    </row>
    <row r="13" spans="1:12" x14ac:dyDescent="0.2">
      <c r="A13" s="183"/>
      <c r="B13" s="164"/>
      <c r="C13" s="164"/>
      <c r="D13" s="164"/>
      <c r="E13" s="164"/>
      <c r="F13" s="164"/>
      <c r="G13" s="164"/>
      <c r="H13" s="164"/>
      <c r="I13" s="164"/>
      <c r="J13" s="179"/>
      <c r="K13" s="180"/>
    </row>
    <row r="14" spans="1:12" x14ac:dyDescent="0.2">
      <c r="A14" s="183"/>
      <c r="B14" s="164"/>
      <c r="C14" s="184"/>
      <c r="D14" s="164"/>
      <c r="E14" s="164"/>
      <c r="F14" s="164"/>
      <c r="G14" s="164"/>
      <c r="H14" s="164"/>
      <c r="I14" s="164"/>
      <c r="J14" s="179"/>
      <c r="K14" s="180"/>
    </row>
    <row r="15" spans="1:12" ht="30" customHeight="1" x14ac:dyDescent="0.2">
      <c r="A15" s="859" t="s">
        <v>122</v>
      </c>
      <c r="B15" s="164">
        <v>5</v>
      </c>
      <c r="C15" s="860"/>
      <c r="D15" s="839"/>
      <c r="E15" s="840"/>
      <c r="F15" s="840"/>
      <c r="G15" s="840"/>
      <c r="H15" s="164"/>
      <c r="I15" s="164"/>
      <c r="J15" s="854" t="s">
        <v>121</v>
      </c>
      <c r="K15" s="855"/>
    </row>
    <row r="16" spans="1:12" ht="30" customHeight="1" x14ac:dyDescent="0.2">
      <c r="A16" s="859"/>
      <c r="B16" s="164" t="s">
        <v>124</v>
      </c>
      <c r="C16" s="861"/>
      <c r="D16" s="839"/>
      <c r="E16" s="840"/>
      <c r="F16" s="840"/>
      <c r="G16" s="840"/>
      <c r="H16" s="164"/>
      <c r="I16" s="164"/>
      <c r="J16" s="166"/>
      <c r="K16" s="167"/>
    </row>
    <row r="17" spans="1:11" ht="30" customHeight="1" x14ac:dyDescent="0.2">
      <c r="A17" s="859"/>
      <c r="B17" s="164">
        <v>4</v>
      </c>
      <c r="C17" s="862"/>
      <c r="D17" s="839"/>
      <c r="E17" s="839"/>
      <c r="F17" s="852"/>
      <c r="G17" s="840"/>
      <c r="H17" s="164"/>
      <c r="I17" s="164"/>
      <c r="J17" s="170" t="str">
        <f xml:space="preserve"> IF(OR(E15="X",F15="X",G15="x",F17="x",G17="X",F19="X",G19="X",G21="X" ),"x","")</f>
        <v/>
      </c>
      <c r="K17" s="167" t="s">
        <v>123</v>
      </c>
    </row>
    <row r="18" spans="1:11" ht="30" customHeight="1" thickBot="1" x14ac:dyDescent="0.25">
      <c r="A18" s="859"/>
      <c r="B18" s="164" t="s">
        <v>126</v>
      </c>
      <c r="C18" s="863"/>
      <c r="D18" s="839"/>
      <c r="E18" s="839"/>
      <c r="F18" s="852"/>
      <c r="G18" s="840"/>
      <c r="H18" s="164"/>
      <c r="I18" s="164"/>
      <c r="J18" s="171"/>
      <c r="K18" s="167"/>
    </row>
    <row r="19" spans="1:11" ht="30" customHeight="1" thickBot="1" x14ac:dyDescent="0.25">
      <c r="A19" s="859"/>
      <c r="B19" s="164">
        <v>3</v>
      </c>
      <c r="C19" s="842"/>
      <c r="D19" s="837"/>
      <c r="E19" s="918" t="s">
        <v>138</v>
      </c>
      <c r="F19" s="852"/>
      <c r="G19" s="840"/>
      <c r="H19" s="164"/>
      <c r="I19" s="164"/>
      <c r="J19" s="172" t="str">
        <f xml:space="preserve"> IF(OR(C15="X",D15="X",D17="x",E17="x",E19="X",F21="X",F23="X",G23="X" ),"x","")</f>
        <v>x</v>
      </c>
      <c r="K19" s="167" t="s">
        <v>125</v>
      </c>
    </row>
    <row r="20" spans="1:11" ht="30" customHeight="1" thickBot="1" x14ac:dyDescent="0.25">
      <c r="A20" s="859"/>
      <c r="B20" s="164" t="s">
        <v>128</v>
      </c>
      <c r="C20" s="853"/>
      <c r="D20" s="837"/>
      <c r="E20" s="919"/>
      <c r="F20" s="852"/>
      <c r="G20" s="840"/>
      <c r="H20" s="164"/>
      <c r="I20" s="164"/>
      <c r="J20" s="173"/>
      <c r="K20" s="167"/>
    </row>
    <row r="21" spans="1:11" ht="30" customHeight="1" x14ac:dyDescent="0.2">
      <c r="A21" s="859"/>
      <c r="B21" s="164">
        <v>2</v>
      </c>
      <c r="C21" s="842"/>
      <c r="D21" s="835"/>
      <c r="E21" s="836"/>
      <c r="F21" s="838"/>
      <c r="G21" s="840"/>
      <c r="H21" s="164"/>
      <c r="I21" s="164"/>
      <c r="J21" s="174" t="str">
        <f xml:space="preserve"> IF(OR(C17="X",D19="X",E21="x",E23="x" ),"x","")</f>
        <v/>
      </c>
      <c r="K21" s="167" t="s">
        <v>127</v>
      </c>
    </row>
    <row r="22" spans="1:11" ht="30" customHeight="1" thickBot="1" x14ac:dyDescent="0.25">
      <c r="A22" s="859"/>
      <c r="B22" s="164" t="s">
        <v>250</v>
      </c>
      <c r="C22" s="853"/>
      <c r="D22" s="835"/>
      <c r="E22" s="837"/>
      <c r="F22" s="839"/>
      <c r="G22" s="840"/>
      <c r="H22" s="164"/>
      <c r="I22" s="164"/>
      <c r="J22" s="173"/>
      <c r="K22" s="167"/>
    </row>
    <row r="23" spans="1:11" ht="30" customHeight="1" x14ac:dyDescent="0.2">
      <c r="A23" s="859"/>
      <c r="B23" s="164">
        <v>1</v>
      </c>
      <c r="C23" s="842"/>
      <c r="D23" s="844"/>
      <c r="E23" s="938"/>
      <c r="F23" s="848"/>
      <c r="G23" s="850"/>
      <c r="H23" s="164"/>
      <c r="I23" s="164"/>
      <c r="J23" s="175" t="str">
        <f xml:space="preserve"> IF(OR(C19="X",C21="X",C23="x",D21="x",D23="x" ),"x","")</f>
        <v/>
      </c>
      <c r="K23" s="167" t="s">
        <v>129</v>
      </c>
    </row>
    <row r="24" spans="1:11" ht="30" customHeight="1" thickBot="1" x14ac:dyDescent="0.25">
      <c r="A24" s="859"/>
      <c r="B24" s="164" t="s">
        <v>130</v>
      </c>
      <c r="C24" s="843"/>
      <c r="D24" s="845"/>
      <c r="E24" s="939"/>
      <c r="F24" s="849"/>
      <c r="G24" s="851"/>
      <c r="H24" s="164"/>
      <c r="I24" s="164"/>
      <c r="J24" s="149"/>
      <c r="K24" s="150"/>
    </row>
    <row r="25" spans="1:11" x14ac:dyDescent="0.2">
      <c r="A25" s="183"/>
      <c r="B25" s="164"/>
      <c r="C25" s="164">
        <v>1</v>
      </c>
      <c r="D25" s="164">
        <v>2</v>
      </c>
      <c r="E25" s="164">
        <v>3</v>
      </c>
      <c r="F25" s="164">
        <v>4</v>
      </c>
      <c r="G25" s="164">
        <v>5</v>
      </c>
      <c r="H25" s="164"/>
      <c r="I25" s="164"/>
      <c r="J25" s="940"/>
      <c r="K25" s="941"/>
    </row>
    <row r="26" spans="1:11" x14ac:dyDescent="0.2">
      <c r="A26" s="183"/>
      <c r="B26" s="164"/>
      <c r="C26" s="164" t="s">
        <v>131</v>
      </c>
      <c r="D26" s="164" t="s">
        <v>132</v>
      </c>
      <c r="E26" s="164" t="s">
        <v>133</v>
      </c>
      <c r="F26" s="164" t="s">
        <v>134</v>
      </c>
      <c r="G26" s="164" t="s">
        <v>135</v>
      </c>
      <c r="H26" s="164"/>
      <c r="I26" s="164"/>
      <c r="J26" s="164"/>
      <c r="K26" s="180"/>
    </row>
    <row r="27" spans="1:11" x14ac:dyDescent="0.2">
      <c r="A27" s="183"/>
      <c r="B27" s="164"/>
      <c r="C27" s="841" t="s">
        <v>136</v>
      </c>
      <c r="D27" s="841"/>
      <c r="E27" s="841"/>
      <c r="F27" s="841"/>
      <c r="G27" s="841"/>
      <c r="H27" s="164"/>
      <c r="I27" s="164"/>
      <c r="J27" s="164"/>
      <c r="K27" s="180"/>
    </row>
    <row r="28" spans="1:11" x14ac:dyDescent="0.2">
      <c r="A28" s="183"/>
      <c r="B28" s="164"/>
      <c r="C28" s="841"/>
      <c r="D28" s="841"/>
      <c r="E28" s="841"/>
      <c r="F28" s="841"/>
      <c r="G28" s="841"/>
      <c r="H28" s="164"/>
      <c r="I28" s="164"/>
      <c r="J28" s="164"/>
      <c r="K28" s="180"/>
    </row>
    <row r="29" spans="1:11" ht="15.75" customHeight="1" thickBot="1" x14ac:dyDescent="0.25">
      <c r="A29" s="185"/>
      <c r="B29" s="186"/>
      <c r="C29" s="186"/>
      <c r="D29" s="186"/>
      <c r="E29" s="186"/>
      <c r="F29" s="186"/>
      <c r="G29" s="186"/>
      <c r="H29" s="186"/>
      <c r="I29" s="186"/>
      <c r="J29" s="186"/>
      <c r="K29" s="187"/>
    </row>
    <row r="30" spans="1:11" ht="15" thickBot="1" x14ac:dyDescent="0.25"/>
    <row r="31" spans="1:11" ht="28.5" customHeight="1" thickBot="1" x14ac:dyDescent="0.25">
      <c r="A31" s="101" t="s">
        <v>120</v>
      </c>
      <c r="B31" s="937" t="str">
        <f>DESCRIPCION!A13</f>
        <v xml:space="preserve">Incumplimiento  en la ejecución de  Planes, Programas y Proyectos,  priorizados en el Plan de Desarrollo  </v>
      </c>
      <c r="C31" s="865"/>
      <c r="D31" s="865"/>
      <c r="E31" s="865"/>
      <c r="F31" s="865"/>
      <c r="G31" s="865"/>
      <c r="H31" s="865"/>
      <c r="I31" s="866"/>
      <c r="J31" s="148" t="s">
        <v>349</v>
      </c>
      <c r="K31" s="146" t="str">
        <f>IF(J37="x","EXTREMA",IF(J39="x","ALTA",IF(J41="x","MODERADA",IF(J43="x","BAJA",""))))</f>
        <v>EXTREMA</v>
      </c>
    </row>
    <row r="32" spans="1:11" ht="16.5" thickBot="1" x14ac:dyDescent="0.25">
      <c r="A32" s="873" t="s">
        <v>122</v>
      </c>
      <c r="B32" s="874"/>
      <c r="C32" s="874"/>
      <c r="D32" s="875" t="str">
        <f>PROBABILIDAD!T12</f>
        <v>Posible</v>
      </c>
      <c r="E32" s="876"/>
      <c r="F32" s="873" t="s">
        <v>350</v>
      </c>
      <c r="G32" s="874"/>
      <c r="H32" s="874"/>
      <c r="I32" s="877"/>
      <c r="J32" s="878"/>
      <c r="K32" s="879"/>
    </row>
    <row r="33" spans="1:11" ht="15" x14ac:dyDescent="0.2">
      <c r="A33" s="178"/>
      <c r="B33" s="177"/>
      <c r="C33" s="177"/>
      <c r="D33" s="177"/>
      <c r="E33" s="177"/>
      <c r="F33" s="177"/>
      <c r="G33" s="177"/>
      <c r="H33" s="177"/>
      <c r="I33" s="177"/>
      <c r="J33" s="179"/>
      <c r="K33" s="180"/>
    </row>
    <row r="34" spans="1:11" ht="15.75" thickBot="1" x14ac:dyDescent="0.25">
      <c r="A34" s="178"/>
      <c r="B34" s="176"/>
      <c r="C34" s="177"/>
      <c r="D34" s="177"/>
      <c r="E34" s="177"/>
      <c r="F34" s="177"/>
      <c r="G34" s="177"/>
      <c r="H34" s="177"/>
      <c r="I34" s="177"/>
      <c r="J34" s="179"/>
      <c r="K34" s="180"/>
    </row>
    <row r="35" spans="1:11" ht="30.75" customHeight="1" thickBot="1" x14ac:dyDescent="0.25">
      <c r="A35" s="904" t="s">
        <v>122</v>
      </c>
      <c r="B35" s="176">
        <v>5</v>
      </c>
      <c r="C35" s="905"/>
      <c r="D35" s="906"/>
      <c r="E35" s="900"/>
      <c r="F35" s="900"/>
      <c r="G35" s="900"/>
      <c r="H35" s="177"/>
      <c r="I35" s="177"/>
      <c r="J35" s="902" t="s">
        <v>121</v>
      </c>
      <c r="K35" s="903"/>
    </row>
    <row r="36" spans="1:11" ht="21" customHeight="1" thickBot="1" x14ac:dyDescent="0.25">
      <c r="A36" s="904"/>
      <c r="B36" s="176" t="s">
        <v>124</v>
      </c>
      <c r="C36" s="905"/>
      <c r="D36" s="906"/>
      <c r="E36" s="900"/>
      <c r="F36" s="900"/>
      <c r="G36" s="900"/>
      <c r="H36" s="177"/>
      <c r="I36" s="177"/>
      <c r="J36" s="181"/>
      <c r="K36" s="20"/>
    </row>
    <row r="37" spans="1:11" ht="34.5" customHeight="1" thickBot="1" x14ac:dyDescent="0.25">
      <c r="A37" s="904"/>
      <c r="B37" s="176">
        <v>4</v>
      </c>
      <c r="C37" s="907"/>
      <c r="D37" s="906"/>
      <c r="E37" s="906"/>
      <c r="F37" s="909"/>
      <c r="G37" s="900"/>
      <c r="H37" s="177"/>
      <c r="I37" s="177"/>
      <c r="J37" s="191" t="str">
        <f xml:space="preserve"> IF(OR(E35="X",F35="X",G35="x",F37="x",G37="X",F39="X",G39="X",G41="X" ),"x","")</f>
        <v>x</v>
      </c>
      <c r="K37" s="20" t="s">
        <v>123</v>
      </c>
    </row>
    <row r="38" spans="1:11" ht="29.25" thickBot="1" x14ac:dyDescent="0.25">
      <c r="A38" s="904"/>
      <c r="B38" s="176" t="s">
        <v>126</v>
      </c>
      <c r="C38" s="907"/>
      <c r="D38" s="906"/>
      <c r="E38" s="906"/>
      <c r="F38" s="910"/>
      <c r="G38" s="900"/>
      <c r="H38" s="177"/>
      <c r="I38" s="177"/>
      <c r="J38" s="192"/>
      <c r="K38" s="20"/>
    </row>
    <row r="39" spans="1:11" ht="35.25" customHeight="1" thickBot="1" x14ac:dyDescent="0.25">
      <c r="A39" s="904"/>
      <c r="B39" s="176">
        <v>3</v>
      </c>
      <c r="C39" s="911"/>
      <c r="D39" s="897"/>
      <c r="E39" s="918"/>
      <c r="F39" s="909" t="s">
        <v>346</v>
      </c>
      <c r="G39" s="900"/>
      <c r="H39" s="177"/>
      <c r="I39" s="177"/>
      <c r="J39" s="193" t="str">
        <f xml:space="preserve"> IF(OR(C35="X",D35="X",D37="x",E37="x",E39="X",F41="X",F43="X",G43="X" ),"x","")</f>
        <v/>
      </c>
      <c r="K39" s="20" t="s">
        <v>125</v>
      </c>
    </row>
    <row r="40" spans="1:11" ht="29.25" customHeight="1" thickBot="1" x14ac:dyDescent="0.25">
      <c r="A40" s="904"/>
      <c r="B40" s="176" t="s">
        <v>128</v>
      </c>
      <c r="C40" s="911"/>
      <c r="D40" s="897"/>
      <c r="E40" s="919"/>
      <c r="F40" s="910"/>
      <c r="G40" s="900"/>
      <c r="H40" s="177"/>
      <c r="I40" s="177"/>
      <c r="J40" s="194"/>
      <c r="K40" s="20"/>
    </row>
    <row r="41" spans="1:11" ht="36" customHeight="1" thickBot="1" x14ac:dyDescent="0.25">
      <c r="A41" s="904"/>
      <c r="B41" s="176">
        <v>2</v>
      </c>
      <c r="C41" s="911"/>
      <c r="D41" s="914"/>
      <c r="E41" s="896"/>
      <c r="F41" s="898"/>
      <c r="G41" s="900"/>
      <c r="H41" s="177"/>
      <c r="I41" s="177"/>
      <c r="J41" s="195" t="str">
        <f xml:space="preserve"> IF(OR(C37="X",D39="X",E41="x",E43="x" ),"x","")</f>
        <v/>
      </c>
      <c r="K41" s="20" t="s">
        <v>127</v>
      </c>
    </row>
    <row r="42" spans="1:11" ht="29.25" thickBot="1" x14ac:dyDescent="0.25">
      <c r="A42" s="904"/>
      <c r="B42" s="176" t="s">
        <v>250</v>
      </c>
      <c r="C42" s="911"/>
      <c r="D42" s="914"/>
      <c r="E42" s="897"/>
      <c r="F42" s="899"/>
      <c r="G42" s="900"/>
      <c r="H42" s="177"/>
      <c r="I42" s="177"/>
      <c r="J42" s="194"/>
      <c r="K42" s="20"/>
    </row>
    <row r="43" spans="1:11" ht="38.25" customHeight="1" thickBot="1" x14ac:dyDescent="0.25">
      <c r="A43" s="904"/>
      <c r="B43" s="176">
        <v>1</v>
      </c>
      <c r="C43" s="920"/>
      <c r="D43" s="914"/>
      <c r="E43" s="922"/>
      <c r="F43" s="923"/>
      <c r="G43" s="906"/>
      <c r="H43" s="177"/>
      <c r="I43" s="177"/>
      <c r="J43" s="196" t="str">
        <f xml:space="preserve"> IF(OR(C39="X",C41="X",D41="x",C43="x",D43="x" ),"x","")</f>
        <v/>
      </c>
      <c r="K43" s="20" t="s">
        <v>129</v>
      </c>
    </row>
    <row r="44" spans="1:11" ht="17.25" customHeight="1" thickBot="1" x14ac:dyDescent="0.25">
      <c r="A44" s="904"/>
      <c r="B44" s="176" t="s">
        <v>130</v>
      </c>
      <c r="C44" s="921"/>
      <c r="D44" s="915"/>
      <c r="E44" s="916"/>
      <c r="F44" s="924"/>
      <c r="G44" s="917"/>
      <c r="H44" s="182"/>
      <c r="I44" s="177"/>
      <c r="J44" s="177"/>
      <c r="K44" s="176"/>
    </row>
    <row r="45" spans="1:11" ht="15" x14ac:dyDescent="0.2">
      <c r="A45" s="178"/>
      <c r="B45" s="177"/>
      <c r="C45" s="177">
        <v>1</v>
      </c>
      <c r="D45" s="177">
        <v>2</v>
      </c>
      <c r="E45" s="177">
        <v>3</v>
      </c>
      <c r="F45" s="177">
        <v>4</v>
      </c>
      <c r="G45" s="177">
        <v>5</v>
      </c>
      <c r="H45" s="177"/>
      <c r="I45" s="177"/>
      <c r="J45" s="177"/>
      <c r="K45" s="176"/>
    </row>
    <row r="46" spans="1:11" ht="15" x14ac:dyDescent="0.2">
      <c r="A46" s="178"/>
      <c r="B46" s="177"/>
      <c r="C46" s="177" t="s">
        <v>131</v>
      </c>
      <c r="D46" s="177" t="s">
        <v>132</v>
      </c>
      <c r="E46" s="177" t="s">
        <v>133</v>
      </c>
      <c r="F46" s="177" t="s">
        <v>134</v>
      </c>
      <c r="G46" s="177" t="s">
        <v>135</v>
      </c>
      <c r="H46" s="177"/>
      <c r="I46" s="177"/>
      <c r="J46" s="177"/>
      <c r="K46" s="176"/>
    </row>
    <row r="47" spans="1:11" ht="15" x14ac:dyDescent="0.2">
      <c r="A47" s="178"/>
      <c r="B47" s="177"/>
      <c r="C47" s="901" t="s">
        <v>136</v>
      </c>
      <c r="D47" s="901"/>
      <c r="E47" s="901"/>
      <c r="F47" s="901"/>
      <c r="G47" s="901"/>
      <c r="H47" s="177"/>
      <c r="I47" s="177"/>
      <c r="J47" s="177"/>
      <c r="K47" s="176"/>
    </row>
    <row r="48" spans="1:11" ht="15" x14ac:dyDescent="0.2">
      <c r="A48" s="178"/>
      <c r="B48" s="177"/>
      <c r="C48" s="901"/>
      <c r="D48" s="901"/>
      <c r="E48" s="901"/>
      <c r="F48" s="901"/>
      <c r="G48" s="901"/>
      <c r="H48" s="177"/>
      <c r="I48" s="177"/>
      <c r="J48" s="177"/>
      <c r="K48" s="176"/>
    </row>
    <row r="49" spans="1:11" ht="22.5" customHeight="1" thickBot="1" x14ac:dyDescent="0.3">
      <c r="A49" s="21"/>
      <c r="B49" s="19"/>
      <c r="C49" s="19"/>
      <c r="D49" s="19"/>
      <c r="E49" s="19"/>
      <c r="F49" s="19"/>
      <c r="G49" s="19"/>
      <c r="H49" s="19"/>
      <c r="I49" s="144"/>
      <c r="J49" s="144"/>
      <c r="K49" s="145"/>
    </row>
    <row r="50" spans="1:11" ht="15" thickBot="1" x14ac:dyDescent="0.25"/>
    <row r="51" spans="1:11" ht="36.75" customHeight="1" thickBot="1" x14ac:dyDescent="0.25">
      <c r="A51" s="152" t="s">
        <v>120</v>
      </c>
      <c r="B51" s="864">
        <f>DESCRIPCION!A20</f>
        <v>0</v>
      </c>
      <c r="C51" s="865"/>
      <c r="D51" s="865"/>
      <c r="E51" s="865"/>
      <c r="F51" s="865"/>
      <c r="G51" s="865"/>
      <c r="H51" s="865"/>
      <c r="I51" s="866"/>
      <c r="J51" s="148" t="s">
        <v>349</v>
      </c>
      <c r="K51" s="146" t="str">
        <f>IF(J57="x","EXTREMA",IF(J59="x","ALTA",IF(J61="x","MODERADA",IF(J63="x","BAJA",""))))</f>
        <v/>
      </c>
    </row>
    <row r="52" spans="1:11" ht="16.5" thickBot="1" x14ac:dyDescent="0.25">
      <c r="A52" s="873" t="s">
        <v>122</v>
      </c>
      <c r="B52" s="874"/>
      <c r="C52" s="874"/>
      <c r="D52" s="875" t="str">
        <f>PROBABILIDAD!T13</f>
        <v xml:space="preserve"> </v>
      </c>
      <c r="E52" s="876"/>
      <c r="F52" s="873" t="s">
        <v>350</v>
      </c>
      <c r="G52" s="874"/>
      <c r="H52" s="874"/>
      <c r="I52" s="877"/>
      <c r="J52" s="878"/>
      <c r="K52" s="879"/>
    </row>
    <row r="53" spans="1:11" ht="15" x14ac:dyDescent="0.2">
      <c r="A53" s="178"/>
      <c r="B53" s="177"/>
      <c r="C53" s="177"/>
      <c r="D53" s="177"/>
      <c r="E53" s="177"/>
      <c r="F53" s="177"/>
      <c r="G53" s="177"/>
      <c r="H53" s="177"/>
      <c r="I53" s="177"/>
      <c r="J53" s="179"/>
      <c r="K53" s="180"/>
    </row>
    <row r="54" spans="1:11" ht="15.75" thickBot="1" x14ac:dyDescent="0.25">
      <c r="A54" s="178"/>
      <c r="B54" s="176"/>
      <c r="C54" s="177"/>
      <c r="D54" s="177"/>
      <c r="E54" s="177"/>
      <c r="F54" s="177"/>
      <c r="G54" s="177"/>
      <c r="H54" s="177"/>
      <c r="I54" s="177"/>
      <c r="J54" s="179"/>
      <c r="K54" s="180"/>
    </row>
    <row r="55" spans="1:11" ht="26.25" customHeight="1" thickBot="1" x14ac:dyDescent="0.25">
      <c r="A55" s="904" t="s">
        <v>122</v>
      </c>
      <c r="B55" s="176">
        <v>5</v>
      </c>
      <c r="C55" s="905"/>
      <c r="D55" s="906"/>
      <c r="E55" s="900"/>
      <c r="F55" s="900"/>
      <c r="G55" s="900"/>
      <c r="H55" s="177"/>
      <c r="I55" s="177"/>
      <c r="J55" s="902" t="s">
        <v>121</v>
      </c>
      <c r="K55" s="903"/>
    </row>
    <row r="56" spans="1:11" ht="18.75" customHeight="1" thickBot="1" x14ac:dyDescent="0.25">
      <c r="A56" s="904"/>
      <c r="B56" s="176" t="s">
        <v>124</v>
      </c>
      <c r="C56" s="905"/>
      <c r="D56" s="906"/>
      <c r="E56" s="900"/>
      <c r="F56" s="900"/>
      <c r="G56" s="900"/>
      <c r="H56" s="177"/>
      <c r="I56" s="177"/>
      <c r="J56" s="181"/>
      <c r="K56" s="20"/>
    </row>
    <row r="57" spans="1:11" ht="30.75" customHeight="1" thickBot="1" x14ac:dyDescent="0.25">
      <c r="A57" s="904"/>
      <c r="B57" s="176">
        <v>4</v>
      </c>
      <c r="C57" s="907"/>
      <c r="D57" s="906"/>
      <c r="E57" s="908"/>
      <c r="F57" s="909"/>
      <c r="G57" s="900"/>
      <c r="H57" s="177"/>
      <c r="I57" s="177"/>
      <c r="J57" s="191" t="str">
        <f xml:space="preserve"> IF(OR(E55="X",F55="X",G55="x",F57="x",G57="X",F59="X",G59="X",G61="X" ),"x","")</f>
        <v/>
      </c>
      <c r="K57" s="20" t="s">
        <v>123</v>
      </c>
    </row>
    <row r="58" spans="1:11" ht="29.25" customHeight="1" thickBot="1" x14ac:dyDescent="0.25">
      <c r="A58" s="904"/>
      <c r="B58" s="176" t="s">
        <v>126</v>
      </c>
      <c r="C58" s="907"/>
      <c r="D58" s="906"/>
      <c r="E58" s="908"/>
      <c r="F58" s="910"/>
      <c r="G58" s="900"/>
      <c r="H58" s="177"/>
      <c r="I58" s="177"/>
      <c r="J58" s="192"/>
      <c r="K58" s="20"/>
    </row>
    <row r="59" spans="1:11" ht="26.25" customHeight="1" thickBot="1" x14ac:dyDescent="0.25">
      <c r="A59" s="904"/>
      <c r="B59" s="176">
        <v>3</v>
      </c>
      <c r="C59" s="911"/>
      <c r="D59" s="897"/>
      <c r="E59" s="912"/>
      <c r="F59" s="909"/>
      <c r="G59" s="900"/>
      <c r="H59" s="177"/>
      <c r="I59" s="177"/>
      <c r="J59" s="193" t="str">
        <f xml:space="preserve"> IF(OR(C55="X",D55="X",D57="x",E57="x",E59="X",F61="X",F63="X",G63="X" ),"x","")</f>
        <v/>
      </c>
      <c r="K59" s="20" t="s">
        <v>125</v>
      </c>
    </row>
    <row r="60" spans="1:11" ht="29.25" thickBot="1" x14ac:dyDescent="0.25">
      <c r="A60" s="904"/>
      <c r="B60" s="176" t="s">
        <v>128</v>
      </c>
      <c r="C60" s="911"/>
      <c r="D60" s="897"/>
      <c r="E60" s="906"/>
      <c r="F60" s="910"/>
      <c r="G60" s="900"/>
      <c r="H60" s="177"/>
      <c r="I60" s="177"/>
      <c r="J60" s="194"/>
      <c r="K60" s="20"/>
    </row>
    <row r="61" spans="1:11" ht="30" customHeight="1" thickBot="1" x14ac:dyDescent="0.25">
      <c r="A61" s="904"/>
      <c r="B61" s="176">
        <v>2</v>
      </c>
      <c r="C61" s="911"/>
      <c r="D61" s="914"/>
      <c r="E61" s="896"/>
      <c r="F61" s="898"/>
      <c r="G61" s="900"/>
      <c r="H61" s="177"/>
      <c r="I61" s="177"/>
      <c r="J61" s="195" t="str">
        <f xml:space="preserve"> IF(OR(C57="X",D59="X",E61="x",E63="x" ),"x","")</f>
        <v/>
      </c>
      <c r="K61" s="20" t="s">
        <v>127</v>
      </c>
    </row>
    <row r="62" spans="1:11" ht="29.25" thickBot="1" x14ac:dyDescent="0.25">
      <c r="A62" s="904"/>
      <c r="B62" s="176" t="s">
        <v>250</v>
      </c>
      <c r="C62" s="911"/>
      <c r="D62" s="914"/>
      <c r="E62" s="897"/>
      <c r="F62" s="899"/>
      <c r="G62" s="900"/>
      <c r="H62" s="177"/>
      <c r="I62" s="177"/>
      <c r="J62" s="194"/>
      <c r="K62" s="20"/>
    </row>
    <row r="63" spans="1:11" ht="30.75" customHeight="1" thickBot="1" x14ac:dyDescent="0.25">
      <c r="A63" s="904"/>
      <c r="B63" s="176">
        <v>1</v>
      </c>
      <c r="C63" s="911"/>
      <c r="D63" s="914"/>
      <c r="E63" s="897"/>
      <c r="F63" s="906"/>
      <c r="G63" s="906"/>
      <c r="H63" s="177"/>
      <c r="I63" s="177"/>
      <c r="J63" s="196" t="str">
        <f xml:space="preserve"> IF(OR(C59="X",C61="X",D61="x",C63="x",D63="x" ),"x","")</f>
        <v/>
      </c>
      <c r="K63" s="20" t="s">
        <v>129</v>
      </c>
    </row>
    <row r="64" spans="1:11" ht="20.25" customHeight="1" thickBot="1" x14ac:dyDescent="0.25">
      <c r="A64" s="904"/>
      <c r="B64" s="176" t="s">
        <v>130</v>
      </c>
      <c r="C64" s="913"/>
      <c r="D64" s="915"/>
      <c r="E64" s="916"/>
      <c r="F64" s="917"/>
      <c r="G64" s="917"/>
      <c r="H64" s="182"/>
      <c r="I64" s="177"/>
      <c r="J64" s="177"/>
      <c r="K64" s="176"/>
    </row>
    <row r="65" spans="1:11" ht="15" x14ac:dyDescent="0.2">
      <c r="A65" s="178"/>
      <c r="B65" s="177"/>
      <c r="C65" s="177">
        <v>1</v>
      </c>
      <c r="D65" s="177">
        <v>2</v>
      </c>
      <c r="E65" s="177">
        <v>3</v>
      </c>
      <c r="F65" s="177">
        <v>4</v>
      </c>
      <c r="G65" s="177">
        <v>5</v>
      </c>
      <c r="H65" s="177"/>
      <c r="I65" s="177"/>
      <c r="J65" s="177"/>
      <c r="K65" s="176"/>
    </row>
    <row r="66" spans="1:11" ht="15" x14ac:dyDescent="0.2">
      <c r="A66" s="178"/>
      <c r="B66" s="177"/>
      <c r="C66" s="177" t="s">
        <v>131</v>
      </c>
      <c r="D66" s="177" t="s">
        <v>132</v>
      </c>
      <c r="E66" s="177" t="s">
        <v>133</v>
      </c>
      <c r="F66" s="177" t="s">
        <v>134</v>
      </c>
      <c r="G66" s="177" t="s">
        <v>135</v>
      </c>
      <c r="H66" s="177"/>
      <c r="I66" s="177"/>
      <c r="J66" s="177"/>
      <c r="K66" s="176"/>
    </row>
    <row r="67" spans="1:11" ht="15" customHeight="1" x14ac:dyDescent="0.2">
      <c r="A67" s="178"/>
      <c r="B67" s="177"/>
      <c r="C67" s="901" t="s">
        <v>136</v>
      </c>
      <c r="D67" s="901"/>
      <c r="E67" s="901"/>
      <c r="F67" s="901"/>
      <c r="G67" s="901"/>
      <c r="H67" s="177"/>
      <c r="I67" s="177"/>
      <c r="J67" s="177"/>
      <c r="K67" s="176"/>
    </row>
    <row r="68" spans="1:11" ht="15" customHeight="1" x14ac:dyDescent="0.2">
      <c r="A68" s="178"/>
      <c r="B68" s="177"/>
      <c r="C68" s="901"/>
      <c r="D68" s="901"/>
      <c r="E68" s="901"/>
      <c r="F68" s="901"/>
      <c r="G68" s="901"/>
      <c r="H68" s="177"/>
      <c r="I68" s="177"/>
      <c r="J68" s="177"/>
      <c r="K68" s="176"/>
    </row>
    <row r="69" spans="1:11" ht="45.75" customHeight="1" thickBot="1" x14ac:dyDescent="0.25">
      <c r="A69" s="188"/>
      <c r="B69" s="189"/>
      <c r="C69" s="189"/>
      <c r="D69" s="189"/>
      <c r="E69" s="189"/>
      <c r="F69" s="189"/>
      <c r="G69" s="189"/>
      <c r="H69" s="189"/>
      <c r="I69" s="189"/>
      <c r="J69" s="189"/>
      <c r="K69" s="190"/>
    </row>
    <row r="70" spans="1:11" ht="15" thickBot="1" x14ac:dyDescent="0.25"/>
    <row r="71" spans="1:11" ht="30.75" customHeight="1" thickBot="1" x14ac:dyDescent="0.25">
      <c r="A71" s="101" t="s">
        <v>120</v>
      </c>
      <c r="B71" s="937" t="str">
        <f>DESCRIPCION!A23</f>
        <v>d</v>
      </c>
      <c r="C71" s="865"/>
      <c r="D71" s="865"/>
      <c r="E71" s="865"/>
      <c r="F71" s="865"/>
      <c r="G71" s="865"/>
      <c r="H71" s="865"/>
      <c r="I71" s="866"/>
      <c r="J71" s="148" t="s">
        <v>349</v>
      </c>
      <c r="K71" s="146" t="str">
        <f>IF(J77="x","EXTREMA",IF(J79="x","ALTA",IF(J81="x","MODERADA",IF(J83="x","BAJA",""))))</f>
        <v/>
      </c>
    </row>
    <row r="72" spans="1:11" ht="16.5" thickBot="1" x14ac:dyDescent="0.25">
      <c r="A72" s="873" t="s">
        <v>122</v>
      </c>
      <c r="B72" s="874"/>
      <c r="C72" s="874"/>
      <c r="D72" s="875" t="str">
        <f>PROBABILIDAD!T14</f>
        <v xml:space="preserve"> </v>
      </c>
      <c r="E72" s="876"/>
      <c r="F72" s="873" t="s">
        <v>350</v>
      </c>
      <c r="G72" s="874"/>
      <c r="H72" s="874"/>
      <c r="I72" s="877"/>
      <c r="J72" s="878"/>
      <c r="K72" s="879"/>
    </row>
    <row r="73" spans="1:11" ht="21.75" customHeight="1" x14ac:dyDescent="0.2">
      <c r="A73" s="183"/>
      <c r="B73" s="164"/>
      <c r="C73" s="164"/>
      <c r="D73" s="164"/>
      <c r="E73" s="164"/>
      <c r="F73" s="164"/>
      <c r="G73" s="164"/>
      <c r="H73" s="164"/>
      <c r="I73" s="164"/>
      <c r="J73" s="179"/>
      <c r="K73" s="180"/>
    </row>
    <row r="74" spans="1:11" ht="18.75" customHeight="1" x14ac:dyDescent="0.2">
      <c r="A74" s="183"/>
      <c r="B74" s="164"/>
      <c r="C74" s="184"/>
      <c r="D74" s="164"/>
      <c r="E74" s="164"/>
      <c r="F74" s="164"/>
      <c r="G74" s="164"/>
      <c r="H74" s="164"/>
      <c r="I74" s="164"/>
      <c r="J74" s="179"/>
      <c r="K74" s="180"/>
    </row>
    <row r="75" spans="1:11" ht="42.75" customHeight="1" x14ac:dyDescent="0.2">
      <c r="A75" s="859" t="s">
        <v>122</v>
      </c>
      <c r="B75" s="164">
        <v>5</v>
      </c>
      <c r="C75" s="860"/>
      <c r="D75" s="839"/>
      <c r="E75" s="840"/>
      <c r="F75" s="840"/>
      <c r="G75" s="840"/>
      <c r="H75" s="164"/>
      <c r="I75" s="164"/>
      <c r="J75" s="854" t="s">
        <v>121</v>
      </c>
      <c r="K75" s="855"/>
    </row>
    <row r="76" spans="1:11" ht="15" x14ac:dyDescent="0.2">
      <c r="A76" s="859"/>
      <c r="B76" s="164" t="s">
        <v>124</v>
      </c>
      <c r="C76" s="861"/>
      <c r="D76" s="839"/>
      <c r="E76" s="840"/>
      <c r="F76" s="840"/>
      <c r="G76" s="840"/>
      <c r="H76" s="164"/>
      <c r="I76" s="164"/>
      <c r="J76" s="166"/>
      <c r="K76" s="167"/>
    </row>
    <row r="77" spans="1:11" ht="29.25" customHeight="1" x14ac:dyDescent="0.2">
      <c r="A77" s="859"/>
      <c r="B77" s="164">
        <v>4</v>
      </c>
      <c r="C77" s="862"/>
      <c r="D77" s="839"/>
      <c r="E77" s="839"/>
      <c r="F77" s="852"/>
      <c r="G77" s="840"/>
      <c r="H77" s="164"/>
      <c r="I77" s="164"/>
      <c r="J77" s="170" t="str">
        <f xml:space="preserve"> IF(OR(E75="X",F75="X",G75="x",F77="x",G77="X",F79="X",G79="X",G81="X" ),"x","")</f>
        <v/>
      </c>
      <c r="K77" s="167" t="s">
        <v>123</v>
      </c>
    </row>
    <row r="78" spans="1:11" ht="27.75" x14ac:dyDescent="0.2">
      <c r="A78" s="859"/>
      <c r="B78" s="164" t="s">
        <v>126</v>
      </c>
      <c r="C78" s="863"/>
      <c r="D78" s="839"/>
      <c r="E78" s="839"/>
      <c r="F78" s="852"/>
      <c r="G78" s="840"/>
      <c r="H78" s="164"/>
      <c r="I78" s="164"/>
      <c r="J78" s="171"/>
      <c r="K78" s="167"/>
    </row>
    <row r="79" spans="1:11" ht="29.25" customHeight="1" x14ac:dyDescent="0.2">
      <c r="A79" s="859"/>
      <c r="B79" s="164">
        <v>3</v>
      </c>
      <c r="C79" s="842"/>
      <c r="D79" s="837"/>
      <c r="E79" s="838"/>
      <c r="F79" s="852"/>
      <c r="G79" s="840"/>
      <c r="H79" s="164"/>
      <c r="I79" s="164"/>
      <c r="J79" s="172" t="str">
        <f xml:space="preserve"> IF(OR(C75="X",D75="X",D77="x",E77="x",E79="X",F81="X",F83="X",G83="X" ),"x","")</f>
        <v/>
      </c>
      <c r="K79" s="167" t="s">
        <v>125</v>
      </c>
    </row>
    <row r="80" spans="1:11" ht="27.75" x14ac:dyDescent="0.2">
      <c r="A80" s="859"/>
      <c r="B80" s="164" t="s">
        <v>128</v>
      </c>
      <c r="C80" s="853"/>
      <c r="D80" s="837"/>
      <c r="E80" s="839"/>
      <c r="F80" s="852"/>
      <c r="G80" s="840"/>
      <c r="H80" s="164"/>
      <c r="I80" s="164"/>
      <c r="J80" s="173"/>
      <c r="K80" s="167"/>
    </row>
    <row r="81" spans="1:11" ht="29.25" customHeight="1" x14ac:dyDescent="0.2">
      <c r="A81" s="859"/>
      <c r="B81" s="164">
        <v>2</v>
      </c>
      <c r="C81" s="842"/>
      <c r="D81" s="835"/>
      <c r="E81" s="836"/>
      <c r="F81" s="838"/>
      <c r="G81" s="840"/>
      <c r="H81" s="164"/>
      <c r="I81" s="164"/>
      <c r="J81" s="174" t="str">
        <f xml:space="preserve"> IF(OR(C77="X",D79="X",E81="x",E83="x" ),"x","")</f>
        <v/>
      </c>
      <c r="K81" s="167" t="s">
        <v>127</v>
      </c>
    </row>
    <row r="82" spans="1:11" ht="27.75" x14ac:dyDescent="0.2">
      <c r="A82" s="859"/>
      <c r="B82" s="164" t="s">
        <v>250</v>
      </c>
      <c r="C82" s="853"/>
      <c r="D82" s="835"/>
      <c r="E82" s="837"/>
      <c r="F82" s="839"/>
      <c r="G82" s="840"/>
      <c r="H82" s="164"/>
      <c r="I82" s="164"/>
      <c r="J82" s="173"/>
      <c r="K82" s="167"/>
    </row>
    <row r="83" spans="1:11" ht="28.5" customHeight="1" x14ac:dyDescent="0.2">
      <c r="A83" s="859"/>
      <c r="B83" s="164">
        <v>1</v>
      </c>
      <c r="C83" s="842"/>
      <c r="D83" s="844"/>
      <c r="E83" s="846"/>
      <c r="F83" s="848"/>
      <c r="G83" s="850"/>
      <c r="H83" s="164"/>
      <c r="I83" s="164"/>
      <c r="J83" s="175" t="str">
        <f xml:space="preserve"> IF(OR(C79="X",C81="X",D81="x",D83="x",C83="x" ),"x","")</f>
        <v/>
      </c>
      <c r="K83" s="167" t="s">
        <v>129</v>
      </c>
    </row>
    <row r="84" spans="1:11" ht="19.5" customHeight="1" x14ac:dyDescent="0.2">
      <c r="A84" s="859"/>
      <c r="B84" s="164" t="s">
        <v>130</v>
      </c>
      <c r="C84" s="843"/>
      <c r="D84" s="845"/>
      <c r="E84" s="847"/>
      <c r="F84" s="849"/>
      <c r="G84" s="851"/>
      <c r="H84" s="164"/>
      <c r="I84" s="164"/>
      <c r="J84" s="164"/>
      <c r="K84" s="165"/>
    </row>
    <row r="85" spans="1:11" x14ac:dyDescent="0.2">
      <c r="A85" s="183"/>
      <c r="B85" s="164"/>
      <c r="C85" s="164">
        <v>1</v>
      </c>
      <c r="D85" s="164">
        <v>2</v>
      </c>
      <c r="E85" s="164">
        <v>3</v>
      </c>
      <c r="F85" s="164">
        <v>4</v>
      </c>
      <c r="G85" s="164">
        <v>5</v>
      </c>
      <c r="H85" s="164"/>
      <c r="I85" s="164"/>
      <c r="J85" s="164"/>
      <c r="K85" s="165"/>
    </row>
    <row r="86" spans="1:11" x14ac:dyDescent="0.2">
      <c r="A86" s="183"/>
      <c r="B86" s="164"/>
      <c r="C86" s="164" t="s">
        <v>131</v>
      </c>
      <c r="D86" s="164" t="s">
        <v>132</v>
      </c>
      <c r="E86" s="164" t="s">
        <v>133</v>
      </c>
      <c r="F86" s="164" t="s">
        <v>134</v>
      </c>
      <c r="G86" s="164" t="s">
        <v>135</v>
      </c>
      <c r="H86" s="164"/>
      <c r="I86" s="164"/>
      <c r="J86" s="164"/>
      <c r="K86" s="165"/>
    </row>
    <row r="87" spans="1:11" x14ac:dyDescent="0.2">
      <c r="A87" s="183"/>
      <c r="B87" s="164"/>
      <c r="C87" s="841" t="s">
        <v>136</v>
      </c>
      <c r="D87" s="841"/>
      <c r="E87" s="841"/>
      <c r="F87" s="841"/>
      <c r="G87" s="841"/>
      <c r="H87" s="164"/>
      <c r="I87" s="164"/>
      <c r="J87" s="164"/>
      <c r="K87" s="165"/>
    </row>
    <row r="88" spans="1:11" x14ac:dyDescent="0.2">
      <c r="A88" s="183"/>
      <c r="B88" s="164"/>
      <c r="C88" s="841"/>
      <c r="D88" s="841"/>
      <c r="E88" s="841"/>
      <c r="F88" s="841"/>
      <c r="G88" s="841"/>
      <c r="H88" s="164"/>
      <c r="I88" s="164"/>
      <c r="J88" s="164"/>
      <c r="K88" s="165"/>
    </row>
    <row r="89" spans="1:11" ht="15" thickBot="1" x14ac:dyDescent="0.25">
      <c r="A89" s="81"/>
      <c r="B89" s="82"/>
      <c r="C89" s="82"/>
      <c r="D89" s="82"/>
      <c r="E89" s="82"/>
      <c r="F89" s="82"/>
      <c r="G89" s="82"/>
      <c r="H89" s="82"/>
      <c r="I89" s="82"/>
      <c r="J89" s="82"/>
      <c r="K89" s="83"/>
    </row>
    <row r="90" spans="1:11" ht="15" thickBot="1" x14ac:dyDescent="0.25"/>
    <row r="91" spans="1:11" ht="33.75" customHeight="1" thickBot="1" x14ac:dyDescent="0.25">
      <c r="A91" s="147" t="s">
        <v>120</v>
      </c>
      <c r="B91" s="864" t="str">
        <f>DESCRIPCION!A26</f>
        <v>e</v>
      </c>
      <c r="C91" s="865"/>
      <c r="D91" s="865"/>
      <c r="E91" s="865"/>
      <c r="F91" s="865"/>
      <c r="G91" s="865"/>
      <c r="H91" s="865"/>
      <c r="I91" s="866"/>
      <c r="J91" s="148" t="s">
        <v>349</v>
      </c>
      <c r="K91" s="146" t="str">
        <f>IF(J97="x","EXTREMA",IF(J99="x","ALTA",IF(J101="x","MODERADA",IF(J103="x","BAJA",""))))</f>
        <v/>
      </c>
    </row>
    <row r="92" spans="1:11" ht="16.5" thickBot="1" x14ac:dyDescent="0.25">
      <c r="A92" s="873" t="s">
        <v>122</v>
      </c>
      <c r="B92" s="874"/>
      <c r="C92" s="874"/>
      <c r="D92" s="875" t="str">
        <f>PROBABILIDAD!T15</f>
        <v xml:space="preserve"> </v>
      </c>
      <c r="E92" s="876"/>
      <c r="F92" s="873" t="s">
        <v>350</v>
      </c>
      <c r="G92" s="874"/>
      <c r="H92" s="874"/>
      <c r="I92" s="877"/>
      <c r="J92" s="878"/>
      <c r="K92" s="879"/>
    </row>
    <row r="93" spans="1:11" x14ac:dyDescent="0.2">
      <c r="A93" s="80"/>
      <c r="B93" s="84"/>
      <c r="C93" s="84"/>
      <c r="D93" s="84"/>
      <c r="E93" s="84"/>
      <c r="F93" s="84"/>
      <c r="G93" s="84"/>
      <c r="H93" s="84"/>
      <c r="I93" s="84"/>
      <c r="J93" s="62"/>
      <c r="K93" s="73"/>
    </row>
    <row r="94" spans="1:11" x14ac:dyDescent="0.2">
      <c r="A94" s="183"/>
      <c r="B94" s="164"/>
      <c r="C94" s="184"/>
      <c r="D94" s="164"/>
      <c r="E94" s="164"/>
      <c r="F94" s="164"/>
      <c r="G94" s="164"/>
      <c r="H94" s="164"/>
      <c r="I94" s="164"/>
      <c r="J94" s="179"/>
      <c r="K94" s="180"/>
    </row>
    <row r="95" spans="1:11" ht="56.25" customHeight="1" x14ac:dyDescent="0.2">
      <c r="A95" s="859" t="s">
        <v>122</v>
      </c>
      <c r="B95" s="164">
        <v>5</v>
      </c>
      <c r="C95" s="860"/>
      <c r="D95" s="839"/>
      <c r="E95" s="840"/>
      <c r="F95" s="840"/>
      <c r="G95" s="840"/>
      <c r="H95" s="164"/>
      <c r="I95" s="164"/>
      <c r="J95" s="854" t="s">
        <v>121</v>
      </c>
      <c r="K95" s="855"/>
    </row>
    <row r="96" spans="1:11" ht="5.25" customHeight="1" x14ac:dyDescent="0.2">
      <c r="A96" s="859"/>
      <c r="B96" s="164" t="s">
        <v>124</v>
      </c>
      <c r="C96" s="861"/>
      <c r="D96" s="839"/>
      <c r="E96" s="840"/>
      <c r="F96" s="840"/>
      <c r="G96" s="840"/>
      <c r="H96" s="164"/>
      <c r="I96" s="164"/>
      <c r="J96" s="166"/>
      <c r="K96" s="167"/>
    </row>
    <row r="97" spans="1:11" ht="27.75" customHeight="1" x14ac:dyDescent="0.2">
      <c r="A97" s="859"/>
      <c r="B97" s="164">
        <v>4</v>
      </c>
      <c r="C97" s="862"/>
      <c r="D97" s="839"/>
      <c r="E97" s="839"/>
      <c r="F97" s="852"/>
      <c r="G97" s="840"/>
      <c r="H97" s="164"/>
      <c r="I97" s="164"/>
      <c r="J97" s="170" t="str">
        <f xml:space="preserve"> IF(OR(E95="X",F95="X",G95="x",F97="x",G97="X",F99="X",G99="X",G101="X" ),"x","")</f>
        <v/>
      </c>
      <c r="K97" s="167" t="s">
        <v>123</v>
      </c>
    </row>
    <row r="98" spans="1:11" ht="27.75" x14ac:dyDescent="0.2">
      <c r="A98" s="859"/>
      <c r="B98" s="164" t="s">
        <v>126</v>
      </c>
      <c r="C98" s="863"/>
      <c r="D98" s="839"/>
      <c r="E98" s="839"/>
      <c r="F98" s="852"/>
      <c r="G98" s="840"/>
      <c r="H98" s="164"/>
      <c r="I98" s="164"/>
      <c r="J98" s="171"/>
      <c r="K98" s="167"/>
    </row>
    <row r="99" spans="1:11" ht="27" customHeight="1" x14ac:dyDescent="0.2">
      <c r="A99" s="859"/>
      <c r="B99" s="164">
        <v>3</v>
      </c>
      <c r="C99" s="842"/>
      <c r="D99" s="837"/>
      <c r="E99" s="838"/>
      <c r="F99" s="852"/>
      <c r="G99" s="840"/>
      <c r="H99" s="164"/>
      <c r="I99" s="164"/>
      <c r="J99" s="172" t="str">
        <f xml:space="preserve"> IF(OR(C95="X",D95="X",D97="x",E97="x",E99="X",F101="X",F103="X",G103="X" ),"x","")</f>
        <v/>
      </c>
      <c r="K99" s="167" t="s">
        <v>125</v>
      </c>
    </row>
    <row r="100" spans="1:11" ht="27.75" x14ac:dyDescent="0.2">
      <c r="A100" s="859"/>
      <c r="B100" s="164" t="s">
        <v>128</v>
      </c>
      <c r="C100" s="853"/>
      <c r="D100" s="837"/>
      <c r="E100" s="839"/>
      <c r="F100" s="852"/>
      <c r="G100" s="840"/>
      <c r="H100" s="164"/>
      <c r="I100" s="164"/>
      <c r="J100" s="173"/>
      <c r="K100" s="167"/>
    </row>
    <row r="101" spans="1:11" ht="25.5" customHeight="1" x14ac:dyDescent="0.2">
      <c r="A101" s="859"/>
      <c r="B101" s="164">
        <v>2</v>
      </c>
      <c r="C101" s="842"/>
      <c r="D101" s="835"/>
      <c r="E101" s="836"/>
      <c r="F101" s="838"/>
      <c r="G101" s="840"/>
      <c r="H101" s="164"/>
      <c r="I101" s="164"/>
      <c r="J101" s="174" t="str">
        <f xml:space="preserve"> IF(OR(C97="X",D99="X",E103="x",E101="x" ),"x","")</f>
        <v/>
      </c>
      <c r="K101" s="167" t="s">
        <v>127</v>
      </c>
    </row>
    <row r="102" spans="1:11" ht="27.75" x14ac:dyDescent="0.2">
      <c r="A102" s="859"/>
      <c r="B102" s="164" t="s">
        <v>250</v>
      </c>
      <c r="C102" s="853"/>
      <c r="D102" s="835"/>
      <c r="E102" s="837"/>
      <c r="F102" s="839"/>
      <c r="G102" s="840"/>
      <c r="H102" s="164"/>
      <c r="I102" s="164"/>
      <c r="J102" s="173"/>
      <c r="K102" s="167"/>
    </row>
    <row r="103" spans="1:11" ht="29.25" customHeight="1" x14ac:dyDescent="0.2">
      <c r="A103" s="859"/>
      <c r="B103" s="164">
        <v>1</v>
      </c>
      <c r="C103" s="842"/>
      <c r="D103" s="844"/>
      <c r="E103" s="846"/>
      <c r="F103" s="848"/>
      <c r="G103" s="850"/>
      <c r="H103" s="164"/>
      <c r="I103" s="164"/>
      <c r="J103" s="175" t="str">
        <f xml:space="preserve"> IF(OR(C99="X",C101="X",C103="x",D101="x",D103="x" ),"x","")</f>
        <v/>
      </c>
      <c r="K103" s="167" t="s">
        <v>129</v>
      </c>
    </row>
    <row r="104" spans="1:11" ht="13.5" customHeight="1" x14ac:dyDescent="0.2">
      <c r="A104" s="859"/>
      <c r="B104" s="164" t="s">
        <v>130</v>
      </c>
      <c r="C104" s="843"/>
      <c r="D104" s="845"/>
      <c r="E104" s="847"/>
      <c r="F104" s="849"/>
      <c r="G104" s="851"/>
      <c r="H104" s="164"/>
      <c r="I104" s="164"/>
      <c r="J104" s="164"/>
      <c r="K104" s="165"/>
    </row>
    <row r="105" spans="1:11" x14ac:dyDescent="0.2">
      <c r="A105" s="183"/>
      <c r="B105" s="164"/>
      <c r="C105" s="164">
        <v>1</v>
      </c>
      <c r="D105" s="164">
        <v>2</v>
      </c>
      <c r="E105" s="164">
        <v>3</v>
      </c>
      <c r="F105" s="164">
        <v>4</v>
      </c>
      <c r="G105" s="164">
        <v>5</v>
      </c>
      <c r="H105" s="164"/>
      <c r="I105" s="164"/>
      <c r="J105" s="164"/>
      <c r="K105" s="165"/>
    </row>
    <row r="106" spans="1:11" x14ac:dyDescent="0.2">
      <c r="A106" s="183"/>
      <c r="B106" s="164"/>
      <c r="C106" s="164" t="s">
        <v>131</v>
      </c>
      <c r="D106" s="164" t="s">
        <v>132</v>
      </c>
      <c r="E106" s="164" t="s">
        <v>133</v>
      </c>
      <c r="F106" s="164" t="s">
        <v>134</v>
      </c>
      <c r="G106" s="164" t="s">
        <v>135</v>
      </c>
      <c r="H106" s="164"/>
      <c r="I106" s="164"/>
      <c r="J106" s="164"/>
      <c r="K106" s="165"/>
    </row>
    <row r="107" spans="1:11" x14ac:dyDescent="0.2">
      <c r="A107" s="183"/>
      <c r="B107" s="164"/>
      <c r="C107" s="841" t="s">
        <v>136</v>
      </c>
      <c r="D107" s="841"/>
      <c r="E107" s="841"/>
      <c r="F107" s="841"/>
      <c r="G107" s="841"/>
      <c r="H107" s="164"/>
      <c r="I107" s="164"/>
      <c r="J107" s="164"/>
      <c r="K107" s="165"/>
    </row>
    <row r="108" spans="1:11" x14ac:dyDescent="0.2">
      <c r="A108" s="183"/>
      <c r="B108" s="164"/>
      <c r="C108" s="841"/>
      <c r="D108" s="841"/>
      <c r="E108" s="841"/>
      <c r="F108" s="841"/>
      <c r="G108" s="841"/>
      <c r="H108" s="164"/>
      <c r="I108" s="164"/>
      <c r="J108" s="164"/>
      <c r="K108" s="165"/>
    </row>
    <row r="109" spans="1:11" ht="15" thickBot="1" x14ac:dyDescent="0.25">
      <c r="A109" s="81"/>
      <c r="B109" s="82"/>
      <c r="C109" s="82"/>
      <c r="D109" s="82"/>
      <c r="E109" s="82"/>
      <c r="F109" s="82"/>
      <c r="G109" s="82"/>
      <c r="H109" s="82"/>
      <c r="I109" s="82"/>
      <c r="J109" s="82"/>
      <c r="K109" s="83"/>
    </row>
    <row r="110" spans="1:11" ht="15" thickBot="1" x14ac:dyDescent="0.25"/>
    <row r="111" spans="1:11" ht="33.75" customHeight="1" thickBot="1" x14ac:dyDescent="0.25">
      <c r="A111" s="147" t="s">
        <v>120</v>
      </c>
      <c r="B111" s="864" t="str">
        <f>DESCRIPCION!A29</f>
        <v>f</v>
      </c>
      <c r="C111" s="865"/>
      <c r="D111" s="865"/>
      <c r="E111" s="865"/>
      <c r="F111" s="865"/>
      <c r="G111" s="865"/>
      <c r="H111" s="865"/>
      <c r="I111" s="866"/>
      <c r="J111" s="148" t="s">
        <v>349</v>
      </c>
      <c r="K111" s="146" t="str">
        <f>IF(J117="x","EXTREMA",IF(J119="x","ALTA",IF(J121="x","MODERADA",IF(J123="x","BAJA",""))))</f>
        <v/>
      </c>
    </row>
    <row r="112" spans="1:11" ht="16.5" thickBot="1" x14ac:dyDescent="0.25">
      <c r="A112" s="873" t="s">
        <v>122</v>
      </c>
      <c r="B112" s="874"/>
      <c r="C112" s="874"/>
      <c r="D112" s="875" t="str">
        <f>PROBABILIDAD!T16</f>
        <v xml:space="preserve"> </v>
      </c>
      <c r="E112" s="876"/>
      <c r="F112" s="873" t="s">
        <v>350</v>
      </c>
      <c r="G112" s="874"/>
      <c r="H112" s="874"/>
      <c r="I112" s="877"/>
      <c r="J112" s="878"/>
      <c r="K112" s="879"/>
    </row>
    <row r="113" spans="1:11" x14ac:dyDescent="0.2">
      <c r="A113" s="183"/>
      <c r="B113" s="164"/>
      <c r="C113" s="164"/>
      <c r="D113" s="164"/>
      <c r="E113" s="164"/>
      <c r="F113" s="164"/>
      <c r="G113" s="164"/>
      <c r="H113" s="164"/>
      <c r="I113" s="164"/>
      <c r="J113" s="62"/>
      <c r="K113" s="73"/>
    </row>
    <row r="114" spans="1:11" x14ac:dyDescent="0.2">
      <c r="A114" s="183"/>
      <c r="B114" s="164"/>
      <c r="C114" s="184"/>
      <c r="D114" s="164"/>
      <c r="E114" s="164"/>
      <c r="F114" s="164"/>
      <c r="G114" s="164"/>
      <c r="H114" s="164"/>
      <c r="I114" s="164"/>
      <c r="J114" s="62"/>
      <c r="K114" s="73"/>
    </row>
    <row r="115" spans="1:11" ht="33" x14ac:dyDescent="0.2">
      <c r="A115" s="859" t="s">
        <v>122</v>
      </c>
      <c r="B115" s="164">
        <v>5</v>
      </c>
      <c r="C115" s="880"/>
      <c r="D115" s="871"/>
      <c r="E115" s="872"/>
      <c r="F115" s="872"/>
      <c r="G115" s="872"/>
      <c r="H115" s="197"/>
      <c r="I115" s="164"/>
      <c r="J115" s="854" t="s">
        <v>121</v>
      </c>
      <c r="K115" s="855"/>
    </row>
    <row r="116" spans="1:11" ht="33" x14ac:dyDescent="0.2">
      <c r="A116" s="859"/>
      <c r="B116" s="164" t="s">
        <v>124</v>
      </c>
      <c r="C116" s="881"/>
      <c r="D116" s="871"/>
      <c r="E116" s="872"/>
      <c r="F116" s="872"/>
      <c r="G116" s="872"/>
      <c r="H116" s="197"/>
      <c r="I116" s="164"/>
      <c r="J116" s="166"/>
      <c r="K116" s="167"/>
    </row>
    <row r="117" spans="1:11" ht="33" x14ac:dyDescent="0.2">
      <c r="A117" s="859"/>
      <c r="B117" s="164">
        <v>4</v>
      </c>
      <c r="C117" s="882"/>
      <c r="D117" s="871"/>
      <c r="E117" s="871"/>
      <c r="F117" s="884"/>
      <c r="G117" s="872"/>
      <c r="H117" s="197"/>
      <c r="I117" s="164"/>
      <c r="J117" s="170" t="str">
        <f xml:space="preserve"> IF(OR(E115="X",F115="X",G115="x",F117="x",G117="X",F119="X",G119="X",G121="X" ),"x","")</f>
        <v/>
      </c>
      <c r="K117" s="167" t="s">
        <v>123</v>
      </c>
    </row>
    <row r="118" spans="1:11" ht="33" x14ac:dyDescent="0.2">
      <c r="A118" s="859"/>
      <c r="B118" s="164" t="s">
        <v>126</v>
      </c>
      <c r="C118" s="883"/>
      <c r="D118" s="871"/>
      <c r="E118" s="871"/>
      <c r="F118" s="884"/>
      <c r="G118" s="872"/>
      <c r="H118" s="197"/>
      <c r="I118" s="164"/>
      <c r="J118" s="171"/>
      <c r="K118" s="167"/>
    </row>
    <row r="119" spans="1:11" ht="33" x14ac:dyDescent="0.2">
      <c r="A119" s="859"/>
      <c r="B119" s="164">
        <v>3</v>
      </c>
      <c r="C119" s="885"/>
      <c r="D119" s="869"/>
      <c r="E119" s="870"/>
      <c r="F119" s="884"/>
      <c r="G119" s="872"/>
      <c r="H119" s="197"/>
      <c r="I119" s="164"/>
      <c r="J119" s="172" t="str">
        <f xml:space="preserve"> IF(OR(C115="X",D115="X",D117="x",E117="x",E119="X",F121="X",F123="X",G123="X" ),"x","")</f>
        <v/>
      </c>
      <c r="K119" s="167" t="s">
        <v>125</v>
      </c>
    </row>
    <row r="120" spans="1:11" ht="33" x14ac:dyDescent="0.2">
      <c r="A120" s="859"/>
      <c r="B120" s="164" t="s">
        <v>128</v>
      </c>
      <c r="C120" s="886"/>
      <c r="D120" s="869"/>
      <c r="E120" s="871"/>
      <c r="F120" s="884"/>
      <c r="G120" s="872"/>
      <c r="H120" s="197"/>
      <c r="I120" s="164"/>
      <c r="J120" s="173"/>
      <c r="K120" s="167"/>
    </row>
    <row r="121" spans="1:11" ht="33" x14ac:dyDescent="0.2">
      <c r="A121" s="859"/>
      <c r="B121" s="164">
        <v>2</v>
      </c>
      <c r="C121" s="885"/>
      <c r="D121" s="867"/>
      <c r="E121" s="868"/>
      <c r="F121" s="870"/>
      <c r="G121" s="872"/>
      <c r="H121" s="197"/>
      <c r="I121" s="164"/>
      <c r="J121" s="174" t="str">
        <f xml:space="preserve"> IF(OR(C117="X",D119="X",E121="x",E123="x" ),"x","")</f>
        <v/>
      </c>
      <c r="K121" s="167" t="s">
        <v>127</v>
      </c>
    </row>
    <row r="122" spans="1:11" ht="33" x14ac:dyDescent="0.2">
      <c r="A122" s="859"/>
      <c r="B122" s="164" t="s">
        <v>250</v>
      </c>
      <c r="C122" s="886"/>
      <c r="D122" s="867"/>
      <c r="E122" s="869"/>
      <c r="F122" s="871"/>
      <c r="G122" s="872"/>
      <c r="H122" s="197"/>
      <c r="I122" s="164"/>
      <c r="J122" s="173"/>
      <c r="K122" s="167"/>
    </row>
    <row r="123" spans="1:11" ht="33" x14ac:dyDescent="0.2">
      <c r="A123" s="859"/>
      <c r="B123" s="164">
        <v>1</v>
      </c>
      <c r="C123" s="885"/>
      <c r="D123" s="888"/>
      <c r="E123" s="890"/>
      <c r="F123" s="892"/>
      <c r="G123" s="894"/>
      <c r="H123" s="197"/>
      <c r="I123" s="164"/>
      <c r="J123" s="175" t="str">
        <f xml:space="preserve"> IF(OR(C119="X",C121="X",D121="x",C123="x",D123="x" ),"x","")</f>
        <v/>
      </c>
      <c r="K123" s="167" t="s">
        <v>129</v>
      </c>
    </row>
    <row r="124" spans="1:11" ht="33" x14ac:dyDescent="0.2">
      <c r="A124" s="859"/>
      <c r="B124" s="164" t="s">
        <v>130</v>
      </c>
      <c r="C124" s="887"/>
      <c r="D124" s="889"/>
      <c r="E124" s="891"/>
      <c r="F124" s="893"/>
      <c r="G124" s="895"/>
      <c r="H124" s="197"/>
      <c r="I124" s="164"/>
      <c r="J124" s="164"/>
      <c r="K124" s="165"/>
    </row>
    <row r="125" spans="1:11" x14ac:dyDescent="0.2">
      <c r="A125" s="183"/>
      <c r="B125" s="164"/>
      <c r="C125" s="164">
        <v>1</v>
      </c>
      <c r="D125" s="164">
        <v>2</v>
      </c>
      <c r="E125" s="164">
        <v>3</v>
      </c>
      <c r="F125" s="164">
        <v>4</v>
      </c>
      <c r="G125" s="164">
        <v>5</v>
      </c>
      <c r="H125" s="164"/>
      <c r="I125" s="164"/>
      <c r="J125" s="164"/>
      <c r="K125" s="165"/>
    </row>
    <row r="126" spans="1:11" x14ac:dyDescent="0.2">
      <c r="A126" s="183"/>
      <c r="B126" s="164"/>
      <c r="C126" s="164" t="s">
        <v>131</v>
      </c>
      <c r="D126" s="164" t="s">
        <v>132</v>
      </c>
      <c r="E126" s="164" t="s">
        <v>133</v>
      </c>
      <c r="F126" s="164" t="s">
        <v>134</v>
      </c>
      <c r="G126" s="164" t="s">
        <v>135</v>
      </c>
      <c r="H126" s="164"/>
      <c r="I126" s="164"/>
      <c r="J126" s="164"/>
      <c r="K126" s="165"/>
    </row>
    <row r="127" spans="1:11" x14ac:dyDescent="0.2">
      <c r="A127" s="183"/>
      <c r="B127" s="164"/>
      <c r="C127" s="841" t="s">
        <v>136</v>
      </c>
      <c r="D127" s="841"/>
      <c r="E127" s="841"/>
      <c r="F127" s="841"/>
      <c r="G127" s="841"/>
      <c r="H127" s="164"/>
      <c r="I127" s="164"/>
      <c r="J127" s="164"/>
      <c r="K127" s="165"/>
    </row>
    <row r="128" spans="1:11" x14ac:dyDescent="0.2">
      <c r="A128" s="183"/>
      <c r="B128" s="164"/>
      <c r="C128" s="841"/>
      <c r="D128" s="841"/>
      <c r="E128" s="841"/>
      <c r="F128" s="841"/>
      <c r="G128" s="841"/>
      <c r="H128" s="164"/>
      <c r="I128" s="164"/>
      <c r="J128" s="164"/>
      <c r="K128" s="165"/>
    </row>
    <row r="129" spans="1:11" ht="15" thickBot="1" x14ac:dyDescent="0.25">
      <c r="A129" s="81"/>
      <c r="B129" s="82"/>
      <c r="C129" s="82"/>
      <c r="D129" s="82"/>
      <c r="E129" s="82"/>
      <c r="F129" s="82"/>
      <c r="G129" s="82"/>
      <c r="H129" s="82"/>
      <c r="I129" s="82"/>
      <c r="J129" s="82"/>
      <c r="K129" s="83"/>
    </row>
    <row r="130" spans="1:11" ht="15" thickBot="1" x14ac:dyDescent="0.25"/>
    <row r="131" spans="1:11" ht="38.25" customHeight="1" thickBot="1" x14ac:dyDescent="0.25">
      <c r="A131" s="147" t="s">
        <v>120</v>
      </c>
      <c r="B131" s="864" t="str">
        <f>DESCRIPCION!A32</f>
        <v>g</v>
      </c>
      <c r="C131" s="865"/>
      <c r="D131" s="865"/>
      <c r="E131" s="865"/>
      <c r="F131" s="865"/>
      <c r="G131" s="865"/>
      <c r="H131" s="865"/>
      <c r="I131" s="866"/>
      <c r="J131" s="148" t="s">
        <v>349</v>
      </c>
      <c r="K131" s="146" t="str">
        <f>IF(J137="x","EXTREMA",IF(J139="x","ALTA",IF(J141="x","MODERADA",IF(J143="x","BAJA",""))))</f>
        <v/>
      </c>
    </row>
    <row r="132" spans="1:11" ht="16.5" thickBot="1" x14ac:dyDescent="0.25">
      <c r="A132" s="873" t="s">
        <v>122</v>
      </c>
      <c r="B132" s="874"/>
      <c r="C132" s="874"/>
      <c r="D132" s="875" t="str">
        <f>PROBABILIDAD!T17</f>
        <v xml:space="preserve"> </v>
      </c>
      <c r="E132" s="876"/>
      <c r="F132" s="873" t="s">
        <v>350</v>
      </c>
      <c r="G132" s="874"/>
      <c r="H132" s="874"/>
      <c r="I132" s="877"/>
      <c r="J132" s="878"/>
      <c r="K132" s="879"/>
    </row>
    <row r="133" spans="1:11" x14ac:dyDescent="0.2">
      <c r="A133" s="183"/>
      <c r="B133" s="164"/>
      <c r="C133" s="164"/>
      <c r="D133" s="164"/>
      <c r="E133" s="164"/>
      <c r="F133" s="164"/>
      <c r="G133" s="164"/>
      <c r="H133" s="164"/>
      <c r="I133" s="164"/>
      <c r="J133" s="179"/>
      <c r="K133" s="180"/>
    </row>
    <row r="134" spans="1:11" x14ac:dyDescent="0.2">
      <c r="A134" s="183"/>
      <c r="B134" s="164"/>
      <c r="C134" s="184"/>
      <c r="D134" s="164"/>
      <c r="E134" s="164"/>
      <c r="F134" s="164"/>
      <c r="G134" s="164"/>
      <c r="H134" s="164"/>
      <c r="I134" s="164"/>
      <c r="J134" s="179"/>
      <c r="K134" s="180"/>
    </row>
    <row r="135" spans="1:11" ht="45.75" customHeight="1" x14ac:dyDescent="0.2">
      <c r="A135" s="859" t="s">
        <v>122</v>
      </c>
      <c r="B135" s="164">
        <v>5</v>
      </c>
      <c r="C135" s="860"/>
      <c r="D135" s="839"/>
      <c r="E135" s="840"/>
      <c r="F135" s="840"/>
      <c r="G135" s="840"/>
      <c r="H135" s="164"/>
      <c r="I135" s="164"/>
      <c r="J135" s="854" t="s">
        <v>121</v>
      </c>
      <c r="K135" s="855"/>
    </row>
    <row r="136" spans="1:11" ht="15" x14ac:dyDescent="0.2">
      <c r="A136" s="859"/>
      <c r="B136" s="164" t="s">
        <v>124</v>
      </c>
      <c r="C136" s="861"/>
      <c r="D136" s="839"/>
      <c r="E136" s="840"/>
      <c r="F136" s="840"/>
      <c r="G136" s="840"/>
      <c r="H136" s="164"/>
      <c r="I136" s="164"/>
      <c r="J136" s="166"/>
      <c r="K136" s="167"/>
    </row>
    <row r="137" spans="1:11" ht="27" customHeight="1" x14ac:dyDescent="0.2">
      <c r="A137" s="859"/>
      <c r="B137" s="164">
        <v>4</v>
      </c>
      <c r="C137" s="862"/>
      <c r="D137" s="839"/>
      <c r="E137" s="839"/>
      <c r="F137" s="852"/>
      <c r="G137" s="840"/>
      <c r="H137" s="164"/>
      <c r="I137" s="164"/>
      <c r="J137" s="170" t="str">
        <f xml:space="preserve"> IF(OR(E135="X",F135="X",G135="x",F137="x",G137="X",F139="X",G139="X",G141="X" ),"x","")</f>
        <v/>
      </c>
      <c r="K137" s="167" t="s">
        <v>123</v>
      </c>
    </row>
    <row r="138" spans="1:11" ht="27.75" x14ac:dyDescent="0.2">
      <c r="A138" s="859"/>
      <c r="B138" s="164" t="s">
        <v>126</v>
      </c>
      <c r="C138" s="863"/>
      <c r="D138" s="839"/>
      <c r="E138" s="839"/>
      <c r="F138" s="852"/>
      <c r="G138" s="840"/>
      <c r="H138" s="164"/>
      <c r="I138" s="164"/>
      <c r="J138" s="171"/>
      <c r="K138" s="167"/>
    </row>
    <row r="139" spans="1:11" ht="32.25" customHeight="1" x14ac:dyDescent="0.2">
      <c r="A139" s="859"/>
      <c r="B139" s="164">
        <v>3</v>
      </c>
      <c r="C139" s="842"/>
      <c r="D139" s="837"/>
      <c r="E139" s="838"/>
      <c r="F139" s="852"/>
      <c r="G139" s="840"/>
      <c r="H139" s="164"/>
      <c r="I139" s="164"/>
      <c r="J139" s="172" t="str">
        <f xml:space="preserve"> IF(OR(C135="X",D135="X",D137="x",E137="x",E139="X",F141="X",F143="X",G143="X" ),"x","")</f>
        <v/>
      </c>
      <c r="K139" s="167" t="s">
        <v>125</v>
      </c>
    </row>
    <row r="140" spans="1:11" ht="27.75" x14ac:dyDescent="0.2">
      <c r="A140" s="859"/>
      <c r="B140" s="164" t="s">
        <v>128</v>
      </c>
      <c r="C140" s="853"/>
      <c r="D140" s="837"/>
      <c r="E140" s="839"/>
      <c r="F140" s="852"/>
      <c r="G140" s="840"/>
      <c r="H140" s="164"/>
      <c r="I140" s="164"/>
      <c r="J140" s="173"/>
      <c r="K140" s="167"/>
    </row>
    <row r="141" spans="1:11" ht="27.75" customHeight="1" x14ac:dyDescent="0.2">
      <c r="A141" s="859"/>
      <c r="B141" s="164">
        <v>2</v>
      </c>
      <c r="C141" s="842"/>
      <c r="D141" s="835"/>
      <c r="E141" s="836"/>
      <c r="F141" s="838"/>
      <c r="G141" s="840"/>
      <c r="H141" s="164"/>
      <c r="I141" s="164"/>
      <c r="J141" s="174" t="str">
        <f xml:space="preserve"> IF(OR(C137="X",D139="X",E141="x",E143="x" ),"x","")</f>
        <v/>
      </c>
      <c r="K141" s="167" t="s">
        <v>127</v>
      </c>
    </row>
    <row r="142" spans="1:11" ht="27.75" x14ac:dyDescent="0.2">
      <c r="A142" s="859"/>
      <c r="B142" s="164" t="s">
        <v>250</v>
      </c>
      <c r="C142" s="853"/>
      <c r="D142" s="835"/>
      <c r="E142" s="837"/>
      <c r="F142" s="839"/>
      <c r="G142" s="840"/>
      <c r="H142" s="164"/>
      <c r="I142" s="164"/>
      <c r="J142" s="173"/>
      <c r="K142" s="167"/>
    </row>
    <row r="143" spans="1:11" ht="30" customHeight="1" x14ac:dyDescent="0.2">
      <c r="A143" s="859"/>
      <c r="B143" s="164">
        <v>1</v>
      </c>
      <c r="C143" s="842"/>
      <c r="D143" s="844"/>
      <c r="E143" s="846"/>
      <c r="F143" s="848"/>
      <c r="G143" s="850"/>
      <c r="H143" s="164"/>
      <c r="I143" s="164"/>
      <c r="J143" s="175" t="str">
        <f xml:space="preserve"> IF(OR(C139="X",C141="X",C143="x",D141="x",D143="x" ),"x","")</f>
        <v/>
      </c>
      <c r="K143" s="167" t="s">
        <v>129</v>
      </c>
    </row>
    <row r="144" spans="1:11" x14ac:dyDescent="0.2">
      <c r="A144" s="859"/>
      <c r="B144" s="164" t="s">
        <v>130</v>
      </c>
      <c r="C144" s="843"/>
      <c r="D144" s="845"/>
      <c r="E144" s="847"/>
      <c r="F144" s="849"/>
      <c r="G144" s="851"/>
      <c r="H144" s="164"/>
      <c r="I144" s="164"/>
      <c r="J144" s="164"/>
      <c r="K144" s="165"/>
    </row>
    <row r="145" spans="1:11" x14ac:dyDescent="0.2">
      <c r="A145" s="183"/>
      <c r="B145" s="164"/>
      <c r="C145" s="164">
        <v>1</v>
      </c>
      <c r="D145" s="164">
        <v>2</v>
      </c>
      <c r="E145" s="164">
        <v>3</v>
      </c>
      <c r="F145" s="164">
        <v>4</v>
      </c>
      <c r="G145" s="164">
        <v>5</v>
      </c>
      <c r="H145" s="164"/>
      <c r="I145" s="164"/>
      <c r="J145" s="164"/>
      <c r="K145" s="165"/>
    </row>
    <row r="146" spans="1:11" x14ac:dyDescent="0.2">
      <c r="A146" s="183"/>
      <c r="B146" s="164"/>
      <c r="C146" s="164" t="s">
        <v>131</v>
      </c>
      <c r="D146" s="164" t="s">
        <v>132</v>
      </c>
      <c r="E146" s="164" t="s">
        <v>133</v>
      </c>
      <c r="F146" s="164" t="s">
        <v>134</v>
      </c>
      <c r="G146" s="164" t="s">
        <v>135</v>
      </c>
      <c r="H146" s="164"/>
      <c r="I146" s="164"/>
      <c r="J146" s="164"/>
      <c r="K146" s="165"/>
    </row>
    <row r="147" spans="1:11" x14ac:dyDescent="0.2">
      <c r="A147" s="183"/>
      <c r="B147" s="164"/>
      <c r="C147" s="841" t="s">
        <v>136</v>
      </c>
      <c r="D147" s="841"/>
      <c r="E147" s="841"/>
      <c r="F147" s="841"/>
      <c r="G147" s="841"/>
      <c r="H147" s="164"/>
      <c r="I147" s="164"/>
      <c r="J147" s="164"/>
      <c r="K147" s="165"/>
    </row>
    <row r="148" spans="1:11" x14ac:dyDescent="0.2">
      <c r="A148" s="183"/>
      <c r="B148" s="164"/>
      <c r="C148" s="841"/>
      <c r="D148" s="841"/>
      <c r="E148" s="841"/>
      <c r="F148" s="841"/>
      <c r="G148" s="841"/>
      <c r="H148" s="164"/>
      <c r="I148" s="164"/>
      <c r="J148" s="164"/>
      <c r="K148" s="165"/>
    </row>
    <row r="149" spans="1:11" ht="15" thickBot="1" x14ac:dyDescent="0.25">
      <c r="A149" s="185"/>
      <c r="B149" s="186"/>
      <c r="C149" s="186"/>
      <c r="D149" s="186"/>
      <c r="E149" s="186"/>
      <c r="F149" s="186"/>
      <c r="G149" s="186"/>
      <c r="H149" s="186"/>
      <c r="I149" s="186"/>
      <c r="J149" s="186"/>
      <c r="K149" s="187"/>
    </row>
    <row r="150" spans="1:11" ht="15" thickBot="1" x14ac:dyDescent="0.25"/>
    <row r="151" spans="1:11" ht="31.5" customHeight="1" thickBot="1" x14ac:dyDescent="0.25">
      <c r="A151" s="147" t="s">
        <v>120</v>
      </c>
      <c r="B151" s="864" t="str">
        <f>DESCRIPCION!A35</f>
        <v>h</v>
      </c>
      <c r="C151" s="865"/>
      <c r="D151" s="865"/>
      <c r="E151" s="865"/>
      <c r="F151" s="865"/>
      <c r="G151" s="865"/>
      <c r="H151" s="865"/>
      <c r="I151" s="866"/>
      <c r="J151" s="148" t="s">
        <v>349</v>
      </c>
      <c r="K151" s="146" t="str">
        <f>IF(J157="x","EXTREMA",IF(J159="x","ALTA",IF(J161="x","MODERADA",IF(J163="x","BAJA",""))))</f>
        <v/>
      </c>
    </row>
    <row r="152" spans="1:11" ht="16.5" thickBot="1" x14ac:dyDescent="0.25">
      <c r="A152" s="873" t="s">
        <v>122</v>
      </c>
      <c r="B152" s="874"/>
      <c r="C152" s="874"/>
      <c r="D152" s="875" t="str">
        <f>PROBABILIDAD!T18</f>
        <v xml:space="preserve"> </v>
      </c>
      <c r="E152" s="876"/>
      <c r="F152" s="873" t="s">
        <v>350</v>
      </c>
      <c r="G152" s="874"/>
      <c r="H152" s="874"/>
      <c r="I152" s="877"/>
      <c r="J152" s="878"/>
      <c r="K152" s="879"/>
    </row>
    <row r="153" spans="1:11" x14ac:dyDescent="0.2">
      <c r="A153" s="183"/>
      <c r="B153" s="164"/>
      <c r="C153" s="164"/>
      <c r="D153" s="164"/>
      <c r="E153" s="164"/>
      <c r="F153" s="164"/>
      <c r="G153" s="164"/>
      <c r="H153" s="164"/>
      <c r="I153" s="164"/>
      <c r="J153" s="179"/>
      <c r="K153" s="180"/>
    </row>
    <row r="154" spans="1:11" x14ac:dyDescent="0.2">
      <c r="A154" s="183"/>
      <c r="B154" s="164"/>
      <c r="C154" s="184"/>
      <c r="D154" s="164"/>
      <c r="E154" s="164"/>
      <c r="F154" s="164"/>
      <c r="G154" s="164"/>
      <c r="H154" s="164"/>
      <c r="I154" s="164"/>
      <c r="J154" s="179"/>
      <c r="K154" s="180"/>
    </row>
    <row r="155" spans="1:11" ht="36" customHeight="1" x14ac:dyDescent="0.2">
      <c r="A155" s="859" t="s">
        <v>122</v>
      </c>
      <c r="B155" s="164">
        <v>5</v>
      </c>
      <c r="C155" s="860"/>
      <c r="D155" s="839"/>
      <c r="E155" s="840"/>
      <c r="F155" s="840"/>
      <c r="G155" s="840"/>
      <c r="H155" s="164"/>
      <c r="I155" s="164"/>
      <c r="J155" s="854" t="s">
        <v>121</v>
      </c>
      <c r="K155" s="855"/>
    </row>
    <row r="156" spans="1:11" ht="15" x14ac:dyDescent="0.2">
      <c r="A156" s="859"/>
      <c r="B156" s="164" t="s">
        <v>124</v>
      </c>
      <c r="C156" s="861"/>
      <c r="D156" s="839"/>
      <c r="E156" s="840"/>
      <c r="F156" s="840"/>
      <c r="G156" s="840"/>
      <c r="H156" s="164"/>
      <c r="I156" s="164"/>
      <c r="J156" s="166"/>
      <c r="K156" s="167"/>
    </row>
    <row r="157" spans="1:11" ht="27" customHeight="1" x14ac:dyDescent="0.2">
      <c r="A157" s="859"/>
      <c r="B157" s="164">
        <v>4</v>
      </c>
      <c r="C157" s="862"/>
      <c r="D157" s="839"/>
      <c r="E157" s="839"/>
      <c r="F157" s="852"/>
      <c r="G157" s="840"/>
      <c r="H157" s="164"/>
      <c r="I157" s="164"/>
      <c r="J157" s="170" t="str">
        <f xml:space="preserve"> IF(OR(E155="X",F155="X",G155="x",F157="x",G157="X",F159="X",G159="X",G161="X" ),"x","")</f>
        <v/>
      </c>
      <c r="K157" s="167" t="s">
        <v>123</v>
      </c>
    </row>
    <row r="158" spans="1:11" ht="27.75" x14ac:dyDescent="0.2">
      <c r="A158" s="859"/>
      <c r="B158" s="164" t="s">
        <v>126</v>
      </c>
      <c r="C158" s="863"/>
      <c r="D158" s="839"/>
      <c r="E158" s="839"/>
      <c r="F158" s="852"/>
      <c r="G158" s="840"/>
      <c r="H158" s="164"/>
      <c r="I158" s="164"/>
      <c r="J158" s="171"/>
      <c r="K158" s="167"/>
    </row>
    <row r="159" spans="1:11" ht="27.75" customHeight="1" x14ac:dyDescent="0.2">
      <c r="A159" s="859"/>
      <c r="B159" s="164">
        <v>3</v>
      </c>
      <c r="C159" s="842"/>
      <c r="D159" s="837"/>
      <c r="E159" s="838"/>
      <c r="F159" s="852"/>
      <c r="G159" s="840"/>
      <c r="H159" s="164"/>
      <c r="I159" s="164"/>
      <c r="J159" s="172" t="str">
        <f xml:space="preserve"> IF(OR(C155="X",D155="X",D157="x",E157="x",E159="X",F161="X",F163="X",G163="X" ),"x","")</f>
        <v/>
      </c>
      <c r="K159" s="167" t="s">
        <v>125</v>
      </c>
    </row>
    <row r="160" spans="1:11" ht="27.75" x14ac:dyDescent="0.2">
      <c r="A160" s="859"/>
      <c r="B160" s="164" t="s">
        <v>128</v>
      </c>
      <c r="C160" s="853"/>
      <c r="D160" s="837"/>
      <c r="E160" s="839"/>
      <c r="F160" s="852"/>
      <c r="G160" s="840"/>
      <c r="H160" s="164"/>
      <c r="I160" s="164"/>
      <c r="J160" s="173"/>
      <c r="K160" s="167"/>
    </row>
    <row r="161" spans="1:11" ht="27.75" customHeight="1" x14ac:dyDescent="0.2">
      <c r="A161" s="859"/>
      <c r="B161" s="164">
        <v>2</v>
      </c>
      <c r="C161" s="842"/>
      <c r="D161" s="835"/>
      <c r="E161" s="836"/>
      <c r="F161" s="838"/>
      <c r="G161" s="840"/>
      <c r="H161" s="164"/>
      <c r="I161" s="164"/>
      <c r="J161" s="174" t="str">
        <f xml:space="preserve"> IF(OR(C157="X",D159="X",E161="x",E163="x" ),"x","")</f>
        <v/>
      </c>
      <c r="K161" s="167" t="s">
        <v>127</v>
      </c>
    </row>
    <row r="162" spans="1:11" ht="27.75" x14ac:dyDescent="0.2">
      <c r="A162" s="859"/>
      <c r="B162" s="164" t="s">
        <v>250</v>
      </c>
      <c r="C162" s="853"/>
      <c r="D162" s="835"/>
      <c r="E162" s="837"/>
      <c r="F162" s="839"/>
      <c r="G162" s="840"/>
      <c r="H162" s="164"/>
      <c r="I162" s="164"/>
      <c r="J162" s="173"/>
      <c r="K162" s="167"/>
    </row>
    <row r="163" spans="1:11" ht="27.75" x14ac:dyDescent="0.2">
      <c r="A163" s="859"/>
      <c r="B163" s="164">
        <v>1</v>
      </c>
      <c r="C163" s="842"/>
      <c r="D163" s="844"/>
      <c r="E163" s="846"/>
      <c r="F163" s="848"/>
      <c r="G163" s="850"/>
      <c r="H163" s="164"/>
      <c r="I163" s="164"/>
      <c r="J163" s="175" t="str">
        <f xml:space="preserve"> IF(OR(C159="X",C161="X",C163="x",D161="x",D163="x" ),"x","")</f>
        <v/>
      </c>
      <c r="K163" s="167" t="s">
        <v>129</v>
      </c>
    </row>
    <row r="164" spans="1:11" ht="26.25" customHeight="1" x14ac:dyDescent="0.2">
      <c r="A164" s="859"/>
      <c r="B164" s="164" t="s">
        <v>130</v>
      </c>
      <c r="C164" s="843"/>
      <c r="D164" s="845"/>
      <c r="E164" s="847"/>
      <c r="F164" s="849"/>
      <c r="G164" s="851"/>
      <c r="H164" s="164"/>
      <c r="I164" s="164"/>
      <c r="J164" s="164"/>
      <c r="K164" s="165"/>
    </row>
    <row r="165" spans="1:11" x14ac:dyDescent="0.2">
      <c r="A165" s="183"/>
      <c r="B165" s="164"/>
      <c r="C165" s="164">
        <v>1</v>
      </c>
      <c r="D165" s="164">
        <v>2</v>
      </c>
      <c r="E165" s="164">
        <v>3</v>
      </c>
      <c r="F165" s="164">
        <v>4</v>
      </c>
      <c r="G165" s="164">
        <v>5</v>
      </c>
      <c r="H165" s="164"/>
      <c r="I165" s="164"/>
      <c r="J165" s="164"/>
      <c r="K165" s="165"/>
    </row>
    <row r="166" spans="1:11" x14ac:dyDescent="0.2">
      <c r="A166" s="183"/>
      <c r="B166" s="164"/>
      <c r="C166" s="164" t="s">
        <v>131</v>
      </c>
      <c r="D166" s="164" t="s">
        <v>132</v>
      </c>
      <c r="E166" s="164" t="s">
        <v>133</v>
      </c>
      <c r="F166" s="164" t="s">
        <v>134</v>
      </c>
      <c r="G166" s="164" t="s">
        <v>135</v>
      </c>
      <c r="H166" s="164"/>
      <c r="I166" s="164"/>
      <c r="J166" s="164"/>
      <c r="K166" s="165"/>
    </row>
    <row r="167" spans="1:11" x14ac:dyDescent="0.2">
      <c r="A167" s="183"/>
      <c r="B167" s="164"/>
      <c r="C167" s="841" t="s">
        <v>136</v>
      </c>
      <c r="D167" s="841"/>
      <c r="E167" s="841"/>
      <c r="F167" s="841"/>
      <c r="G167" s="841"/>
      <c r="H167" s="164"/>
      <c r="I167" s="164"/>
      <c r="J167" s="164"/>
      <c r="K167" s="165"/>
    </row>
    <row r="168" spans="1:11" x14ac:dyDescent="0.2">
      <c r="A168" s="183"/>
      <c r="B168" s="164"/>
      <c r="C168" s="841"/>
      <c r="D168" s="841"/>
      <c r="E168" s="841"/>
      <c r="F168" s="841"/>
      <c r="G168" s="841"/>
      <c r="H168" s="164"/>
      <c r="I168" s="164"/>
      <c r="J168" s="164"/>
      <c r="K168" s="165"/>
    </row>
    <row r="169" spans="1:11" ht="15" thickBot="1" x14ac:dyDescent="0.25">
      <c r="A169" s="185"/>
      <c r="B169" s="186"/>
      <c r="C169" s="186"/>
      <c r="D169" s="186"/>
      <c r="E169" s="186"/>
      <c r="F169" s="186"/>
      <c r="G169" s="186"/>
      <c r="H169" s="186"/>
      <c r="I169" s="186"/>
      <c r="J169" s="186"/>
      <c r="K169" s="187"/>
    </row>
    <row r="171" spans="1:11" ht="15" thickBot="1" x14ac:dyDescent="0.25"/>
    <row r="172" spans="1:11" ht="33.75" customHeight="1" thickBot="1" x14ac:dyDescent="0.25">
      <c r="A172" s="147" t="s">
        <v>120</v>
      </c>
      <c r="B172" s="856" t="str">
        <f>DESCRIPCION!A38</f>
        <v>i</v>
      </c>
      <c r="C172" s="857"/>
      <c r="D172" s="857"/>
      <c r="E172" s="857"/>
      <c r="F172" s="857"/>
      <c r="G172" s="857"/>
      <c r="H172" s="857"/>
      <c r="I172" s="858"/>
      <c r="J172" s="148" t="s">
        <v>349</v>
      </c>
      <c r="K172" s="146" t="str">
        <f>IF(J178="x","EXTREMA",IF(J180="x","ALTA",IF(J182="x","MODERADA",IF(J184="x","BAJA",""))))</f>
        <v/>
      </c>
    </row>
    <row r="173" spans="1:11" ht="16.5" thickBot="1" x14ac:dyDescent="0.25">
      <c r="A173" s="873" t="s">
        <v>122</v>
      </c>
      <c r="B173" s="874"/>
      <c r="C173" s="874"/>
      <c r="D173" s="875" t="str">
        <f>PROBABILIDAD!T19</f>
        <v xml:space="preserve"> </v>
      </c>
      <c r="E173" s="876"/>
      <c r="F173" s="873" t="s">
        <v>350</v>
      </c>
      <c r="G173" s="874"/>
      <c r="H173" s="874"/>
      <c r="I173" s="877"/>
      <c r="J173" s="878"/>
      <c r="K173" s="879"/>
    </row>
    <row r="174" spans="1:11" x14ac:dyDescent="0.2">
      <c r="A174" s="183"/>
      <c r="B174" s="164"/>
      <c r="C174" s="164"/>
      <c r="D174" s="164"/>
      <c r="E174" s="164"/>
      <c r="F174" s="164"/>
      <c r="G174" s="164"/>
      <c r="H174" s="164"/>
      <c r="I174" s="164"/>
      <c r="J174" s="179"/>
      <c r="K174" s="180"/>
    </row>
    <row r="175" spans="1:11" x14ac:dyDescent="0.2">
      <c r="A175" s="183"/>
      <c r="B175" s="164"/>
      <c r="C175" s="184"/>
      <c r="D175" s="164"/>
      <c r="E175" s="164"/>
      <c r="F175" s="164"/>
      <c r="G175" s="164"/>
      <c r="H175" s="164"/>
      <c r="I175" s="164"/>
      <c r="J175" s="179"/>
      <c r="K175" s="180"/>
    </row>
    <row r="176" spans="1:11" ht="31.5" customHeight="1" x14ac:dyDescent="0.2">
      <c r="A176" s="859" t="s">
        <v>122</v>
      </c>
      <c r="B176" s="164">
        <v>5</v>
      </c>
      <c r="C176" s="860"/>
      <c r="D176" s="839"/>
      <c r="E176" s="840"/>
      <c r="F176" s="840"/>
      <c r="G176" s="840"/>
      <c r="H176" s="164"/>
      <c r="I176" s="164"/>
      <c r="J176" s="854" t="s">
        <v>121</v>
      </c>
      <c r="K176" s="855"/>
    </row>
    <row r="177" spans="1:11" ht="15" x14ac:dyDescent="0.2">
      <c r="A177" s="859"/>
      <c r="B177" s="164" t="s">
        <v>124</v>
      </c>
      <c r="C177" s="861"/>
      <c r="D177" s="839"/>
      <c r="E177" s="840"/>
      <c r="F177" s="840"/>
      <c r="G177" s="840"/>
      <c r="H177" s="164"/>
      <c r="I177" s="164"/>
      <c r="J177" s="166"/>
      <c r="K177" s="167"/>
    </row>
    <row r="178" spans="1:11" ht="27.75" customHeight="1" x14ac:dyDescent="0.2">
      <c r="A178" s="859"/>
      <c r="B178" s="164">
        <v>4</v>
      </c>
      <c r="C178" s="862"/>
      <c r="D178" s="839"/>
      <c r="E178" s="839"/>
      <c r="F178" s="852"/>
      <c r="G178" s="840"/>
      <c r="H178" s="164"/>
      <c r="I178" s="164"/>
      <c r="J178" s="170" t="str">
        <f xml:space="preserve"> IF(OR(E176="X",F176="X",G176="x",F178="x",G178="X",F180="X",G180="X",G182="X" ),"x","")</f>
        <v/>
      </c>
      <c r="K178" s="167" t="s">
        <v>123</v>
      </c>
    </row>
    <row r="179" spans="1:11" ht="27.75" x14ac:dyDescent="0.2">
      <c r="A179" s="859"/>
      <c r="B179" s="164" t="s">
        <v>126</v>
      </c>
      <c r="C179" s="863"/>
      <c r="D179" s="839"/>
      <c r="E179" s="839"/>
      <c r="F179" s="852"/>
      <c r="G179" s="840"/>
      <c r="H179" s="164"/>
      <c r="I179" s="164"/>
      <c r="J179" s="171"/>
      <c r="K179" s="167"/>
    </row>
    <row r="180" spans="1:11" ht="32.25" customHeight="1" x14ac:dyDescent="0.2">
      <c r="A180" s="859"/>
      <c r="B180" s="164">
        <v>3</v>
      </c>
      <c r="C180" s="842"/>
      <c r="D180" s="837"/>
      <c r="E180" s="838"/>
      <c r="F180" s="852"/>
      <c r="G180" s="840"/>
      <c r="H180" s="164"/>
      <c r="I180" s="164"/>
      <c r="J180" s="172" t="str">
        <f xml:space="preserve"> IF(OR(C176="X",D176="X",D178="x",E178="x",E180="X",F182="X",F184="X",G184="X" ),"x","")</f>
        <v/>
      </c>
      <c r="K180" s="167" t="s">
        <v>125</v>
      </c>
    </row>
    <row r="181" spans="1:11" ht="27.75" x14ac:dyDescent="0.2">
      <c r="A181" s="859"/>
      <c r="B181" s="164" t="s">
        <v>128</v>
      </c>
      <c r="C181" s="853"/>
      <c r="D181" s="837"/>
      <c r="E181" s="839"/>
      <c r="F181" s="852"/>
      <c r="G181" s="840"/>
      <c r="H181" s="164"/>
      <c r="I181" s="164"/>
      <c r="J181" s="173"/>
      <c r="K181" s="167"/>
    </row>
    <row r="182" spans="1:11" ht="32.25" customHeight="1" x14ac:dyDescent="0.2">
      <c r="A182" s="859"/>
      <c r="B182" s="164">
        <v>2</v>
      </c>
      <c r="C182" s="842"/>
      <c r="D182" s="835"/>
      <c r="E182" s="836"/>
      <c r="F182" s="838"/>
      <c r="G182" s="840"/>
      <c r="H182" s="164"/>
      <c r="I182" s="164"/>
      <c r="J182" s="174" t="str">
        <f xml:space="preserve"> IF(OR(E182="X",D180="X",C178="x",E184="x" ),"x","")</f>
        <v/>
      </c>
      <c r="K182" s="167" t="s">
        <v>127</v>
      </c>
    </row>
    <row r="183" spans="1:11" ht="27.75" x14ac:dyDescent="0.2">
      <c r="A183" s="859"/>
      <c r="B183" s="164" t="s">
        <v>250</v>
      </c>
      <c r="C183" s="853"/>
      <c r="D183" s="835"/>
      <c r="E183" s="837"/>
      <c r="F183" s="839"/>
      <c r="G183" s="840"/>
      <c r="H183" s="164"/>
      <c r="I183" s="164"/>
      <c r="J183" s="173"/>
      <c r="K183" s="167"/>
    </row>
    <row r="184" spans="1:11" ht="27.75" x14ac:dyDescent="0.2">
      <c r="A184" s="859"/>
      <c r="B184" s="164">
        <v>1</v>
      </c>
      <c r="C184" s="842"/>
      <c r="D184" s="844"/>
      <c r="E184" s="846"/>
      <c r="F184" s="848"/>
      <c r="G184" s="850"/>
      <c r="H184" s="164"/>
      <c r="I184" s="164"/>
      <c r="J184" s="175" t="str">
        <f xml:space="preserve"> IF(OR(C180="X",C182="X",D182="x",D184="x",C184="x" ),"x","")</f>
        <v/>
      </c>
      <c r="K184" s="167" t="s">
        <v>129</v>
      </c>
    </row>
    <row r="185" spans="1:11" ht="24" customHeight="1" x14ac:dyDescent="0.2">
      <c r="A185" s="859"/>
      <c r="B185" s="164" t="s">
        <v>130</v>
      </c>
      <c r="C185" s="843"/>
      <c r="D185" s="845"/>
      <c r="E185" s="847"/>
      <c r="F185" s="849"/>
      <c r="G185" s="851"/>
      <c r="H185" s="164"/>
      <c r="I185" s="164"/>
      <c r="J185" s="164"/>
      <c r="K185" s="165"/>
    </row>
    <row r="186" spans="1:11" x14ac:dyDescent="0.2">
      <c r="A186" s="183"/>
      <c r="B186" s="164"/>
      <c r="C186" s="164">
        <v>1</v>
      </c>
      <c r="D186" s="164">
        <v>2</v>
      </c>
      <c r="E186" s="164">
        <v>3</v>
      </c>
      <c r="F186" s="164">
        <v>4</v>
      </c>
      <c r="G186" s="164">
        <v>5</v>
      </c>
      <c r="H186" s="164"/>
      <c r="I186" s="164"/>
      <c r="J186" s="164"/>
      <c r="K186" s="165"/>
    </row>
    <row r="187" spans="1:11" x14ac:dyDescent="0.2">
      <c r="A187" s="183"/>
      <c r="B187" s="164"/>
      <c r="C187" s="164" t="s">
        <v>131</v>
      </c>
      <c r="D187" s="164" t="s">
        <v>132</v>
      </c>
      <c r="E187" s="164" t="s">
        <v>133</v>
      </c>
      <c r="F187" s="164" t="s">
        <v>134</v>
      </c>
      <c r="G187" s="164" t="s">
        <v>135</v>
      </c>
      <c r="H187" s="164"/>
      <c r="I187" s="164"/>
      <c r="J187" s="164"/>
      <c r="K187" s="165"/>
    </row>
    <row r="188" spans="1:11" x14ac:dyDescent="0.2">
      <c r="A188" s="183"/>
      <c r="B188" s="164"/>
      <c r="C188" s="841" t="s">
        <v>136</v>
      </c>
      <c r="D188" s="841"/>
      <c r="E188" s="841"/>
      <c r="F188" s="841"/>
      <c r="G188" s="841"/>
      <c r="H188" s="164"/>
      <c r="I188" s="164"/>
      <c r="J188" s="164"/>
      <c r="K188" s="165"/>
    </row>
    <row r="189" spans="1:11" x14ac:dyDescent="0.2">
      <c r="A189" s="183"/>
      <c r="B189" s="164"/>
      <c r="C189" s="841"/>
      <c r="D189" s="841"/>
      <c r="E189" s="841"/>
      <c r="F189" s="841"/>
      <c r="G189" s="841"/>
      <c r="H189" s="164"/>
      <c r="I189" s="164"/>
      <c r="J189" s="164"/>
      <c r="K189" s="165"/>
    </row>
    <row r="190" spans="1:11" ht="15" thickBot="1" x14ac:dyDescent="0.25">
      <c r="A190" s="81"/>
      <c r="B190" s="82"/>
      <c r="C190" s="82"/>
      <c r="D190" s="82"/>
      <c r="E190" s="82"/>
      <c r="F190" s="82"/>
      <c r="G190" s="82"/>
      <c r="H190" s="82"/>
      <c r="I190" s="82"/>
      <c r="J190" s="82"/>
      <c r="K190" s="83"/>
    </row>
    <row r="191" spans="1:11" ht="15" thickBot="1" x14ac:dyDescent="0.25"/>
    <row r="192" spans="1:11" ht="33" customHeight="1" thickBot="1" x14ac:dyDescent="0.25">
      <c r="A192" s="147" t="s">
        <v>120</v>
      </c>
      <c r="B192" s="864" t="str">
        <f>DESCRIPCION!A41</f>
        <v>j</v>
      </c>
      <c r="C192" s="865"/>
      <c r="D192" s="865"/>
      <c r="E192" s="865"/>
      <c r="F192" s="865"/>
      <c r="G192" s="865"/>
      <c r="H192" s="865"/>
      <c r="I192" s="866"/>
      <c r="J192" s="148" t="s">
        <v>349</v>
      </c>
      <c r="K192" s="146" t="str">
        <f>IF(J198="x","EXTREMA",IF(J200="x","ALTA",IF(J202="x","MODERADA",IF(J204="x","BAJA",""))))</f>
        <v/>
      </c>
    </row>
    <row r="193" spans="1:11" ht="16.5" thickBot="1" x14ac:dyDescent="0.25">
      <c r="A193" s="873" t="s">
        <v>122</v>
      </c>
      <c r="B193" s="874"/>
      <c r="C193" s="874"/>
      <c r="D193" s="875" t="str">
        <f>PROBABILIDAD!T20</f>
        <v xml:space="preserve"> </v>
      </c>
      <c r="E193" s="876"/>
      <c r="F193" s="873" t="s">
        <v>350</v>
      </c>
      <c r="G193" s="874"/>
      <c r="H193" s="874"/>
      <c r="I193" s="877"/>
      <c r="J193" s="878"/>
      <c r="K193" s="879"/>
    </row>
    <row r="194" spans="1:11" x14ac:dyDescent="0.2">
      <c r="A194" s="183"/>
      <c r="B194" s="164"/>
      <c r="C194" s="164"/>
      <c r="D194" s="164"/>
      <c r="E194" s="164"/>
      <c r="F194" s="164"/>
      <c r="G194" s="164"/>
      <c r="H194" s="164"/>
      <c r="I194" s="164"/>
      <c r="J194" s="179"/>
      <c r="K194" s="180"/>
    </row>
    <row r="195" spans="1:11" x14ac:dyDescent="0.2">
      <c r="A195" s="183"/>
      <c r="B195" s="164"/>
      <c r="C195" s="184"/>
      <c r="D195" s="164"/>
      <c r="E195" s="164"/>
      <c r="F195" s="164"/>
      <c r="G195" s="164"/>
      <c r="H195" s="164"/>
      <c r="I195" s="164"/>
      <c r="J195" s="179"/>
      <c r="K195" s="180"/>
    </row>
    <row r="196" spans="1:11" ht="27" customHeight="1" x14ac:dyDescent="0.2">
      <c r="A196" s="859" t="s">
        <v>122</v>
      </c>
      <c r="B196" s="164">
        <v>5</v>
      </c>
      <c r="C196" s="860"/>
      <c r="D196" s="839"/>
      <c r="E196" s="840"/>
      <c r="F196" s="840"/>
      <c r="G196" s="840"/>
      <c r="H196" s="164"/>
      <c r="I196" s="164"/>
      <c r="J196" s="854" t="s">
        <v>121</v>
      </c>
      <c r="K196" s="855"/>
    </row>
    <row r="197" spans="1:11" ht="15" x14ac:dyDescent="0.2">
      <c r="A197" s="859"/>
      <c r="B197" s="164" t="s">
        <v>124</v>
      </c>
      <c r="C197" s="861"/>
      <c r="D197" s="839"/>
      <c r="E197" s="840"/>
      <c r="F197" s="840"/>
      <c r="G197" s="840"/>
      <c r="H197" s="164"/>
      <c r="I197" s="164"/>
      <c r="J197" s="166"/>
      <c r="K197" s="167"/>
    </row>
    <row r="198" spans="1:11" ht="30.75" customHeight="1" x14ac:dyDescent="0.2">
      <c r="A198" s="859"/>
      <c r="B198" s="164">
        <v>4</v>
      </c>
      <c r="C198" s="862"/>
      <c r="D198" s="839"/>
      <c r="E198" s="839"/>
      <c r="F198" s="852"/>
      <c r="G198" s="840"/>
      <c r="H198" s="164"/>
      <c r="I198" s="164"/>
      <c r="J198" s="170" t="str">
        <f xml:space="preserve"> IF(OR(E196="X",F196="X",G196="x",F198="x",G198="X",F200="X",G200="X",G202="X" ),"x","")</f>
        <v/>
      </c>
      <c r="K198" s="167" t="s">
        <v>123</v>
      </c>
    </row>
    <row r="199" spans="1:11" ht="27.75" x14ac:dyDescent="0.2">
      <c r="A199" s="859"/>
      <c r="B199" s="164" t="s">
        <v>126</v>
      </c>
      <c r="C199" s="863"/>
      <c r="D199" s="839"/>
      <c r="E199" s="839"/>
      <c r="F199" s="852"/>
      <c r="G199" s="840"/>
      <c r="H199" s="164"/>
      <c r="I199" s="164"/>
      <c r="J199" s="171"/>
      <c r="K199" s="167"/>
    </row>
    <row r="200" spans="1:11" ht="25.5" customHeight="1" x14ac:dyDescent="0.2">
      <c r="A200" s="859"/>
      <c r="B200" s="164">
        <v>3</v>
      </c>
      <c r="C200" s="842"/>
      <c r="D200" s="837"/>
      <c r="E200" s="838"/>
      <c r="F200" s="852"/>
      <c r="G200" s="840"/>
      <c r="H200" s="164"/>
      <c r="I200" s="164"/>
      <c r="J200" s="172" t="str">
        <f xml:space="preserve"> IF(OR(C196="X",D196="X",D198="x",E198="x",E200="X",F202="X",F204="X",G204="X" ),"x","")</f>
        <v/>
      </c>
      <c r="K200" s="167" t="s">
        <v>125</v>
      </c>
    </row>
    <row r="201" spans="1:11" ht="27.75" x14ac:dyDescent="0.2">
      <c r="A201" s="859"/>
      <c r="B201" s="164" t="s">
        <v>128</v>
      </c>
      <c r="C201" s="853"/>
      <c r="D201" s="837"/>
      <c r="E201" s="839"/>
      <c r="F201" s="852"/>
      <c r="G201" s="840"/>
      <c r="H201" s="164"/>
      <c r="I201" s="164"/>
      <c r="J201" s="173"/>
      <c r="K201" s="167"/>
    </row>
    <row r="202" spans="1:11" ht="32.25" customHeight="1" x14ac:dyDescent="0.2">
      <c r="A202" s="859"/>
      <c r="B202" s="164">
        <v>2</v>
      </c>
      <c r="C202" s="842"/>
      <c r="D202" s="835"/>
      <c r="E202" s="836"/>
      <c r="F202" s="838"/>
      <c r="G202" s="840"/>
      <c r="H202" s="164"/>
      <c r="I202" s="164"/>
      <c r="J202" s="174" t="str">
        <f xml:space="preserve"> IF(OR(C198="X",D200="X",E202="x",E204="x" ),"x","")</f>
        <v/>
      </c>
      <c r="K202" s="167" t="s">
        <v>127</v>
      </c>
    </row>
    <row r="203" spans="1:11" ht="27.75" x14ac:dyDescent="0.2">
      <c r="A203" s="859"/>
      <c r="B203" s="164" t="s">
        <v>250</v>
      </c>
      <c r="C203" s="853"/>
      <c r="D203" s="835"/>
      <c r="E203" s="837"/>
      <c r="F203" s="839"/>
      <c r="G203" s="840"/>
      <c r="H203" s="164"/>
      <c r="I203" s="164"/>
      <c r="J203" s="173"/>
      <c r="K203" s="167"/>
    </row>
    <row r="204" spans="1:11" ht="27.75" x14ac:dyDescent="0.2">
      <c r="A204" s="859"/>
      <c r="B204" s="164">
        <v>1</v>
      </c>
      <c r="C204" s="842"/>
      <c r="D204" s="844"/>
      <c r="E204" s="846"/>
      <c r="F204" s="848"/>
      <c r="G204" s="850"/>
      <c r="H204" s="164"/>
      <c r="I204" s="164"/>
      <c r="J204" s="175" t="str">
        <f xml:space="preserve"> IF(OR(C200="X",C202="X",D202="x",D204="x",C204="x" ),"x","")</f>
        <v/>
      </c>
      <c r="K204" s="167" t="s">
        <v>129</v>
      </c>
    </row>
    <row r="205" spans="1:11" ht="26.25" customHeight="1" x14ac:dyDescent="0.2">
      <c r="A205" s="859"/>
      <c r="B205" s="164" t="s">
        <v>130</v>
      </c>
      <c r="C205" s="843"/>
      <c r="D205" s="845"/>
      <c r="E205" s="847"/>
      <c r="F205" s="849"/>
      <c r="G205" s="851"/>
      <c r="H205" s="164"/>
      <c r="I205" s="164"/>
      <c r="J205" s="164"/>
      <c r="K205" s="165"/>
    </row>
    <row r="206" spans="1:11" x14ac:dyDescent="0.2">
      <c r="A206" s="183"/>
      <c r="B206" s="164"/>
      <c r="C206" s="164">
        <v>1</v>
      </c>
      <c r="D206" s="164">
        <v>2</v>
      </c>
      <c r="E206" s="164">
        <v>3</v>
      </c>
      <c r="F206" s="164">
        <v>4</v>
      </c>
      <c r="G206" s="164">
        <v>5</v>
      </c>
      <c r="H206" s="164"/>
      <c r="I206" s="164"/>
      <c r="J206" s="164"/>
      <c r="K206" s="165"/>
    </row>
    <row r="207" spans="1:11" x14ac:dyDescent="0.2">
      <c r="A207" s="183"/>
      <c r="B207" s="164"/>
      <c r="C207" s="164" t="s">
        <v>131</v>
      </c>
      <c r="D207" s="164" t="s">
        <v>132</v>
      </c>
      <c r="E207" s="164" t="s">
        <v>133</v>
      </c>
      <c r="F207" s="164" t="s">
        <v>134</v>
      </c>
      <c r="G207" s="164" t="s">
        <v>135</v>
      </c>
      <c r="H207" s="164"/>
      <c r="I207" s="164"/>
      <c r="J207" s="164"/>
      <c r="K207" s="165"/>
    </row>
    <row r="208" spans="1:11" x14ac:dyDescent="0.2">
      <c r="A208" s="183"/>
      <c r="B208" s="164"/>
      <c r="C208" s="841" t="s">
        <v>136</v>
      </c>
      <c r="D208" s="841"/>
      <c r="E208" s="841"/>
      <c r="F208" s="841"/>
      <c r="G208" s="841"/>
      <c r="H208" s="164"/>
      <c r="I208" s="164"/>
      <c r="J208" s="164"/>
      <c r="K208" s="165"/>
    </row>
    <row r="209" spans="1:11" x14ac:dyDescent="0.2">
      <c r="A209" s="183"/>
      <c r="B209" s="164"/>
      <c r="C209" s="841"/>
      <c r="D209" s="841"/>
      <c r="E209" s="841"/>
      <c r="F209" s="841"/>
      <c r="G209" s="841"/>
      <c r="H209" s="164"/>
      <c r="I209" s="164"/>
      <c r="J209" s="164"/>
      <c r="K209" s="165"/>
    </row>
    <row r="210" spans="1:11" ht="15" thickBot="1" x14ac:dyDescent="0.25">
      <c r="A210" s="81"/>
      <c r="B210" s="82"/>
      <c r="C210" s="82"/>
      <c r="D210" s="82"/>
      <c r="E210" s="82"/>
      <c r="F210" s="82"/>
      <c r="G210" s="82"/>
      <c r="H210" s="82"/>
      <c r="I210" s="82"/>
      <c r="J210" s="82"/>
      <c r="K210" s="83"/>
    </row>
  </sheetData>
  <sheetProtection selectLockedCells="1"/>
  <dataConsolidate/>
  <mergeCells count="34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C95:C96"/>
    <mergeCell ref="D95:D96"/>
    <mergeCell ref="E95:E96"/>
    <mergeCell ref="F95:F96"/>
    <mergeCell ref="G95:G96"/>
    <mergeCell ref="C97:C98"/>
    <mergeCell ref="D97:D98"/>
    <mergeCell ref="E97:E98"/>
    <mergeCell ref="F97:F98"/>
    <mergeCell ref="G97:G98"/>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D178:D179"/>
    <mergeCell ref="E178:E179"/>
    <mergeCell ref="F178:F179"/>
    <mergeCell ref="G178:G179"/>
    <mergeCell ref="C180:C181"/>
    <mergeCell ref="D180:D181"/>
    <mergeCell ref="F180:F181"/>
    <mergeCell ref="G180:G181"/>
    <mergeCell ref="E180:E181"/>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Hoja3!$A$1:$A$5</xm:f>
          </x14:formula1>
          <xm:sqref>J12:K12 J32:K32 J52:K52 J72:K72 J92:K92 J112:K112 J132:K132 J152:K152 J173:K173 J193:K193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A6" sqref="A6"/>
    </sheetView>
  </sheetViews>
  <sheetFormatPr baseColWidth="10" defaultRowHeight="15" x14ac:dyDescent="0.25"/>
  <sheetData>
    <row r="1" spans="1:1" x14ac:dyDescent="0.25">
      <c r="A1" t="s">
        <v>131</v>
      </c>
    </row>
    <row r="2" spans="1:1" x14ac:dyDescent="0.25">
      <c r="A2" t="s">
        <v>132</v>
      </c>
    </row>
    <row r="3" spans="1:1" x14ac:dyDescent="0.25">
      <c r="A3" t="s">
        <v>133</v>
      </c>
    </row>
    <row r="4" spans="1:1" x14ac:dyDescent="0.25">
      <c r="A4" t="s">
        <v>134</v>
      </c>
    </row>
    <row r="5" spans="1:1" x14ac:dyDescent="0.25">
      <c r="A5" t="s">
        <v>135</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6"/>
  </sheetPr>
  <dimension ref="A1:C190"/>
  <sheetViews>
    <sheetView topLeftCell="A170" workbookViewId="0">
      <selection activeCell="A186" sqref="A186"/>
    </sheetView>
  </sheetViews>
  <sheetFormatPr baseColWidth="10" defaultColWidth="11.42578125" defaultRowHeight="15" x14ac:dyDescent="0.25"/>
  <cols>
    <col min="1" max="1" width="37.5703125" customWidth="1"/>
    <col min="2" max="2" width="72.28515625" customWidth="1"/>
    <col min="3" max="3" width="59.85546875" style="24" customWidth="1"/>
  </cols>
  <sheetData>
    <row r="1" spans="1:1" x14ac:dyDescent="0.25">
      <c r="A1" s="38" t="s">
        <v>137</v>
      </c>
    </row>
    <row r="2" spans="1:1" x14ac:dyDescent="0.25">
      <c r="A2" s="8"/>
    </row>
    <row r="3" spans="1:1" x14ac:dyDescent="0.25">
      <c r="A3" s="8" t="s">
        <v>138</v>
      </c>
    </row>
    <row r="4" spans="1:1" x14ac:dyDescent="0.25">
      <c r="A4" s="8" t="s">
        <v>139</v>
      </c>
    </row>
    <row r="6" spans="1:1" x14ac:dyDescent="0.25">
      <c r="A6" s="38" t="s">
        <v>140</v>
      </c>
    </row>
    <row r="7" spans="1:1" x14ac:dyDescent="0.25">
      <c r="A7" t="s">
        <v>80</v>
      </c>
    </row>
    <row r="8" spans="1:1" x14ac:dyDescent="0.25">
      <c r="A8" t="s">
        <v>141</v>
      </c>
    </row>
    <row r="9" spans="1:1" x14ac:dyDescent="0.25">
      <c r="A9" t="s">
        <v>142</v>
      </c>
    </row>
    <row r="10" spans="1:1" x14ac:dyDescent="0.25">
      <c r="A10" t="s">
        <v>143</v>
      </c>
    </row>
    <row r="11" spans="1:1" x14ac:dyDescent="0.25">
      <c r="A11" t="s">
        <v>144</v>
      </c>
    </row>
    <row r="12" spans="1:1" x14ac:dyDescent="0.25">
      <c r="A12" t="s">
        <v>145</v>
      </c>
    </row>
    <row r="13" spans="1:1" x14ac:dyDescent="0.25">
      <c r="A13" t="s">
        <v>146</v>
      </c>
    </row>
    <row r="14" spans="1:1" x14ac:dyDescent="0.25">
      <c r="A14" t="s">
        <v>147</v>
      </c>
    </row>
    <row r="15" spans="1:1" x14ac:dyDescent="0.25">
      <c r="A15" t="s">
        <v>148</v>
      </c>
    </row>
    <row r="16" spans="1:1" x14ac:dyDescent="0.25">
      <c r="A16" t="s">
        <v>149</v>
      </c>
    </row>
    <row r="19" spans="1:3" x14ac:dyDescent="0.25">
      <c r="A19" s="38" t="s">
        <v>136</v>
      </c>
    </row>
    <row r="20" spans="1:3" x14ac:dyDescent="0.25">
      <c r="A20" t="s">
        <v>92</v>
      </c>
    </row>
    <row r="21" spans="1:3" x14ac:dyDescent="0.25">
      <c r="A21" t="s">
        <v>150</v>
      </c>
    </row>
    <row r="22" spans="1:3" x14ac:dyDescent="0.25">
      <c r="A22" t="s">
        <v>151</v>
      </c>
    </row>
    <row r="23" spans="1:3" x14ac:dyDescent="0.25">
      <c r="A23" t="s">
        <v>152</v>
      </c>
    </row>
    <row r="24" spans="1:3" x14ac:dyDescent="0.25">
      <c r="A24" t="s">
        <v>153</v>
      </c>
    </row>
    <row r="25" spans="1:3" x14ac:dyDescent="0.25">
      <c r="A25" t="s">
        <v>154</v>
      </c>
    </row>
    <row r="28" spans="1:3" ht="141" customHeight="1" x14ac:dyDescent="0.25">
      <c r="A28" s="46" t="s">
        <v>155</v>
      </c>
      <c r="B28" s="48" t="s">
        <v>156</v>
      </c>
      <c r="C28" s="48" t="s">
        <v>157</v>
      </c>
    </row>
    <row r="29" spans="1:3" ht="144" customHeight="1" x14ac:dyDescent="0.25">
      <c r="A29" t="s">
        <v>158</v>
      </c>
      <c r="B29" s="39" t="s">
        <v>159</v>
      </c>
      <c r="C29" s="47" t="s">
        <v>160</v>
      </c>
    </row>
    <row r="30" spans="1:3" ht="135" x14ac:dyDescent="0.25">
      <c r="A30" s="44" t="s">
        <v>161</v>
      </c>
      <c r="B30" s="37" t="s">
        <v>162</v>
      </c>
      <c r="C30" s="47" t="s">
        <v>163</v>
      </c>
    </row>
    <row r="31" spans="1:3" ht="102.75" x14ac:dyDescent="0.25">
      <c r="A31" t="s">
        <v>164</v>
      </c>
      <c r="B31" s="37" t="s">
        <v>165</v>
      </c>
      <c r="C31" s="47" t="s">
        <v>166</v>
      </c>
    </row>
    <row r="32" spans="1:3" ht="102.75" x14ac:dyDescent="0.25">
      <c r="A32" t="s">
        <v>167</v>
      </c>
      <c r="B32" s="37" t="s">
        <v>168</v>
      </c>
      <c r="C32" s="47" t="s">
        <v>169</v>
      </c>
    </row>
    <row r="34" spans="1:3" x14ac:dyDescent="0.25">
      <c r="A34" t="s">
        <v>170</v>
      </c>
      <c r="C34" s="49" t="s">
        <v>171</v>
      </c>
    </row>
    <row r="35" spans="1:3" x14ac:dyDescent="0.25">
      <c r="A35">
        <v>1</v>
      </c>
      <c r="B35">
        <f>IF(' IMPACTO RIESGOS CORRUPCION'!D13="X",1,0)</f>
        <v>0</v>
      </c>
    </row>
    <row r="36" spans="1:3" x14ac:dyDescent="0.25">
      <c r="A36">
        <v>2</v>
      </c>
      <c r="B36">
        <f>IF(' IMPACTO RIESGOS CORRUPCION'!D14="X",1,0)</f>
        <v>0</v>
      </c>
      <c r="C36" s="24" t="s">
        <v>138</v>
      </c>
    </row>
    <row r="37" spans="1:3" x14ac:dyDescent="0.25">
      <c r="A37">
        <v>3</v>
      </c>
      <c r="B37">
        <f>IF(' IMPACTO RIESGOS CORRUPCION'!D15="X",1,0)</f>
        <v>0</v>
      </c>
    </row>
    <row r="38" spans="1:3" x14ac:dyDescent="0.25">
      <c r="A38">
        <v>4</v>
      </c>
      <c r="B38">
        <f>IF(' IMPACTO RIESGOS CORRUPCION'!D16="X",1,0)</f>
        <v>0</v>
      </c>
    </row>
    <row r="39" spans="1:3" x14ac:dyDescent="0.25">
      <c r="A39">
        <v>5</v>
      </c>
      <c r="B39">
        <f>IF(' IMPACTO RIESGOS CORRUPCION'!D17="X",1,0)</f>
        <v>0</v>
      </c>
    </row>
    <row r="40" spans="1:3" x14ac:dyDescent="0.25">
      <c r="A40">
        <v>6</v>
      </c>
      <c r="B40">
        <f>IF(' IMPACTO RIESGOS CORRUPCION'!D18="X",1,0)</f>
        <v>0</v>
      </c>
    </row>
    <row r="41" spans="1:3" x14ac:dyDescent="0.25">
      <c r="A41">
        <v>7</v>
      </c>
      <c r="B41">
        <f>IF(' IMPACTO RIESGOS CORRUPCION'!D19="X",1,0)</f>
        <v>0</v>
      </c>
    </row>
    <row r="42" spans="1:3" x14ac:dyDescent="0.25">
      <c r="A42">
        <v>8</v>
      </c>
      <c r="B42">
        <f>IF(' IMPACTO RIESGOS CORRUPCION'!D20="X",1,0)</f>
        <v>0</v>
      </c>
    </row>
    <row r="43" spans="1:3" x14ac:dyDescent="0.25">
      <c r="A43">
        <v>9</v>
      </c>
      <c r="B43">
        <f>IF(' IMPACTO RIESGOS CORRUPCION'!D21="X",1,0)</f>
        <v>0</v>
      </c>
    </row>
    <row r="44" spans="1:3" x14ac:dyDescent="0.25">
      <c r="A44">
        <v>10</v>
      </c>
      <c r="B44">
        <f>IF(' IMPACTO RIESGOS CORRUPCION'!D22="X",1,0)</f>
        <v>1</v>
      </c>
    </row>
    <row r="45" spans="1:3" x14ac:dyDescent="0.25">
      <c r="A45">
        <v>11</v>
      </c>
      <c r="B45">
        <f>IF(' IMPACTO RIESGOS CORRUPCION'!D23="X",1,0)</f>
        <v>1</v>
      </c>
    </row>
    <row r="46" spans="1:3" x14ac:dyDescent="0.25">
      <c r="A46">
        <v>12</v>
      </c>
      <c r="B46">
        <f>IF(' IMPACTO RIESGOS CORRUPCION'!D24="X",1,0)</f>
        <v>1</v>
      </c>
    </row>
    <row r="47" spans="1:3" x14ac:dyDescent="0.25">
      <c r="A47">
        <v>13</v>
      </c>
      <c r="B47">
        <f>IF(' IMPACTO RIESGOS CORRUPCION'!D25="X",1,0)</f>
        <v>1</v>
      </c>
    </row>
    <row r="48" spans="1:3" x14ac:dyDescent="0.25">
      <c r="A48">
        <v>14</v>
      </c>
      <c r="B48">
        <f>IF(' IMPACTO RIESGOS CORRUPCION'!D26="X",1,0)</f>
        <v>1</v>
      </c>
    </row>
    <row r="49" spans="1:2" x14ac:dyDescent="0.25">
      <c r="A49">
        <v>15</v>
      </c>
      <c r="B49">
        <f>IF(' IMPACTO RIESGOS CORRUPCION'!D27="X",1,0)</f>
        <v>0</v>
      </c>
    </row>
    <row r="50" spans="1:2" x14ac:dyDescent="0.25">
      <c r="A50">
        <v>16</v>
      </c>
      <c r="B50">
        <f>IF(' IMPACTO RIESGOS CORRUPCION'!D28="X",1,0)</f>
        <v>0</v>
      </c>
    </row>
    <row r="51" spans="1:2" x14ac:dyDescent="0.25">
      <c r="A51">
        <v>17</v>
      </c>
      <c r="B51">
        <f>IF(' IMPACTO RIESGOS CORRUPCION'!D29="X",1,0)</f>
        <v>0</v>
      </c>
    </row>
    <row r="52" spans="1:2" x14ac:dyDescent="0.25">
      <c r="A52">
        <v>18</v>
      </c>
      <c r="B52">
        <f>IF(' IMPACTO RIESGOS CORRUPCION'!D30="X",1,0)</f>
        <v>0</v>
      </c>
    </row>
    <row r="53" spans="1:2" x14ac:dyDescent="0.25">
      <c r="A53">
        <v>19</v>
      </c>
      <c r="B53">
        <f>IF(' IMPACTO RIESGOS CORRUPCION'!D31="X",1,0)</f>
        <v>0</v>
      </c>
    </row>
    <row r="54" spans="1:2" x14ac:dyDescent="0.25">
      <c r="A54" t="s">
        <v>172</v>
      </c>
      <c r="B54">
        <f>SUM(B35:B53)</f>
        <v>5</v>
      </c>
    </row>
    <row r="57" spans="1:2" x14ac:dyDescent="0.25">
      <c r="A57" t="s">
        <v>173</v>
      </c>
    </row>
    <row r="58" spans="1:2" x14ac:dyDescent="0.25">
      <c r="A58">
        <v>1</v>
      </c>
      <c r="B58">
        <f>IF(' IMPACTO RIESGOS CORRUPCION'!D36="X",1,0)</f>
        <v>0</v>
      </c>
    </row>
    <row r="59" spans="1:2" x14ac:dyDescent="0.25">
      <c r="A59">
        <v>2</v>
      </c>
      <c r="B59">
        <f>IF(' IMPACTO RIESGOS CORRUPCION'!D37="X",1,0)</f>
        <v>0</v>
      </c>
    </row>
    <row r="60" spans="1:2" x14ac:dyDescent="0.25">
      <c r="A60">
        <v>3</v>
      </c>
      <c r="B60">
        <f>IF(' IMPACTO RIESGOS CORRUPCION'!D38="X",1,0)</f>
        <v>0</v>
      </c>
    </row>
    <row r="61" spans="1:2" x14ac:dyDescent="0.25">
      <c r="A61">
        <v>4</v>
      </c>
      <c r="B61">
        <f>IF(' IMPACTO RIESGOS CORRUPCION'!D39="X",1,0)</f>
        <v>0</v>
      </c>
    </row>
    <row r="62" spans="1:2" x14ac:dyDescent="0.25">
      <c r="A62">
        <v>5</v>
      </c>
      <c r="B62">
        <f>IF(' IMPACTO RIESGOS CORRUPCION'!D40="X",1,0)</f>
        <v>0</v>
      </c>
    </row>
    <row r="63" spans="1:2" x14ac:dyDescent="0.25">
      <c r="A63">
        <v>6</v>
      </c>
      <c r="B63">
        <f>IF(' IMPACTO RIESGOS CORRUPCION'!D41="X",1,0)</f>
        <v>0</v>
      </c>
    </row>
    <row r="64" spans="1:2" x14ac:dyDescent="0.25">
      <c r="A64">
        <v>7</v>
      </c>
      <c r="B64">
        <f>IF(' IMPACTO RIESGOS CORRUPCION'!D42="X",1,0)</f>
        <v>0</v>
      </c>
    </row>
    <row r="65" spans="1:2" x14ac:dyDescent="0.25">
      <c r="A65">
        <v>8</v>
      </c>
      <c r="B65">
        <f>IF(' IMPACTO RIESGOS CORRUPCION'!D43="X",1,0)</f>
        <v>0</v>
      </c>
    </row>
    <row r="66" spans="1:2" x14ac:dyDescent="0.25">
      <c r="A66">
        <v>9</v>
      </c>
      <c r="B66">
        <f>IF(' IMPACTO RIESGOS CORRUPCION'!D44="X",1,0)</f>
        <v>0</v>
      </c>
    </row>
    <row r="67" spans="1:2" x14ac:dyDescent="0.25">
      <c r="A67">
        <v>10</v>
      </c>
      <c r="B67">
        <f>IF(' IMPACTO RIESGOS CORRUPCION'!D45="X",1,0)</f>
        <v>0</v>
      </c>
    </row>
    <row r="68" spans="1:2" x14ac:dyDescent="0.25">
      <c r="A68">
        <v>11</v>
      </c>
      <c r="B68">
        <f>IF(' IMPACTO RIESGOS CORRUPCION'!D46="X",1,0)</f>
        <v>0</v>
      </c>
    </row>
    <row r="69" spans="1:2" x14ac:dyDescent="0.25">
      <c r="A69">
        <v>12</v>
      </c>
      <c r="B69">
        <f>IF(' IMPACTO RIESGOS CORRUPCION'!D47="X",1,0)</f>
        <v>0</v>
      </c>
    </row>
    <row r="70" spans="1:2" x14ac:dyDescent="0.25">
      <c r="A70">
        <v>13</v>
      </c>
      <c r="B70">
        <f>IF(' IMPACTO RIESGOS CORRUPCION'!D48="X",1,0)</f>
        <v>0</v>
      </c>
    </row>
    <row r="71" spans="1:2" x14ac:dyDescent="0.25">
      <c r="A71">
        <v>14</v>
      </c>
      <c r="B71">
        <f>IF(' IMPACTO RIESGOS CORRUPCION'!D49="X",1,0)</f>
        <v>0</v>
      </c>
    </row>
    <row r="72" spans="1:2" x14ac:dyDescent="0.25">
      <c r="A72">
        <v>15</v>
      </c>
      <c r="B72">
        <f>IF(' IMPACTO RIESGOS CORRUPCION'!D50="X",1,0)</f>
        <v>0</v>
      </c>
    </row>
    <row r="73" spans="1:2" x14ac:dyDescent="0.25">
      <c r="A73">
        <v>16</v>
      </c>
      <c r="B73">
        <f>IF(' IMPACTO RIESGOS CORRUPCION'!D51="X",1,0)</f>
        <v>0</v>
      </c>
    </row>
    <row r="74" spans="1:2" x14ac:dyDescent="0.25">
      <c r="A74">
        <v>17</v>
      </c>
      <c r="B74">
        <f>IF(' IMPACTO RIESGOS CORRUPCION'!D52="X",1,0)</f>
        <v>0</v>
      </c>
    </row>
    <row r="75" spans="1:2" x14ac:dyDescent="0.25">
      <c r="A75">
        <v>18</v>
      </c>
      <c r="B75">
        <f>IF(' IMPACTO RIESGOS CORRUPCION'!D53="X",1,0)</f>
        <v>0</v>
      </c>
    </row>
    <row r="76" spans="1:2" x14ac:dyDescent="0.25">
      <c r="A76">
        <v>19</v>
      </c>
      <c r="B76">
        <f>IF(' IMPACTO RIESGOS CORRUPCION'!D54="X",1,0)</f>
        <v>0</v>
      </c>
    </row>
    <row r="77" spans="1:2" x14ac:dyDescent="0.25">
      <c r="A77" t="s">
        <v>172</v>
      </c>
      <c r="B77">
        <f>SUM(B58:B76)</f>
        <v>0</v>
      </c>
    </row>
    <row r="80" spans="1:2" x14ac:dyDescent="0.25">
      <c r="A80" t="s">
        <v>174</v>
      </c>
    </row>
    <row r="81" spans="1:2" x14ac:dyDescent="0.25">
      <c r="A81">
        <v>1</v>
      </c>
      <c r="B81">
        <f>IF(' IMPACTO RIESGOS CORRUPCION'!D59="X",1,0)</f>
        <v>0</v>
      </c>
    </row>
    <row r="82" spans="1:2" x14ac:dyDescent="0.25">
      <c r="A82">
        <v>2</v>
      </c>
      <c r="B82">
        <f>IF(' IMPACTO RIESGOS CORRUPCION'!D60="X",1,0)</f>
        <v>0</v>
      </c>
    </row>
    <row r="83" spans="1:2" x14ac:dyDescent="0.25">
      <c r="A83">
        <v>3</v>
      </c>
      <c r="B83">
        <f>IF(' IMPACTO RIESGOS CORRUPCION'!D61="X",1,0)</f>
        <v>0</v>
      </c>
    </row>
    <row r="84" spans="1:2" x14ac:dyDescent="0.25">
      <c r="A84">
        <v>4</v>
      </c>
      <c r="B84">
        <f>IF(' IMPACTO RIESGOS CORRUPCION'!D62="X",1,0)</f>
        <v>0</v>
      </c>
    </row>
    <row r="85" spans="1:2" x14ac:dyDescent="0.25">
      <c r="A85">
        <v>5</v>
      </c>
      <c r="B85">
        <f>IF(' IMPACTO RIESGOS CORRUPCION'!D63="X",1,0)</f>
        <v>0</v>
      </c>
    </row>
    <row r="86" spans="1:2" x14ac:dyDescent="0.25">
      <c r="A86">
        <v>6</v>
      </c>
      <c r="B86">
        <f>IF(' IMPACTO RIESGOS CORRUPCION'!D64="X",1,0)</f>
        <v>0</v>
      </c>
    </row>
    <row r="87" spans="1:2" x14ac:dyDescent="0.25">
      <c r="A87">
        <v>7</v>
      </c>
      <c r="B87">
        <f>IF(' IMPACTO RIESGOS CORRUPCION'!D65="X",1,0)</f>
        <v>0</v>
      </c>
    </row>
    <row r="88" spans="1:2" x14ac:dyDescent="0.25">
      <c r="A88">
        <v>8</v>
      </c>
      <c r="B88">
        <f>IF(' IMPACTO RIESGOS CORRUPCION'!D66="X",1,0)</f>
        <v>0</v>
      </c>
    </row>
    <row r="89" spans="1:2" x14ac:dyDescent="0.25">
      <c r="A89">
        <v>9</v>
      </c>
      <c r="B89">
        <f>IF(' IMPACTO RIESGOS CORRUPCION'!D67="X",1,0)</f>
        <v>0</v>
      </c>
    </row>
    <row r="90" spans="1:2" x14ac:dyDescent="0.25">
      <c r="A90">
        <v>10</v>
      </c>
      <c r="B90">
        <f>IF(' IMPACTO RIESGOS CORRUPCION'!D68="X",1,0)</f>
        <v>0</v>
      </c>
    </row>
    <row r="91" spans="1:2" x14ac:dyDescent="0.25">
      <c r="A91">
        <v>11</v>
      </c>
      <c r="B91">
        <f>IF(' IMPACTO RIESGOS CORRUPCION'!D69="X",1,0)</f>
        <v>0</v>
      </c>
    </row>
    <row r="92" spans="1:2" x14ac:dyDescent="0.25">
      <c r="A92">
        <v>12</v>
      </c>
      <c r="B92">
        <f>IF(' IMPACTO RIESGOS CORRUPCION'!D70="X",1,0)</f>
        <v>0</v>
      </c>
    </row>
    <row r="93" spans="1:2" x14ac:dyDescent="0.25">
      <c r="A93">
        <v>13</v>
      </c>
      <c r="B93">
        <f>IF(' IMPACTO RIESGOS CORRUPCION'!D71="X",1,0)</f>
        <v>0</v>
      </c>
    </row>
    <row r="94" spans="1:2" x14ac:dyDescent="0.25">
      <c r="A94">
        <v>14</v>
      </c>
      <c r="B94">
        <f>IF(' IMPACTO RIESGOS CORRUPCION'!D72="X",1,0)</f>
        <v>0</v>
      </c>
    </row>
    <row r="95" spans="1:2" x14ac:dyDescent="0.25">
      <c r="A95">
        <v>15</v>
      </c>
      <c r="B95">
        <f>IF(' IMPACTO RIESGOS CORRUPCION'!D73="X",1,0)</f>
        <v>0</v>
      </c>
    </row>
    <row r="96" spans="1:2" x14ac:dyDescent="0.25">
      <c r="A96">
        <v>16</v>
      </c>
      <c r="B96">
        <f>IF(' IMPACTO RIESGOS CORRUPCION'!D74="X",1,0)</f>
        <v>0</v>
      </c>
    </row>
    <row r="97" spans="1:2" x14ac:dyDescent="0.25">
      <c r="A97">
        <v>17</v>
      </c>
      <c r="B97">
        <f>IF(' IMPACTO RIESGOS CORRUPCION'!D75="X",1,0)</f>
        <v>0</v>
      </c>
    </row>
    <row r="98" spans="1:2" x14ac:dyDescent="0.25">
      <c r="A98">
        <v>18</v>
      </c>
      <c r="B98">
        <f>IF(' IMPACTO RIESGOS CORRUPCION'!D76="X",1,0)</f>
        <v>0</v>
      </c>
    </row>
    <row r="99" spans="1:2" x14ac:dyDescent="0.25">
      <c r="A99">
        <v>19</v>
      </c>
      <c r="B99">
        <f>IF(' IMPACTO RIESGOS CORRUPCION'!D77="X",1,0)</f>
        <v>0</v>
      </c>
    </row>
    <row r="100" spans="1:2" x14ac:dyDescent="0.25">
      <c r="A100" t="s">
        <v>172</v>
      </c>
      <c r="B100">
        <f>SUM(B81:B99)</f>
        <v>0</v>
      </c>
    </row>
    <row r="103" spans="1:2" x14ac:dyDescent="0.25">
      <c r="A103" t="s">
        <v>175</v>
      </c>
    </row>
    <row r="104" spans="1:2" x14ac:dyDescent="0.25">
      <c r="A104">
        <v>1</v>
      </c>
      <c r="B104">
        <f>IF(' IMPACTO RIESGOS CORRUPCION'!D82="X",1,0)</f>
        <v>0</v>
      </c>
    </row>
    <row r="105" spans="1:2" x14ac:dyDescent="0.25">
      <c r="A105">
        <v>2</v>
      </c>
      <c r="B105">
        <f>IF(' IMPACTO RIESGOS CORRUPCION'!D83="X",1,0)</f>
        <v>0</v>
      </c>
    </row>
    <row r="106" spans="1:2" x14ac:dyDescent="0.25">
      <c r="A106">
        <v>3</v>
      </c>
      <c r="B106">
        <f>IF(' IMPACTO RIESGOS CORRUPCION'!D84="X",1,0)</f>
        <v>0</v>
      </c>
    </row>
    <row r="107" spans="1:2" x14ac:dyDescent="0.25">
      <c r="A107">
        <v>4</v>
      </c>
      <c r="B107">
        <f>IF(' IMPACTO RIESGOS CORRUPCION'!D85="X",1,0)</f>
        <v>0</v>
      </c>
    </row>
    <row r="108" spans="1:2" x14ac:dyDescent="0.25">
      <c r="A108">
        <v>5</v>
      </c>
      <c r="B108">
        <f>IF(' IMPACTO RIESGOS CORRUPCION'!D86="X",1,0)</f>
        <v>0</v>
      </c>
    </row>
    <row r="109" spans="1:2" x14ac:dyDescent="0.25">
      <c r="A109">
        <v>6</v>
      </c>
      <c r="B109">
        <f>IF(' IMPACTO RIESGOS CORRUPCION'!D87="X",1,0)</f>
        <v>0</v>
      </c>
    </row>
    <row r="110" spans="1:2" x14ac:dyDescent="0.25">
      <c r="A110">
        <v>7</v>
      </c>
      <c r="B110">
        <f>IF(' IMPACTO RIESGOS CORRUPCION'!D88="X",1,0)</f>
        <v>0</v>
      </c>
    </row>
    <row r="111" spans="1:2" x14ac:dyDescent="0.25">
      <c r="A111">
        <v>8</v>
      </c>
      <c r="B111">
        <f>IF(' IMPACTO RIESGOS CORRUPCION'!D89="X",1,0)</f>
        <v>0</v>
      </c>
    </row>
    <row r="112" spans="1:2" x14ac:dyDescent="0.25">
      <c r="A112">
        <v>9</v>
      </c>
      <c r="B112">
        <f>IF(' IMPACTO RIESGOS CORRUPCION'!D90="X",1,0)</f>
        <v>0</v>
      </c>
    </row>
    <row r="113" spans="1:2" x14ac:dyDescent="0.25">
      <c r="A113">
        <v>10</v>
      </c>
      <c r="B113">
        <f>IF(' IMPACTO RIESGOS CORRUPCION'!D91="X",1,0)</f>
        <v>0</v>
      </c>
    </row>
    <row r="114" spans="1:2" x14ac:dyDescent="0.25">
      <c r="A114">
        <v>11</v>
      </c>
      <c r="B114">
        <f>IF(' IMPACTO RIESGOS CORRUPCION'!D92="X",1,0)</f>
        <v>0</v>
      </c>
    </row>
    <row r="115" spans="1:2" x14ac:dyDescent="0.25">
      <c r="A115">
        <v>12</v>
      </c>
      <c r="B115">
        <f>IF(' IMPACTO RIESGOS CORRUPCION'!D93="X",1,0)</f>
        <v>0</v>
      </c>
    </row>
    <row r="116" spans="1:2" x14ac:dyDescent="0.25">
      <c r="A116">
        <v>13</v>
      </c>
      <c r="B116">
        <f>IF(' IMPACTO RIESGOS CORRUPCION'!D94="X",1,0)</f>
        <v>0</v>
      </c>
    </row>
    <row r="117" spans="1:2" x14ac:dyDescent="0.25">
      <c r="A117">
        <v>14</v>
      </c>
      <c r="B117">
        <f>IF(' IMPACTO RIESGOS CORRUPCION'!D95="X",1,0)</f>
        <v>0</v>
      </c>
    </row>
    <row r="118" spans="1:2" x14ac:dyDescent="0.25">
      <c r="A118">
        <v>15</v>
      </c>
      <c r="B118">
        <f>IF(' IMPACTO RIESGOS CORRUPCION'!D96="X",1,0)</f>
        <v>0</v>
      </c>
    </row>
    <row r="119" spans="1:2" x14ac:dyDescent="0.25">
      <c r="A119">
        <v>16</v>
      </c>
      <c r="B119">
        <f>IF(' IMPACTO RIESGOS CORRUPCION'!D97="X",1,0)</f>
        <v>0</v>
      </c>
    </row>
    <row r="120" spans="1:2" x14ac:dyDescent="0.25">
      <c r="A120">
        <v>17</v>
      </c>
      <c r="B120">
        <f>IF(' IMPACTO RIESGOS CORRUPCION'!D98="X",1,0)</f>
        <v>0</v>
      </c>
    </row>
    <row r="121" spans="1:2" x14ac:dyDescent="0.25">
      <c r="A121">
        <v>18</v>
      </c>
      <c r="B121">
        <f>IF(' IMPACTO RIESGOS CORRUPCION'!D99="X",1,0)</f>
        <v>0</v>
      </c>
    </row>
    <row r="122" spans="1:2" x14ac:dyDescent="0.25">
      <c r="A122">
        <v>19</v>
      </c>
      <c r="B122">
        <f>IF(' IMPACTO RIESGOS CORRUPCION'!D100="X",1,0)</f>
        <v>0</v>
      </c>
    </row>
    <row r="123" spans="1:2" x14ac:dyDescent="0.25">
      <c r="A123" t="s">
        <v>172</v>
      </c>
      <c r="B123">
        <f>SUM(B104:B122)</f>
        <v>0</v>
      </c>
    </row>
    <row r="126" spans="1:2" x14ac:dyDescent="0.25">
      <c r="A126" t="s">
        <v>175</v>
      </c>
    </row>
    <row r="127" spans="1:2" x14ac:dyDescent="0.25">
      <c r="A127">
        <v>1</v>
      </c>
      <c r="B127">
        <f>IF(' IMPACTO RIESGOS CORRUPCION'!D105="X",1,0)</f>
        <v>0</v>
      </c>
    </row>
    <row r="128" spans="1:2" x14ac:dyDescent="0.25">
      <c r="A128">
        <v>2</v>
      </c>
      <c r="B128">
        <f>IF(' IMPACTO RIESGOS CORRUPCION'!D106="X",1,0)</f>
        <v>0</v>
      </c>
    </row>
    <row r="129" spans="1:2" x14ac:dyDescent="0.25">
      <c r="A129">
        <v>3</v>
      </c>
      <c r="B129">
        <f>IF(' IMPACTO RIESGOS CORRUPCION'!D107="X",1,0)</f>
        <v>0</v>
      </c>
    </row>
    <row r="130" spans="1:2" x14ac:dyDescent="0.25">
      <c r="A130">
        <v>4</v>
      </c>
      <c r="B130">
        <f>IF(' IMPACTO RIESGOS CORRUPCION'!D108="X",1,0)</f>
        <v>0</v>
      </c>
    </row>
    <row r="131" spans="1:2" x14ac:dyDescent="0.25">
      <c r="A131">
        <v>5</v>
      </c>
      <c r="B131">
        <f>IF(' IMPACTO RIESGOS CORRUPCION'!D109="X",1,0)</f>
        <v>0</v>
      </c>
    </row>
    <row r="132" spans="1:2" x14ac:dyDescent="0.25">
      <c r="A132">
        <v>6</v>
      </c>
      <c r="B132">
        <f>IF(' IMPACTO RIESGOS CORRUPCION'!D110="X",1,0)</f>
        <v>0</v>
      </c>
    </row>
    <row r="133" spans="1:2" x14ac:dyDescent="0.25">
      <c r="A133">
        <v>7</v>
      </c>
      <c r="B133">
        <f>IF(' IMPACTO RIESGOS CORRUPCION'!D111="X",1,0)</f>
        <v>0</v>
      </c>
    </row>
    <row r="134" spans="1:2" x14ac:dyDescent="0.25">
      <c r="A134">
        <v>8</v>
      </c>
      <c r="B134">
        <f>IF(' IMPACTO RIESGOS CORRUPCION'!D112="X",1,0)</f>
        <v>0</v>
      </c>
    </row>
    <row r="135" spans="1:2" x14ac:dyDescent="0.25">
      <c r="A135">
        <v>9</v>
      </c>
      <c r="B135">
        <f>IF(' IMPACTO RIESGOS CORRUPCION'!D113="X",1,0)</f>
        <v>0</v>
      </c>
    </row>
    <row r="136" spans="1:2" x14ac:dyDescent="0.25">
      <c r="A136">
        <v>10</v>
      </c>
      <c r="B136">
        <f>IF(' IMPACTO RIESGOS CORRUPCION'!D114="X",1,0)</f>
        <v>0</v>
      </c>
    </row>
    <row r="137" spans="1:2" x14ac:dyDescent="0.25">
      <c r="A137">
        <v>11</v>
      </c>
      <c r="B137">
        <f>IF(' IMPACTO RIESGOS CORRUPCION'!D115="X",1,0)</f>
        <v>0</v>
      </c>
    </row>
    <row r="138" spans="1:2" x14ac:dyDescent="0.25">
      <c r="A138">
        <v>12</v>
      </c>
      <c r="B138">
        <f>IF(' IMPACTO RIESGOS CORRUPCION'!D116="X",1,0)</f>
        <v>0</v>
      </c>
    </row>
    <row r="139" spans="1:2" x14ac:dyDescent="0.25">
      <c r="A139">
        <v>13</v>
      </c>
      <c r="B139">
        <f>IF(' IMPACTO RIESGOS CORRUPCION'!D117="X",1,0)</f>
        <v>0</v>
      </c>
    </row>
    <row r="140" spans="1:2" x14ac:dyDescent="0.25">
      <c r="A140">
        <v>14</v>
      </c>
      <c r="B140">
        <f>IF(' IMPACTO RIESGOS CORRUPCION'!D118="X",1,0)</f>
        <v>0</v>
      </c>
    </row>
    <row r="141" spans="1:2" x14ac:dyDescent="0.25">
      <c r="A141">
        <v>15</v>
      </c>
      <c r="B141">
        <f>IF(' IMPACTO RIESGOS CORRUPCION'!D119="X",1,0)</f>
        <v>0</v>
      </c>
    </row>
    <row r="142" spans="1:2" x14ac:dyDescent="0.25">
      <c r="A142">
        <v>16</v>
      </c>
      <c r="B142">
        <f>IF(' IMPACTO RIESGOS CORRUPCION'!D120="X",1,0)</f>
        <v>0</v>
      </c>
    </row>
    <row r="143" spans="1:2" x14ac:dyDescent="0.25">
      <c r="A143">
        <v>17</v>
      </c>
      <c r="B143">
        <f>IF(' IMPACTO RIESGOS CORRUPCION'!D121="X",1,0)</f>
        <v>0</v>
      </c>
    </row>
    <row r="144" spans="1:2" x14ac:dyDescent="0.25">
      <c r="A144">
        <v>18</v>
      </c>
      <c r="B144">
        <f>IF(' IMPACTO RIESGOS CORRUPCION'!D122="X",1,0)</f>
        <v>0</v>
      </c>
    </row>
    <row r="145" spans="1:2" x14ac:dyDescent="0.25">
      <c r="A145">
        <v>19</v>
      </c>
      <c r="B145">
        <f>IF(' IMPACTO RIESGOS CORRUPCION'!D123="X",1,0)</f>
        <v>0</v>
      </c>
    </row>
    <row r="146" spans="1:2" x14ac:dyDescent="0.25">
      <c r="A146" t="s">
        <v>172</v>
      </c>
      <c r="B146">
        <f>SUM(B127:B145)</f>
        <v>0</v>
      </c>
    </row>
    <row r="150" spans="1:2" x14ac:dyDescent="0.25">
      <c r="A150" t="s">
        <v>176</v>
      </c>
    </row>
    <row r="151" spans="1:2" x14ac:dyDescent="0.25">
      <c r="A151" s="43" t="s">
        <v>177</v>
      </c>
    </row>
    <row r="152" spans="1:2" x14ac:dyDescent="0.25">
      <c r="A152" t="s">
        <v>178</v>
      </c>
    </row>
    <row r="153" spans="1:2" x14ac:dyDescent="0.25">
      <c r="A153" t="s">
        <v>179</v>
      </c>
    </row>
    <row r="154" spans="1:2" x14ac:dyDescent="0.25">
      <c r="A154" t="s">
        <v>180</v>
      </c>
    </row>
    <row r="155" spans="1:2" x14ac:dyDescent="0.25">
      <c r="A155" t="s">
        <v>178</v>
      </c>
    </row>
    <row r="156" spans="1:2" x14ac:dyDescent="0.25">
      <c r="A156" t="s">
        <v>181</v>
      </c>
    </row>
    <row r="157" spans="1:2" x14ac:dyDescent="0.25">
      <c r="A157" t="s">
        <v>182</v>
      </c>
    </row>
    <row r="159" spans="1:2" x14ac:dyDescent="0.25">
      <c r="A159" s="43" t="s">
        <v>183</v>
      </c>
      <c r="B159" t="s">
        <v>139</v>
      </c>
    </row>
    <row r="160" spans="1:2" x14ac:dyDescent="0.25">
      <c r="A160" t="s">
        <v>178</v>
      </c>
    </row>
    <row r="161" spans="1:1" x14ac:dyDescent="0.25">
      <c r="A161" t="s">
        <v>184</v>
      </c>
    </row>
    <row r="162" spans="1:1" x14ac:dyDescent="0.25">
      <c r="A162" t="s">
        <v>185</v>
      </c>
    </row>
    <row r="164" spans="1:1" x14ac:dyDescent="0.25">
      <c r="A164" s="43" t="s">
        <v>186</v>
      </c>
    </row>
    <row r="165" spans="1:1" x14ac:dyDescent="0.25">
      <c r="A165" t="s">
        <v>178</v>
      </c>
    </row>
    <row r="166" spans="1:1" x14ac:dyDescent="0.25">
      <c r="A166" t="s">
        <v>187</v>
      </c>
    </row>
    <row r="167" spans="1:1" x14ac:dyDescent="0.25">
      <c r="A167" t="s">
        <v>188</v>
      </c>
    </row>
    <row r="168" spans="1:1" x14ac:dyDescent="0.25">
      <c r="A168" t="s">
        <v>189</v>
      </c>
    </row>
    <row r="170" spans="1:1" x14ac:dyDescent="0.25">
      <c r="A170" s="43" t="s">
        <v>190</v>
      </c>
    </row>
    <row r="171" spans="1:1" x14ac:dyDescent="0.25">
      <c r="A171" t="s">
        <v>178</v>
      </c>
    </row>
    <row r="172" spans="1:1" x14ac:dyDescent="0.25">
      <c r="A172" t="s">
        <v>191</v>
      </c>
    </row>
    <row r="173" spans="1:1" x14ac:dyDescent="0.25">
      <c r="A173" t="s">
        <v>192</v>
      </c>
    </row>
    <row r="175" spans="1:1" x14ac:dyDescent="0.25">
      <c r="A175" s="43" t="s">
        <v>193</v>
      </c>
    </row>
    <row r="176" spans="1:1" x14ac:dyDescent="0.25">
      <c r="A176" t="s">
        <v>178</v>
      </c>
    </row>
    <row r="177" spans="1:1" x14ac:dyDescent="0.25">
      <c r="A177" t="s">
        <v>194</v>
      </c>
    </row>
    <row r="178" spans="1:1" x14ac:dyDescent="0.25">
      <c r="A178" t="s">
        <v>195</v>
      </c>
    </row>
    <row r="180" spans="1:1" x14ac:dyDescent="0.25">
      <c r="A180" s="43" t="s">
        <v>196</v>
      </c>
    </row>
    <row r="181" spans="1:1" x14ac:dyDescent="0.25">
      <c r="A181" t="s">
        <v>178</v>
      </c>
    </row>
    <row r="182" spans="1:1" x14ac:dyDescent="0.25">
      <c r="A182" t="s">
        <v>197</v>
      </c>
    </row>
    <row r="183" spans="1:1" x14ac:dyDescent="0.25">
      <c r="A183" t="s">
        <v>198</v>
      </c>
    </row>
    <row r="184" spans="1:1" x14ac:dyDescent="0.25">
      <c r="A184" t="s">
        <v>199</v>
      </c>
    </row>
    <row r="186" spans="1:1" x14ac:dyDescent="0.25">
      <c r="A186" s="43" t="s">
        <v>200</v>
      </c>
    </row>
    <row r="187" spans="1:1" x14ac:dyDescent="0.25">
      <c r="A187" t="s">
        <v>178</v>
      </c>
    </row>
    <row r="188" spans="1:1" x14ac:dyDescent="0.25">
      <c r="A188" t="s">
        <v>201</v>
      </c>
    </row>
    <row r="189" spans="1:1" x14ac:dyDescent="0.25">
      <c r="A189" t="s">
        <v>202</v>
      </c>
    </row>
    <row r="190" spans="1:1" x14ac:dyDescent="0.25">
      <c r="A190" t="s">
        <v>203</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C7" sqref="C7"/>
    </sheetView>
  </sheetViews>
  <sheetFormatPr baseColWidth="10" defaultRowHeight="15" x14ac:dyDescent="0.25"/>
  <sheetData>
    <row r="1" spans="1:3" x14ac:dyDescent="0.25">
      <c r="A1" t="s">
        <v>351</v>
      </c>
      <c r="C1" t="s">
        <v>131</v>
      </c>
    </row>
    <row r="2" spans="1:3" x14ac:dyDescent="0.25">
      <c r="A2" t="s">
        <v>250</v>
      </c>
      <c r="C2" t="s">
        <v>132</v>
      </c>
    </row>
    <row r="3" spans="1:3" x14ac:dyDescent="0.25">
      <c r="A3" t="s">
        <v>128</v>
      </c>
      <c r="C3" t="s">
        <v>133</v>
      </c>
    </row>
    <row r="4" spans="1:3" x14ac:dyDescent="0.25">
      <c r="A4" t="s">
        <v>126</v>
      </c>
      <c r="C4" t="s">
        <v>134</v>
      </c>
    </row>
    <row r="5" spans="1:3" x14ac:dyDescent="0.25">
      <c r="A5" t="s">
        <v>352</v>
      </c>
      <c r="C5" t="s">
        <v>135</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7030A0"/>
  </sheetPr>
  <dimension ref="A1:HV337"/>
  <sheetViews>
    <sheetView zoomScale="40" zoomScaleNormal="40" workbookViewId="0">
      <selection activeCell="I1" sqref="I1:J4"/>
    </sheetView>
  </sheetViews>
  <sheetFormatPr baseColWidth="10" defaultColWidth="11.42578125" defaultRowHeight="14.25" x14ac:dyDescent="0.2"/>
  <cols>
    <col min="1" max="2" width="31.140625" style="1" customWidth="1"/>
    <col min="3" max="3" width="75.7109375" style="1" customWidth="1"/>
    <col min="4" max="4" width="29.28515625" style="1" customWidth="1"/>
    <col min="5" max="5" width="71.28515625" style="1" customWidth="1"/>
    <col min="6" max="7" width="15.7109375" style="1" customWidth="1"/>
    <col min="8" max="8" width="25.7109375" style="1" customWidth="1"/>
    <col min="9" max="9" width="26.7109375" style="1" customWidth="1"/>
    <col min="10" max="10" width="29" style="1" customWidth="1"/>
    <col min="11" max="11" width="22.5703125" style="1" customWidth="1"/>
    <col min="12" max="12" width="23.28515625" style="1" customWidth="1"/>
    <col min="13" max="16384" width="11.42578125" style="1"/>
  </cols>
  <sheetData>
    <row r="1" spans="1:230" customFormat="1" ht="15.75" customHeight="1" x14ac:dyDescent="0.25">
      <c r="A1" s="1056"/>
      <c r="B1" s="1023" t="str">
        <f>CONTEXTO!B1</f>
        <v xml:space="preserve">PROCESO: </v>
      </c>
      <c r="C1" s="1024"/>
      <c r="D1" s="1024"/>
      <c r="E1" s="1024"/>
      <c r="F1" s="1024"/>
      <c r="G1" s="1024"/>
      <c r="H1" s="1025"/>
      <c r="I1" s="497" t="s">
        <v>619</v>
      </c>
      <c r="J1" s="497"/>
      <c r="K1" s="1005"/>
    </row>
    <row r="2" spans="1:230" customFormat="1" ht="15.75" customHeight="1" x14ac:dyDescent="0.25">
      <c r="A2" s="526"/>
      <c r="B2" s="1026"/>
      <c r="C2" s="1027"/>
      <c r="D2" s="1027"/>
      <c r="E2" s="1027"/>
      <c r="F2" s="1027"/>
      <c r="G2" s="1027"/>
      <c r="H2" s="1028"/>
      <c r="I2" s="499" t="s">
        <v>612</v>
      </c>
      <c r="J2" s="499"/>
      <c r="K2" s="1006"/>
    </row>
    <row r="3" spans="1:230" customFormat="1" ht="36" customHeight="1" x14ac:dyDescent="0.25">
      <c r="A3" s="526"/>
      <c r="B3" s="1029" t="s">
        <v>204</v>
      </c>
      <c r="C3" s="1029"/>
      <c r="D3" s="1029"/>
      <c r="E3" s="1029"/>
      <c r="F3" s="1029"/>
      <c r="G3" s="1029"/>
      <c r="H3" s="1029"/>
      <c r="I3" s="499" t="s">
        <v>613</v>
      </c>
      <c r="J3" s="499"/>
      <c r="K3" s="1006"/>
    </row>
    <row r="4" spans="1:230" customFormat="1" ht="15.75" customHeight="1" thickBot="1" x14ac:dyDescent="0.3">
      <c r="A4" s="527"/>
      <c r="B4" s="1030"/>
      <c r="C4" s="1030"/>
      <c r="D4" s="1030"/>
      <c r="E4" s="1030"/>
      <c r="F4" s="1030"/>
      <c r="G4" s="1030"/>
      <c r="H4" s="1030"/>
      <c r="I4" s="543" t="s">
        <v>631</v>
      </c>
      <c r="J4" s="543"/>
      <c r="K4" s="1007"/>
    </row>
    <row r="5" spans="1:230" ht="15" thickBot="1" x14ac:dyDescent="0.25">
      <c r="B5" s="649"/>
      <c r="C5" s="649"/>
      <c r="D5" s="649"/>
      <c r="E5" s="649"/>
      <c r="F5" s="649"/>
      <c r="G5" s="649"/>
    </row>
    <row r="6" spans="1:230" customFormat="1" ht="24" customHeight="1" x14ac:dyDescent="0.25">
      <c r="A6" s="1017" t="str">
        <f>CONTEXTO!A8</f>
        <v>PROCESO: GESTION AMBIENTAL</v>
      </c>
      <c r="B6" s="1018"/>
      <c r="C6" s="1018"/>
      <c r="D6" s="1018"/>
      <c r="E6" s="1018"/>
      <c r="F6" s="1018"/>
      <c r="G6" s="1018"/>
      <c r="H6" s="1018"/>
      <c r="I6" s="1018"/>
      <c r="J6" s="1018"/>
      <c r="K6" s="1019"/>
    </row>
    <row r="7" spans="1:230" customFormat="1" ht="54.75" customHeight="1" thickBot="1" x14ac:dyDescent="0.3">
      <c r="A7" s="1020" t="s">
        <v>512</v>
      </c>
      <c r="B7" s="1021"/>
      <c r="C7" s="1021"/>
      <c r="D7" s="1021"/>
      <c r="E7" s="1021"/>
      <c r="F7" s="1021"/>
      <c r="G7" s="1021"/>
      <c r="H7" s="1021"/>
      <c r="I7" s="1021"/>
      <c r="J7" s="1021"/>
      <c r="K7" s="1022"/>
      <c r="L7" s="70"/>
      <c r="M7" s="70"/>
      <c r="N7" s="70"/>
      <c r="O7" s="70"/>
      <c r="P7" s="70"/>
      <c r="Q7" s="70"/>
      <c r="R7" s="70"/>
      <c r="S7" s="70"/>
      <c r="T7" s="70"/>
      <c r="U7" s="70"/>
      <c r="V7" s="70"/>
      <c r="W7" s="70"/>
      <c r="X7" s="70"/>
      <c r="Y7" s="70"/>
      <c r="Z7" s="70"/>
      <c r="AA7" s="70"/>
      <c r="AB7" s="70"/>
      <c r="AC7" s="70"/>
      <c r="AD7" s="70"/>
      <c r="AE7" s="70"/>
      <c r="AF7" s="70"/>
      <c r="AG7" s="70"/>
      <c r="AH7" s="70"/>
      <c r="AI7" s="70"/>
      <c r="AJ7" s="70"/>
      <c r="AK7" s="70"/>
      <c r="AL7" s="70"/>
      <c r="AM7" s="70"/>
      <c r="AN7" s="70"/>
      <c r="AO7" s="70"/>
      <c r="AP7" s="70"/>
      <c r="AQ7" s="70"/>
      <c r="AR7" s="70"/>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0"/>
      <c r="CF7" s="70"/>
      <c r="CG7" s="70"/>
      <c r="CH7" s="70"/>
      <c r="CI7" s="70"/>
      <c r="CJ7" s="70"/>
      <c r="CK7" s="70"/>
      <c r="CL7" s="70"/>
      <c r="CM7" s="70"/>
      <c r="CN7" s="70"/>
      <c r="CO7" s="70"/>
      <c r="CP7" s="70"/>
      <c r="CQ7" s="70"/>
      <c r="CR7" s="70"/>
      <c r="CS7" s="70"/>
      <c r="CT7" s="70"/>
      <c r="CU7" s="70"/>
      <c r="CV7" s="70"/>
      <c r="CW7" s="70"/>
      <c r="CX7" s="70"/>
      <c r="CY7" s="70"/>
      <c r="CZ7" s="70"/>
      <c r="DA7" s="70"/>
      <c r="DB7" s="70"/>
      <c r="DC7" s="70"/>
      <c r="DD7" s="70"/>
      <c r="DE7" s="70"/>
      <c r="DF7" s="70"/>
      <c r="DG7" s="70"/>
      <c r="DH7" s="70"/>
      <c r="DI7" s="70"/>
      <c r="DJ7" s="70"/>
      <c r="DK7" s="70"/>
      <c r="DL7" s="70"/>
      <c r="DM7" s="70"/>
      <c r="DN7" s="70"/>
      <c r="DO7" s="70"/>
      <c r="DP7" s="70"/>
      <c r="DQ7" s="70"/>
      <c r="DR7" s="70"/>
      <c r="DS7" s="70"/>
      <c r="DT7" s="70"/>
      <c r="DU7" s="70"/>
      <c r="DV7" s="70"/>
      <c r="DW7" s="70"/>
      <c r="DX7" s="70"/>
      <c r="DY7" s="70"/>
      <c r="DZ7" s="70"/>
      <c r="EA7" s="70"/>
      <c r="EB7" s="70"/>
      <c r="EC7" s="70"/>
      <c r="ED7" s="70"/>
      <c r="EE7" s="70"/>
      <c r="EF7" s="70"/>
      <c r="EG7" s="70"/>
      <c r="EH7" s="70"/>
      <c r="EI7" s="70"/>
      <c r="EJ7" s="70"/>
      <c r="EK7" s="70"/>
      <c r="EL7" s="70"/>
      <c r="EM7" s="70"/>
      <c r="EN7" s="70"/>
      <c r="EO7" s="70"/>
      <c r="EP7" s="70"/>
      <c r="EQ7" s="70"/>
      <c r="ER7" s="70"/>
      <c r="ES7" s="70"/>
      <c r="ET7" s="70"/>
      <c r="EU7" s="70"/>
      <c r="EV7" s="70"/>
      <c r="EW7" s="70"/>
      <c r="EX7" s="70"/>
      <c r="EY7" s="70"/>
      <c r="EZ7" s="70"/>
      <c r="FA7" s="70"/>
      <c r="FB7" s="70"/>
      <c r="FC7" s="70"/>
      <c r="FD7" s="70"/>
      <c r="FE7" s="70"/>
      <c r="FF7" s="70"/>
      <c r="FG7" s="70"/>
      <c r="FH7" s="70"/>
      <c r="FI7" s="70"/>
      <c r="FJ7" s="70"/>
      <c r="FK7" s="70"/>
      <c r="FL7" s="70"/>
      <c r="FM7" s="70"/>
      <c r="FN7" s="70"/>
      <c r="FO7" s="70"/>
      <c r="FP7" s="70"/>
      <c r="FQ7" s="70"/>
      <c r="FR7" s="70"/>
      <c r="FS7" s="70"/>
      <c r="FT7" s="70"/>
      <c r="FU7" s="70"/>
      <c r="FV7" s="70"/>
      <c r="FW7" s="70"/>
      <c r="FX7" s="70"/>
      <c r="FY7" s="70"/>
      <c r="FZ7" s="70"/>
      <c r="GA7" s="70"/>
      <c r="GB7" s="70"/>
      <c r="GC7" s="70"/>
      <c r="GD7" s="70"/>
      <c r="GE7" s="70"/>
      <c r="GF7" s="70"/>
      <c r="GG7" s="70"/>
      <c r="GH7" s="70"/>
      <c r="GI7" s="70"/>
      <c r="GJ7" s="70"/>
      <c r="GK7" s="70"/>
      <c r="GL7" s="70"/>
      <c r="GM7" s="70"/>
      <c r="GN7" s="70"/>
      <c r="GO7" s="70"/>
      <c r="GP7" s="70"/>
      <c r="GQ7" s="70"/>
      <c r="GR7" s="70"/>
      <c r="GS7" s="70"/>
      <c r="GT7" s="70"/>
      <c r="GU7" s="70"/>
      <c r="GV7" s="70"/>
      <c r="GW7" s="70"/>
      <c r="GX7" s="70"/>
      <c r="GY7" s="70"/>
      <c r="GZ7" s="70"/>
      <c r="HA7" s="70"/>
      <c r="HB7" s="70"/>
      <c r="HC7" s="70"/>
      <c r="HD7" s="70"/>
      <c r="HE7" s="70"/>
      <c r="HF7" s="70"/>
      <c r="HG7" s="70"/>
      <c r="HH7" s="70"/>
      <c r="HI7" s="70"/>
      <c r="HJ7" s="70"/>
      <c r="HK7" s="70"/>
      <c r="HL7" s="70"/>
      <c r="HM7" s="70"/>
      <c r="HN7" s="70"/>
      <c r="HO7" s="70"/>
      <c r="HP7" s="70"/>
      <c r="HQ7" s="70"/>
      <c r="HR7" s="70"/>
      <c r="HS7" s="70"/>
      <c r="HT7" s="70"/>
      <c r="HU7" s="70"/>
      <c r="HV7" s="70"/>
    </row>
    <row r="8" spans="1:230" ht="15" thickBot="1" x14ac:dyDescent="0.25">
      <c r="C8" s="32"/>
      <c r="D8" s="32"/>
      <c r="E8" s="32"/>
      <c r="F8" s="32"/>
      <c r="G8" s="32"/>
      <c r="H8" s="3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c r="CU8" s="62"/>
      <c r="CV8" s="62"/>
      <c r="CW8" s="62"/>
      <c r="CX8" s="62"/>
      <c r="CY8" s="62"/>
      <c r="CZ8" s="62"/>
      <c r="DA8" s="62"/>
      <c r="DB8" s="62"/>
      <c r="DC8" s="62"/>
      <c r="DD8" s="62"/>
      <c r="DE8" s="62"/>
      <c r="DF8" s="62"/>
      <c r="DG8" s="62"/>
      <c r="DH8" s="62"/>
      <c r="DI8" s="62"/>
      <c r="DJ8" s="62"/>
      <c r="DK8" s="62"/>
      <c r="DL8" s="62"/>
      <c r="DM8" s="62"/>
      <c r="DN8" s="62"/>
      <c r="DO8" s="62"/>
      <c r="DP8" s="62"/>
      <c r="DQ8" s="62"/>
      <c r="DR8" s="62"/>
      <c r="DS8" s="62"/>
      <c r="DT8" s="62"/>
      <c r="DU8" s="62"/>
      <c r="DV8" s="62"/>
      <c r="DW8" s="62"/>
      <c r="DX8" s="62"/>
      <c r="DY8" s="62"/>
      <c r="DZ8" s="62"/>
      <c r="EA8" s="62"/>
      <c r="EB8" s="62"/>
      <c r="EC8" s="62"/>
      <c r="ED8" s="62"/>
      <c r="EE8" s="62"/>
      <c r="EF8" s="62"/>
      <c r="EG8" s="62"/>
      <c r="EH8" s="62"/>
      <c r="EI8" s="62"/>
      <c r="EJ8" s="62"/>
      <c r="EK8" s="62"/>
      <c r="EL8" s="62"/>
      <c r="EM8" s="62"/>
      <c r="EN8" s="62"/>
      <c r="EO8" s="62"/>
      <c r="EP8" s="62"/>
      <c r="EQ8" s="62"/>
      <c r="ER8" s="62"/>
      <c r="ES8" s="62"/>
      <c r="ET8" s="62"/>
      <c r="EU8" s="62"/>
      <c r="EV8" s="62"/>
      <c r="EW8" s="62"/>
      <c r="EX8" s="62"/>
      <c r="EY8" s="62"/>
      <c r="EZ8" s="62"/>
      <c r="FA8" s="62"/>
      <c r="FB8" s="62"/>
      <c r="FC8" s="62"/>
      <c r="FD8" s="62"/>
      <c r="FE8" s="62"/>
      <c r="FF8" s="62"/>
      <c r="FG8" s="62"/>
      <c r="FH8" s="62"/>
      <c r="FI8" s="62"/>
      <c r="FJ8" s="62"/>
      <c r="FK8" s="62"/>
      <c r="FL8" s="62"/>
      <c r="FM8" s="62"/>
      <c r="FN8" s="62"/>
      <c r="FO8" s="62"/>
      <c r="FP8" s="62"/>
      <c r="FQ8" s="62"/>
      <c r="FR8" s="62"/>
      <c r="FS8" s="62"/>
      <c r="FT8" s="62"/>
      <c r="FU8" s="62"/>
      <c r="FV8" s="62"/>
      <c r="FW8" s="62"/>
      <c r="FX8" s="62"/>
      <c r="FY8" s="62"/>
      <c r="FZ8" s="62"/>
      <c r="GA8" s="62"/>
      <c r="GB8" s="62"/>
      <c r="GC8" s="62"/>
      <c r="GD8" s="62"/>
      <c r="GE8" s="62"/>
      <c r="GF8" s="62"/>
      <c r="GG8" s="62"/>
      <c r="GH8" s="62"/>
      <c r="GI8" s="62"/>
      <c r="GJ8" s="62"/>
      <c r="GK8" s="62"/>
      <c r="GL8" s="62"/>
      <c r="GM8" s="62"/>
      <c r="GN8" s="62"/>
      <c r="GO8" s="62"/>
      <c r="GP8" s="62"/>
      <c r="GQ8" s="62"/>
      <c r="GR8" s="62"/>
      <c r="GS8" s="62"/>
      <c r="GT8" s="62"/>
      <c r="GU8" s="62"/>
      <c r="GV8" s="62"/>
      <c r="GW8" s="62"/>
      <c r="GX8" s="62"/>
      <c r="GY8" s="62"/>
      <c r="GZ8" s="62"/>
      <c r="HA8" s="62"/>
      <c r="HB8" s="62"/>
      <c r="HC8" s="62"/>
      <c r="HD8" s="62"/>
      <c r="HE8" s="62"/>
      <c r="HF8" s="62"/>
      <c r="HG8" s="62"/>
      <c r="HH8" s="62"/>
      <c r="HI8" s="62"/>
      <c r="HJ8" s="62"/>
      <c r="HK8" s="62"/>
      <c r="HL8" s="62"/>
      <c r="HM8" s="62"/>
      <c r="HN8" s="62"/>
      <c r="HO8" s="62"/>
      <c r="HP8" s="62"/>
      <c r="HQ8" s="62"/>
      <c r="HR8" s="62"/>
      <c r="HS8" s="62"/>
      <c r="HT8" s="62"/>
      <c r="HU8" s="62"/>
      <c r="HV8" s="62"/>
    </row>
    <row r="9" spans="1:230" s="53" customFormat="1" ht="30" customHeight="1" x14ac:dyDescent="0.25">
      <c r="A9" s="994" t="s">
        <v>87</v>
      </c>
      <c r="B9" s="960" t="s">
        <v>232</v>
      </c>
      <c r="C9" s="996" t="s">
        <v>251</v>
      </c>
      <c r="D9" s="980" t="s">
        <v>206</v>
      </c>
      <c r="E9" s="980"/>
      <c r="F9" s="980"/>
      <c r="G9" s="980"/>
      <c r="H9" s="980"/>
      <c r="I9" s="265" t="s">
        <v>207</v>
      </c>
      <c r="J9" s="981" t="s">
        <v>208</v>
      </c>
      <c r="K9" s="983" t="s">
        <v>209</v>
      </c>
      <c r="L9" s="124"/>
      <c r="M9" s="124"/>
      <c r="N9" s="124"/>
      <c r="O9" s="124"/>
      <c r="P9" s="124"/>
      <c r="Q9" s="124"/>
      <c r="R9" s="124"/>
      <c r="S9" s="124"/>
      <c r="T9" s="124"/>
      <c r="U9" s="124"/>
      <c r="V9" s="124"/>
      <c r="W9" s="124"/>
      <c r="X9" s="124"/>
      <c r="Y9" s="124"/>
      <c r="Z9" s="124"/>
      <c r="AA9" s="124"/>
      <c r="AB9" s="124"/>
      <c r="AC9" s="124"/>
      <c r="AD9" s="124"/>
      <c r="AE9" s="124"/>
      <c r="AF9" s="124"/>
      <c r="AG9" s="124"/>
      <c r="AH9" s="124"/>
      <c r="AI9" s="124"/>
      <c r="AJ9" s="124"/>
      <c r="AK9" s="124"/>
      <c r="AL9" s="124"/>
      <c r="AM9" s="124"/>
      <c r="AN9" s="124"/>
      <c r="AO9" s="124"/>
      <c r="AP9" s="124"/>
      <c r="AQ9" s="124"/>
      <c r="AR9" s="124"/>
      <c r="AS9" s="124"/>
      <c r="AT9" s="124"/>
      <c r="AU9" s="124"/>
      <c r="AV9" s="124"/>
      <c r="AW9" s="124"/>
      <c r="AX9" s="124"/>
      <c r="AY9" s="124"/>
      <c r="AZ9" s="124"/>
      <c r="BA9" s="124"/>
      <c r="BB9" s="124"/>
      <c r="BC9" s="124"/>
      <c r="BD9" s="124"/>
      <c r="BE9" s="124"/>
      <c r="BF9" s="124"/>
      <c r="BG9" s="124"/>
      <c r="BH9" s="124"/>
      <c r="BI9" s="124"/>
      <c r="BJ9" s="124"/>
      <c r="BK9" s="124"/>
      <c r="BL9" s="124"/>
      <c r="BM9" s="124"/>
      <c r="BN9" s="124"/>
      <c r="BO9" s="124"/>
      <c r="BP9" s="124"/>
      <c r="BQ9" s="124"/>
      <c r="BR9" s="124"/>
      <c r="BS9" s="124"/>
      <c r="BT9" s="124"/>
      <c r="BU9" s="124"/>
      <c r="BV9" s="124"/>
      <c r="BW9" s="124"/>
      <c r="BX9" s="124"/>
      <c r="BY9" s="124"/>
      <c r="BZ9" s="124"/>
      <c r="CA9" s="124"/>
      <c r="CB9" s="124"/>
      <c r="CC9" s="124"/>
      <c r="CD9" s="124"/>
      <c r="CE9" s="124"/>
      <c r="CF9" s="124"/>
      <c r="CG9" s="124"/>
      <c r="CH9" s="124"/>
      <c r="CI9" s="124"/>
      <c r="CJ9" s="124"/>
      <c r="CK9" s="124"/>
      <c r="CL9" s="124"/>
      <c r="CM9" s="124"/>
      <c r="CN9" s="124"/>
      <c r="CO9" s="124"/>
      <c r="CP9" s="124"/>
      <c r="CQ9" s="124"/>
      <c r="CR9" s="124"/>
      <c r="CS9" s="124"/>
      <c r="CT9" s="124"/>
      <c r="CU9" s="124"/>
      <c r="CV9" s="124"/>
      <c r="CW9" s="124"/>
      <c r="CX9" s="124"/>
      <c r="CY9" s="124"/>
      <c r="CZ9" s="124"/>
      <c r="DA9" s="124"/>
      <c r="DB9" s="124"/>
      <c r="DC9" s="124"/>
      <c r="DD9" s="124"/>
      <c r="DE9" s="124"/>
      <c r="DF9" s="124"/>
      <c r="DG9" s="124"/>
      <c r="DH9" s="124"/>
      <c r="DI9" s="124"/>
      <c r="DJ9" s="124"/>
      <c r="DK9" s="124"/>
      <c r="DL9" s="124"/>
      <c r="DM9" s="124"/>
      <c r="DN9" s="124"/>
      <c r="DO9" s="124"/>
      <c r="DP9" s="124"/>
      <c r="DQ9" s="124"/>
      <c r="DR9" s="124"/>
      <c r="DS9" s="124"/>
      <c r="DT9" s="124"/>
      <c r="DU9" s="124"/>
      <c r="DV9" s="124"/>
      <c r="DW9" s="124"/>
      <c r="DX9" s="124"/>
      <c r="DY9" s="124"/>
      <c r="DZ9" s="124"/>
      <c r="EA9" s="124"/>
      <c r="EB9" s="124"/>
      <c r="EC9" s="124"/>
      <c r="ED9" s="124"/>
      <c r="EE9" s="124"/>
      <c r="EF9" s="124"/>
      <c r="EG9" s="124"/>
      <c r="EH9" s="124"/>
      <c r="EI9" s="124"/>
      <c r="EJ9" s="124"/>
      <c r="EK9" s="124"/>
      <c r="EL9" s="124"/>
      <c r="EM9" s="124"/>
      <c r="EN9" s="124"/>
      <c r="EO9" s="124"/>
      <c r="EP9" s="124"/>
      <c r="EQ9" s="124"/>
      <c r="ER9" s="124"/>
      <c r="ES9" s="124"/>
      <c r="ET9" s="124"/>
      <c r="EU9" s="124"/>
      <c r="EV9" s="124"/>
      <c r="EW9" s="124"/>
      <c r="EX9" s="124"/>
      <c r="EY9" s="124"/>
      <c r="EZ9" s="124"/>
      <c r="FA9" s="124"/>
      <c r="FB9" s="124"/>
      <c r="FC9" s="124"/>
      <c r="FD9" s="124"/>
      <c r="FE9" s="124"/>
      <c r="FF9" s="124"/>
      <c r="FG9" s="124"/>
      <c r="FH9" s="124"/>
      <c r="FI9" s="124"/>
      <c r="FJ9" s="124"/>
      <c r="FK9" s="124"/>
      <c r="FL9" s="124"/>
      <c r="FM9" s="124"/>
      <c r="FN9" s="124"/>
      <c r="FO9" s="124"/>
      <c r="FP9" s="124"/>
      <c r="FQ9" s="124"/>
      <c r="FR9" s="124"/>
      <c r="FS9" s="124"/>
      <c r="FT9" s="124"/>
      <c r="FU9" s="124"/>
      <c r="FV9" s="124"/>
      <c r="FW9" s="124"/>
      <c r="FX9" s="124"/>
      <c r="FY9" s="124"/>
      <c r="FZ9" s="124"/>
      <c r="GA9" s="124"/>
      <c r="GB9" s="124"/>
      <c r="GC9" s="124"/>
      <c r="GD9" s="124"/>
      <c r="GE9" s="124"/>
      <c r="GF9" s="124"/>
      <c r="GG9" s="124"/>
      <c r="GH9" s="124"/>
      <c r="GI9" s="124"/>
      <c r="GJ9" s="124"/>
      <c r="GK9" s="124"/>
      <c r="GL9" s="124"/>
      <c r="GM9" s="124"/>
      <c r="GN9" s="124"/>
      <c r="GO9" s="124"/>
      <c r="GP9" s="124"/>
      <c r="GQ9" s="124"/>
      <c r="GR9" s="124"/>
      <c r="GS9" s="124"/>
      <c r="GT9" s="124"/>
      <c r="GU9" s="124"/>
      <c r="GV9" s="124"/>
      <c r="GW9" s="124"/>
      <c r="GX9" s="124"/>
      <c r="GY9" s="124"/>
      <c r="GZ9" s="124"/>
      <c r="HA9" s="124"/>
      <c r="HB9" s="124"/>
      <c r="HC9" s="124"/>
      <c r="HD9" s="124"/>
      <c r="HE9" s="124"/>
      <c r="HF9" s="124"/>
      <c r="HG9" s="124"/>
      <c r="HH9" s="124"/>
      <c r="HI9" s="124"/>
      <c r="HJ9" s="124"/>
      <c r="HK9" s="124"/>
      <c r="HL9" s="124"/>
      <c r="HM9" s="124"/>
      <c r="HN9" s="124"/>
      <c r="HO9" s="124"/>
      <c r="HP9" s="124"/>
      <c r="HQ9" s="124"/>
      <c r="HR9" s="124"/>
      <c r="HS9" s="124"/>
      <c r="HT9" s="124"/>
      <c r="HU9" s="124"/>
      <c r="HV9" s="124"/>
    </row>
    <row r="10" spans="1:230" s="54" customFormat="1" ht="60.75" thickBot="1" x14ac:dyDescent="0.3">
      <c r="A10" s="995"/>
      <c r="B10" s="961"/>
      <c r="C10" s="997"/>
      <c r="D10" s="266" t="s">
        <v>210</v>
      </c>
      <c r="E10" s="51" t="s">
        <v>211</v>
      </c>
      <c r="F10" s="160" t="s">
        <v>212</v>
      </c>
      <c r="G10" s="160" t="s">
        <v>213</v>
      </c>
      <c r="H10" s="266" t="s">
        <v>214</v>
      </c>
      <c r="I10" s="52" t="s">
        <v>215</v>
      </c>
      <c r="J10" s="982"/>
      <c r="K10" s="984"/>
    </row>
    <row r="11" spans="1:230" ht="20.25" customHeight="1" x14ac:dyDescent="0.2">
      <c r="A11" s="988" t="s">
        <v>482</v>
      </c>
      <c r="B11" s="1031" t="s">
        <v>412</v>
      </c>
      <c r="C11" s="1014" t="s">
        <v>575</v>
      </c>
      <c r="D11" s="1011" t="s">
        <v>216</v>
      </c>
      <c r="E11" s="310" t="s">
        <v>217</v>
      </c>
      <c r="F11" s="318" t="s">
        <v>179</v>
      </c>
      <c r="G11" s="318">
        <v>15</v>
      </c>
      <c r="H11" s="1012" t="str">
        <f>IF(AND(G18&gt;0,G18&lt;=85),"Débil",IF(AND(G18&gt;85,G18&lt;=95),"Moderado",IF(G18&gt;96,"Fuerte"," ")))</f>
        <v>Fuerte</v>
      </c>
      <c r="I11" s="1008" t="s">
        <v>201</v>
      </c>
      <c r="J11" s="1008" t="s">
        <v>496</v>
      </c>
      <c r="K11" s="1010" t="str">
        <f>IF(J11="Fuerte","NO",IF(J11=" "," ","SI"))</f>
        <v>NO</v>
      </c>
      <c r="L11" s="61"/>
    </row>
    <row r="12" spans="1:230" ht="29.25" customHeight="1" x14ac:dyDescent="0.2">
      <c r="A12" s="989"/>
      <c r="B12" s="1032"/>
      <c r="C12" s="1015"/>
      <c r="D12" s="1011"/>
      <c r="E12" s="311" t="s">
        <v>218</v>
      </c>
      <c r="F12" s="319" t="s">
        <v>181</v>
      </c>
      <c r="G12" s="319">
        <v>15</v>
      </c>
      <c r="H12" s="1012"/>
      <c r="I12" s="1009"/>
      <c r="J12" s="1009"/>
      <c r="K12" s="1010"/>
    </row>
    <row r="13" spans="1:230" ht="43.5" customHeight="1" x14ac:dyDescent="0.2">
      <c r="A13" s="989"/>
      <c r="B13" s="1032"/>
      <c r="C13" s="1015"/>
      <c r="D13" s="314" t="s">
        <v>219</v>
      </c>
      <c r="E13" s="311" t="s">
        <v>220</v>
      </c>
      <c r="F13" s="319" t="s">
        <v>184</v>
      </c>
      <c r="G13" s="319">
        <f>IF(F13="Oportuna",15,0)</f>
        <v>15</v>
      </c>
      <c r="H13" s="1012"/>
      <c r="I13" s="1009"/>
      <c r="J13" s="1009"/>
      <c r="K13" s="1010"/>
      <c r="N13" s="216"/>
    </row>
    <row r="14" spans="1:230" ht="43.5" customHeight="1" x14ac:dyDescent="0.2">
      <c r="A14" s="989"/>
      <c r="B14" s="1032"/>
      <c r="C14" s="1015"/>
      <c r="D14" s="314" t="s">
        <v>221</v>
      </c>
      <c r="E14" s="311" t="s">
        <v>222</v>
      </c>
      <c r="F14" s="320" t="s">
        <v>187</v>
      </c>
      <c r="G14" s="319">
        <f>IF(F14="Prevenir",15,IF(F14="Detectar",10,0))</f>
        <v>15</v>
      </c>
      <c r="H14" s="1012"/>
      <c r="I14" s="1009"/>
      <c r="J14" s="1009"/>
      <c r="K14" s="1010"/>
    </row>
    <row r="15" spans="1:230" ht="29.25" customHeight="1" x14ac:dyDescent="0.2">
      <c r="A15" s="989"/>
      <c r="B15" s="1032"/>
      <c r="C15" s="1015"/>
      <c r="D15" s="314" t="s">
        <v>223</v>
      </c>
      <c r="E15" s="311" t="s">
        <v>224</v>
      </c>
      <c r="F15" s="319" t="s">
        <v>191</v>
      </c>
      <c r="G15" s="319">
        <f>IF(F15="Confiable",15,0)</f>
        <v>15</v>
      </c>
      <c r="H15" s="1012"/>
      <c r="I15" s="1009"/>
      <c r="J15" s="1009"/>
      <c r="K15" s="1010"/>
    </row>
    <row r="16" spans="1:230" ht="43.5" customHeight="1" x14ac:dyDescent="0.2">
      <c r="A16" s="989"/>
      <c r="B16" s="1032"/>
      <c r="C16" s="1015"/>
      <c r="D16" s="314" t="s">
        <v>225</v>
      </c>
      <c r="E16" s="311" t="s">
        <v>226</v>
      </c>
      <c r="F16" s="320" t="s">
        <v>497</v>
      </c>
      <c r="G16" s="319">
        <v>15</v>
      </c>
      <c r="H16" s="1012"/>
      <c r="I16" s="1009"/>
      <c r="J16" s="1009"/>
      <c r="K16" s="1010"/>
    </row>
    <row r="17" spans="1:76" ht="29.25" customHeight="1" x14ac:dyDescent="0.2">
      <c r="A17" s="989"/>
      <c r="B17" s="1032"/>
      <c r="C17" s="1016"/>
      <c r="D17" s="313" t="s">
        <v>227</v>
      </c>
      <c r="E17" s="311" t="s">
        <v>228</v>
      </c>
      <c r="F17" s="319" t="s">
        <v>197</v>
      </c>
      <c r="G17" s="319">
        <f>IF(F17="Completa",10,IF(F17="Incompleta",5,0))</f>
        <v>10</v>
      </c>
      <c r="H17" s="1013"/>
      <c r="I17" s="1009"/>
      <c r="J17" s="1009"/>
      <c r="K17" s="1010"/>
    </row>
    <row r="18" spans="1:76" ht="15.75" thickBot="1" x14ac:dyDescent="0.25">
      <c r="A18" s="1004"/>
      <c r="B18" s="1008"/>
      <c r="C18" s="316"/>
      <c r="D18" s="315"/>
      <c r="E18" s="309" t="s">
        <v>229</v>
      </c>
      <c r="F18" s="317"/>
      <c r="G18" s="321">
        <f>SUM(G11:G17)</f>
        <v>100</v>
      </c>
      <c r="H18" s="312"/>
      <c r="I18" s="308"/>
      <c r="J18" s="308"/>
      <c r="K18" s="308"/>
    </row>
    <row r="19" spans="1:76" ht="15" thickBot="1" x14ac:dyDescent="0.25">
      <c r="A19" s="55"/>
      <c r="B19" s="62"/>
    </row>
    <row r="20" spans="1:76" s="54" customFormat="1" ht="30" customHeight="1" x14ac:dyDescent="0.25">
      <c r="A20" s="994" t="s">
        <v>87</v>
      </c>
      <c r="B20" s="960" t="s">
        <v>232</v>
      </c>
      <c r="C20" s="996" t="s">
        <v>205</v>
      </c>
      <c r="D20" s="980" t="s">
        <v>206</v>
      </c>
      <c r="E20" s="980"/>
      <c r="F20" s="980"/>
      <c r="G20" s="980"/>
      <c r="H20" s="980"/>
      <c r="I20" s="109" t="s">
        <v>207</v>
      </c>
      <c r="J20" s="981" t="s">
        <v>208</v>
      </c>
      <c r="K20" s="983" t="s">
        <v>209</v>
      </c>
    </row>
    <row r="21" spans="1:76" s="54" customFormat="1" ht="60.75" thickBot="1" x14ac:dyDescent="0.3">
      <c r="A21" s="995"/>
      <c r="B21" s="1037"/>
      <c r="C21" s="997"/>
      <c r="D21" s="110" t="s">
        <v>210</v>
      </c>
      <c r="E21" s="51" t="s">
        <v>211</v>
      </c>
      <c r="F21" s="110" t="s">
        <v>212</v>
      </c>
      <c r="G21" s="110" t="s">
        <v>213</v>
      </c>
      <c r="H21" s="113" t="s">
        <v>230</v>
      </c>
      <c r="I21" s="52" t="s">
        <v>215</v>
      </c>
      <c r="J21" s="982"/>
      <c r="K21" s="984"/>
    </row>
    <row r="22" spans="1:76" ht="20.25" customHeight="1" x14ac:dyDescent="0.2">
      <c r="A22" s="988" t="s">
        <v>482</v>
      </c>
      <c r="B22" s="1038" t="s">
        <v>412</v>
      </c>
      <c r="C22" s="1014" t="s">
        <v>579</v>
      </c>
      <c r="D22" s="942" t="s">
        <v>216</v>
      </c>
      <c r="E22" s="106" t="s">
        <v>217</v>
      </c>
      <c r="F22" s="219" t="s">
        <v>179</v>
      </c>
      <c r="G22" s="133">
        <f>IF(F22="Asignado",15,0)</f>
        <v>15</v>
      </c>
      <c r="H22" s="1033" t="s">
        <v>496</v>
      </c>
      <c r="I22" s="1034" t="s">
        <v>201</v>
      </c>
      <c r="J22" s="1035"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Fuerte</v>
      </c>
      <c r="K22" s="1036" t="str">
        <f>IF(J22="Fuerte","NO",IF(J22=" "," ","SI"))</f>
        <v>NO</v>
      </c>
    </row>
    <row r="23" spans="1:76" ht="29.25" customHeight="1" x14ac:dyDescent="0.2">
      <c r="A23" s="989"/>
      <c r="B23" s="1039"/>
      <c r="C23" s="1015"/>
      <c r="D23" s="943"/>
      <c r="E23" s="104" t="s">
        <v>218</v>
      </c>
      <c r="F23" s="65" t="s">
        <v>181</v>
      </c>
      <c r="G23" s="64">
        <f>IF(F23="Adecuado",15,0)</f>
        <v>15</v>
      </c>
      <c r="H23" s="985"/>
      <c r="I23" s="987"/>
      <c r="J23" s="978"/>
      <c r="K23" s="979"/>
    </row>
    <row r="24" spans="1:76" ht="43.5" customHeight="1" x14ac:dyDescent="0.2">
      <c r="A24" s="989"/>
      <c r="B24" s="1039"/>
      <c r="C24" s="1015"/>
      <c r="D24" s="50" t="s">
        <v>219</v>
      </c>
      <c r="E24" s="104" t="s">
        <v>220</v>
      </c>
      <c r="F24" s="65" t="s">
        <v>184</v>
      </c>
      <c r="G24" s="64">
        <f>IF(F24="Oportuna",15,0)</f>
        <v>15</v>
      </c>
      <c r="H24" s="985"/>
      <c r="I24" s="987"/>
      <c r="J24" s="978"/>
      <c r="K24" s="979"/>
    </row>
    <row r="25" spans="1:76" ht="43.5" customHeight="1" x14ac:dyDescent="0.2">
      <c r="A25" s="989"/>
      <c r="B25" s="1039"/>
      <c r="C25" s="1015"/>
      <c r="D25" s="50" t="s">
        <v>221</v>
      </c>
      <c r="E25" s="104" t="s">
        <v>222</v>
      </c>
      <c r="F25" s="217" t="s">
        <v>187</v>
      </c>
      <c r="G25" s="64">
        <f>IF(F25="Prevenir",15,IF(F25="Detectar",10,0))</f>
        <v>15</v>
      </c>
      <c r="H25" s="985"/>
      <c r="I25" s="987"/>
      <c r="J25" s="978"/>
      <c r="K25" s="979"/>
    </row>
    <row r="26" spans="1:76" ht="29.25" customHeight="1" x14ac:dyDescent="0.2">
      <c r="A26" s="989"/>
      <c r="B26" s="1039"/>
      <c r="C26" s="1015"/>
      <c r="D26" s="50" t="s">
        <v>223</v>
      </c>
      <c r="E26" s="104" t="s">
        <v>224</v>
      </c>
      <c r="F26" s="65" t="s">
        <v>191</v>
      </c>
      <c r="G26" s="64">
        <f>IF(F26="Confiable",15,0)</f>
        <v>15</v>
      </c>
      <c r="H26" s="985"/>
      <c r="I26" s="987"/>
      <c r="J26" s="978"/>
      <c r="K26" s="979"/>
    </row>
    <row r="27" spans="1:76" ht="43.5" customHeight="1" x14ac:dyDescent="0.2">
      <c r="A27" s="989"/>
      <c r="B27" s="1039"/>
      <c r="C27" s="1015"/>
      <c r="D27" s="50" t="s">
        <v>225</v>
      </c>
      <c r="E27" s="104" t="s">
        <v>226</v>
      </c>
      <c r="F27" s="217" t="s">
        <v>194</v>
      </c>
      <c r="G27" s="64">
        <f>IF(F27="Se investigan y se resuelven oportunamente",15,0)</f>
        <v>15</v>
      </c>
      <c r="H27" s="985"/>
      <c r="I27" s="987"/>
      <c r="J27" s="978"/>
      <c r="K27" s="979"/>
    </row>
    <row r="28" spans="1:76" ht="29.25" customHeight="1" x14ac:dyDescent="0.2">
      <c r="A28" s="989"/>
      <c r="B28" s="1039"/>
      <c r="C28" s="1016"/>
      <c r="D28" s="45" t="s">
        <v>227</v>
      </c>
      <c r="E28" s="104" t="s">
        <v>228</v>
      </c>
      <c r="F28" s="65" t="s">
        <v>197</v>
      </c>
      <c r="G28" s="64">
        <f>IF(F28="Completa",10,IF(F28="Incompleta",5,0))</f>
        <v>10</v>
      </c>
      <c r="H28" s="986"/>
      <c r="I28" s="987"/>
      <c r="J28" s="978"/>
      <c r="K28" s="979"/>
      <c r="L28" s="62"/>
      <c r="M28" s="62"/>
      <c r="N28" s="62"/>
      <c r="O28" s="62"/>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c r="BX28" s="62"/>
    </row>
    <row r="29" spans="1:76" s="60" customFormat="1" ht="15.75" thickBot="1" x14ac:dyDescent="0.25">
      <c r="A29" s="1004"/>
      <c r="B29" s="123"/>
      <c r="C29" s="56"/>
      <c r="D29" s="57"/>
      <c r="E29" s="132" t="s">
        <v>229</v>
      </c>
      <c r="F29" s="131"/>
      <c r="G29" s="131">
        <f>SUM(G22:G28)</f>
        <v>100</v>
      </c>
      <c r="H29" s="59"/>
      <c r="I29" s="121"/>
      <c r="J29" s="121"/>
      <c r="K29" s="122"/>
      <c r="L29" s="62"/>
      <c r="M29" s="62"/>
      <c r="N29" s="62"/>
      <c r="O29" s="62"/>
      <c r="P29" s="62"/>
      <c r="Q29" s="62"/>
      <c r="R29" s="62"/>
      <c r="S29" s="62"/>
      <c r="T29" s="62"/>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c r="AU29" s="62"/>
      <c r="AV29" s="62"/>
      <c r="AW29" s="62"/>
      <c r="AX29" s="62"/>
      <c r="AY29" s="62"/>
      <c r="AZ29" s="62"/>
      <c r="BA29" s="62"/>
      <c r="BB29" s="62"/>
      <c r="BC29" s="62"/>
      <c r="BD29" s="62"/>
      <c r="BE29" s="62"/>
      <c r="BF29" s="62"/>
      <c r="BG29" s="62"/>
      <c r="BH29" s="62"/>
      <c r="BI29" s="62"/>
      <c r="BJ29" s="62"/>
      <c r="BK29" s="62"/>
      <c r="BL29" s="62"/>
      <c r="BM29" s="62"/>
      <c r="BN29" s="62"/>
      <c r="BO29" s="62"/>
      <c r="BP29" s="62"/>
      <c r="BQ29" s="62"/>
      <c r="BR29" s="62"/>
      <c r="BS29" s="62"/>
      <c r="BT29" s="62"/>
      <c r="BU29" s="62"/>
      <c r="BV29" s="62"/>
      <c r="BW29" s="62"/>
      <c r="BX29" s="62"/>
    </row>
    <row r="30" spans="1:76" ht="15" thickBot="1" x14ac:dyDescent="0.25">
      <c r="L30" s="62"/>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2"/>
      <c r="AW30" s="62"/>
      <c r="AX30" s="62"/>
      <c r="AY30" s="62"/>
      <c r="AZ30" s="62"/>
      <c r="BA30" s="62"/>
      <c r="BB30" s="62"/>
      <c r="BC30" s="62"/>
      <c r="BD30" s="62"/>
      <c r="BE30" s="62"/>
      <c r="BF30" s="62"/>
      <c r="BG30" s="62"/>
      <c r="BH30" s="62"/>
      <c r="BI30" s="62"/>
      <c r="BJ30" s="62"/>
      <c r="BK30" s="62"/>
      <c r="BL30" s="62"/>
      <c r="BM30" s="62"/>
      <c r="BN30" s="62"/>
      <c r="BO30" s="62"/>
      <c r="BP30" s="62"/>
      <c r="BQ30" s="62"/>
      <c r="BR30" s="62"/>
      <c r="BS30" s="62"/>
      <c r="BT30" s="62"/>
      <c r="BU30" s="62"/>
      <c r="BV30" s="62"/>
      <c r="BW30" s="62"/>
      <c r="BX30" s="62"/>
    </row>
    <row r="31" spans="1:76" s="53" customFormat="1" ht="30" customHeight="1" x14ac:dyDescent="0.25">
      <c r="A31" s="994" t="s">
        <v>87</v>
      </c>
      <c r="B31" s="960" t="s">
        <v>232</v>
      </c>
      <c r="C31" s="996" t="s">
        <v>205</v>
      </c>
      <c r="D31" s="980" t="s">
        <v>206</v>
      </c>
      <c r="E31" s="980"/>
      <c r="F31" s="980"/>
      <c r="G31" s="980"/>
      <c r="H31" s="980"/>
      <c r="I31" s="109" t="s">
        <v>207</v>
      </c>
      <c r="J31" s="981" t="s">
        <v>208</v>
      </c>
      <c r="K31" s="983" t="s">
        <v>209</v>
      </c>
      <c r="L31" s="124"/>
      <c r="M31" s="124"/>
      <c r="N31" s="124"/>
      <c r="O31" s="124"/>
      <c r="P31" s="124"/>
      <c r="Q31" s="124"/>
      <c r="R31" s="124"/>
      <c r="S31" s="124"/>
      <c r="T31" s="124"/>
      <c r="U31" s="124"/>
      <c r="V31" s="124"/>
      <c r="W31" s="124"/>
      <c r="X31" s="124"/>
      <c r="Y31" s="124"/>
      <c r="Z31" s="124"/>
      <c r="AA31" s="124"/>
      <c r="AB31" s="124"/>
      <c r="AC31" s="124"/>
      <c r="AD31" s="124"/>
      <c r="AE31" s="124"/>
      <c r="AF31" s="124"/>
      <c r="AG31" s="124"/>
      <c r="AH31" s="124"/>
      <c r="AI31" s="124"/>
      <c r="AJ31" s="124"/>
      <c r="AK31" s="124"/>
      <c r="AL31" s="124"/>
      <c r="AM31" s="124"/>
      <c r="AN31" s="124"/>
      <c r="AO31" s="124"/>
      <c r="AP31" s="124"/>
      <c r="AQ31" s="124"/>
      <c r="AR31" s="124"/>
      <c r="AS31" s="124"/>
      <c r="AT31" s="124"/>
      <c r="AU31" s="124"/>
      <c r="AV31" s="124"/>
      <c r="AW31" s="124"/>
      <c r="AX31" s="124"/>
      <c r="AY31" s="124"/>
      <c r="AZ31" s="124"/>
      <c r="BA31" s="124"/>
      <c r="BB31" s="124"/>
      <c r="BC31" s="124"/>
      <c r="BD31" s="124"/>
      <c r="BE31" s="124"/>
      <c r="BF31" s="124"/>
      <c r="BG31" s="124"/>
      <c r="BH31" s="124"/>
      <c r="BI31" s="124"/>
      <c r="BJ31" s="124"/>
      <c r="BK31" s="124"/>
      <c r="BL31" s="124"/>
      <c r="BM31" s="124"/>
      <c r="BN31" s="124"/>
      <c r="BO31" s="124"/>
      <c r="BP31" s="124"/>
      <c r="BQ31" s="124"/>
      <c r="BR31" s="124"/>
      <c r="BS31" s="124"/>
      <c r="BT31" s="124"/>
      <c r="BU31" s="124"/>
      <c r="BV31" s="124"/>
      <c r="BW31" s="124"/>
      <c r="BX31" s="124"/>
    </row>
    <row r="32" spans="1:76" s="54" customFormat="1" ht="60.75" thickBot="1" x14ac:dyDescent="0.3">
      <c r="A32" s="995"/>
      <c r="B32" s="961"/>
      <c r="C32" s="997"/>
      <c r="D32" s="110" t="s">
        <v>210</v>
      </c>
      <c r="E32" s="51" t="s">
        <v>211</v>
      </c>
      <c r="F32" s="110" t="s">
        <v>212</v>
      </c>
      <c r="G32" s="110" t="s">
        <v>213</v>
      </c>
      <c r="H32" s="113" t="s">
        <v>230</v>
      </c>
      <c r="I32" s="52" t="s">
        <v>215</v>
      </c>
      <c r="J32" s="982"/>
      <c r="K32" s="984"/>
      <c r="L32" s="124"/>
      <c r="M32" s="124"/>
      <c r="N32" s="124"/>
      <c r="O32" s="124"/>
      <c r="P32" s="124"/>
      <c r="Q32" s="124"/>
      <c r="R32" s="124"/>
      <c r="S32" s="124"/>
      <c r="T32" s="124"/>
      <c r="U32" s="124"/>
      <c r="V32" s="124"/>
      <c r="W32" s="124"/>
      <c r="X32" s="124"/>
      <c r="Y32" s="124"/>
      <c r="Z32" s="124"/>
      <c r="AA32" s="124"/>
      <c r="AB32" s="124"/>
      <c r="AC32" s="124"/>
      <c r="AD32" s="124"/>
      <c r="AE32" s="124"/>
      <c r="AF32" s="124"/>
      <c r="AG32" s="124"/>
      <c r="AH32" s="124"/>
      <c r="AI32" s="124"/>
      <c r="AJ32" s="124"/>
      <c r="AK32" s="124"/>
      <c r="AL32" s="124"/>
      <c r="AM32" s="124"/>
      <c r="AN32" s="124"/>
      <c r="AO32" s="124"/>
      <c r="AP32" s="124"/>
      <c r="AQ32" s="124"/>
      <c r="AR32" s="124"/>
      <c r="AS32" s="124"/>
      <c r="AT32" s="124"/>
      <c r="AU32" s="124"/>
      <c r="AV32" s="124"/>
      <c r="AW32" s="124"/>
      <c r="AX32" s="124"/>
      <c r="AY32" s="124"/>
      <c r="AZ32" s="124"/>
      <c r="BA32" s="124"/>
      <c r="BB32" s="124"/>
      <c r="BC32" s="124"/>
      <c r="BD32" s="124"/>
      <c r="BE32" s="124"/>
      <c r="BF32" s="124"/>
      <c r="BG32" s="124"/>
      <c r="BH32" s="124"/>
      <c r="BI32" s="124"/>
      <c r="BJ32" s="124"/>
      <c r="BK32" s="124"/>
      <c r="BL32" s="124"/>
      <c r="BM32" s="124"/>
      <c r="BN32" s="124"/>
      <c r="BO32" s="124"/>
      <c r="BP32" s="124"/>
      <c r="BQ32" s="124"/>
      <c r="BR32" s="124"/>
      <c r="BS32" s="124"/>
      <c r="BT32" s="124"/>
      <c r="BU32" s="124"/>
      <c r="BV32" s="124"/>
      <c r="BW32" s="124"/>
      <c r="BX32" s="124"/>
    </row>
    <row r="33" spans="1:76" ht="20.25" customHeight="1" x14ac:dyDescent="0.2">
      <c r="A33" s="988" t="s">
        <v>482</v>
      </c>
      <c r="B33" s="972" t="s">
        <v>412</v>
      </c>
      <c r="C33" s="1040" t="s">
        <v>500</v>
      </c>
      <c r="D33" s="943" t="s">
        <v>216</v>
      </c>
      <c r="E33" s="129" t="s">
        <v>217</v>
      </c>
      <c r="F33" s="69" t="s">
        <v>179</v>
      </c>
      <c r="G33" s="130">
        <f>IF(F33="Asignado",15,0)</f>
        <v>15</v>
      </c>
      <c r="H33" s="1043" t="s">
        <v>496</v>
      </c>
      <c r="I33" s="949" t="s">
        <v>201</v>
      </c>
      <c r="J33" s="1044" t="s">
        <v>496</v>
      </c>
      <c r="K33" s="957" t="s">
        <v>99</v>
      </c>
      <c r="L33" s="62"/>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c r="AU33" s="62"/>
      <c r="AV33" s="62"/>
      <c r="AW33" s="62"/>
      <c r="AX33" s="62"/>
      <c r="AY33" s="62"/>
      <c r="AZ33" s="62"/>
      <c r="BA33" s="62"/>
      <c r="BB33" s="62"/>
      <c r="BC33" s="62"/>
      <c r="BD33" s="62"/>
      <c r="BE33" s="62"/>
      <c r="BF33" s="62"/>
      <c r="BG33" s="62"/>
      <c r="BH33" s="62"/>
      <c r="BI33" s="62"/>
      <c r="BJ33" s="62"/>
      <c r="BK33" s="62"/>
      <c r="BL33" s="62"/>
      <c r="BM33" s="62"/>
      <c r="BN33" s="62"/>
      <c r="BO33" s="62"/>
      <c r="BP33" s="62"/>
      <c r="BQ33" s="62"/>
      <c r="BR33" s="62"/>
      <c r="BS33" s="62"/>
      <c r="BT33" s="62"/>
      <c r="BU33" s="62"/>
      <c r="BV33" s="62"/>
      <c r="BW33" s="62"/>
      <c r="BX33" s="62"/>
    </row>
    <row r="34" spans="1:76" ht="28.5" x14ac:dyDescent="0.2">
      <c r="A34" s="989"/>
      <c r="B34" s="973"/>
      <c r="C34" s="1041"/>
      <c r="D34" s="943"/>
      <c r="E34" s="104" t="s">
        <v>218</v>
      </c>
      <c r="F34" s="65" t="s">
        <v>181</v>
      </c>
      <c r="G34" s="64">
        <f>IF(F34="Adecuado",15,0)</f>
        <v>15</v>
      </c>
      <c r="H34" s="985"/>
      <c r="I34" s="987"/>
      <c r="J34" s="978"/>
      <c r="K34" s="979"/>
      <c r="L34" s="62"/>
      <c r="M34" s="62"/>
      <c r="N34" s="62"/>
      <c r="O34" s="62"/>
      <c r="P34" s="62"/>
      <c r="Q34" s="62"/>
      <c r="R34" s="62"/>
      <c r="S34" s="62"/>
      <c r="T34" s="62"/>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c r="AU34" s="62"/>
      <c r="AV34" s="62"/>
      <c r="AW34" s="62"/>
      <c r="AX34" s="62"/>
      <c r="AY34" s="62"/>
      <c r="AZ34" s="62"/>
      <c r="BA34" s="62"/>
      <c r="BB34" s="62"/>
      <c r="BC34" s="62"/>
      <c r="BD34" s="62"/>
      <c r="BE34" s="62"/>
      <c r="BF34" s="62"/>
      <c r="BG34" s="62"/>
      <c r="BH34" s="62"/>
      <c r="BI34" s="62"/>
      <c r="BJ34" s="62"/>
      <c r="BK34" s="62"/>
      <c r="BL34" s="62"/>
      <c r="BM34" s="62"/>
      <c r="BN34" s="62"/>
      <c r="BO34" s="62"/>
      <c r="BP34" s="62"/>
      <c r="BQ34" s="62"/>
      <c r="BR34" s="62"/>
      <c r="BS34" s="62"/>
      <c r="BT34" s="62"/>
      <c r="BU34" s="62"/>
      <c r="BV34" s="62"/>
      <c r="BW34" s="62"/>
      <c r="BX34" s="62"/>
    </row>
    <row r="35" spans="1:76" ht="42.75" x14ac:dyDescent="0.2">
      <c r="A35" s="989"/>
      <c r="B35" s="973"/>
      <c r="C35" s="1041"/>
      <c r="D35" s="50" t="s">
        <v>219</v>
      </c>
      <c r="E35" s="104" t="s">
        <v>220</v>
      </c>
      <c r="F35" s="65" t="s">
        <v>184</v>
      </c>
      <c r="G35" s="64">
        <f>IF(F35="Oportuna",15,0)</f>
        <v>15</v>
      </c>
      <c r="H35" s="985"/>
      <c r="I35" s="987"/>
      <c r="J35" s="978"/>
      <c r="K35" s="979"/>
      <c r="L35" s="62"/>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row>
    <row r="36" spans="1:76" ht="42.75" x14ac:dyDescent="0.2">
      <c r="A36" s="989"/>
      <c r="B36" s="973"/>
      <c r="C36" s="1041"/>
      <c r="D36" s="50" t="s">
        <v>221</v>
      </c>
      <c r="E36" s="104" t="s">
        <v>222</v>
      </c>
      <c r="F36" s="217" t="s">
        <v>187</v>
      </c>
      <c r="G36" s="64">
        <f>IF(F36="Prevenir",15,IF(F36="Detectar",10,0))</f>
        <v>15</v>
      </c>
      <c r="H36" s="985"/>
      <c r="I36" s="987"/>
      <c r="J36" s="978"/>
      <c r="K36" s="979"/>
      <c r="L36" s="62"/>
      <c r="M36" s="62"/>
      <c r="N36" s="62"/>
      <c r="O36" s="62"/>
      <c r="P36" s="62"/>
      <c r="Q36" s="62"/>
      <c r="R36" s="62"/>
      <c r="S36" s="62"/>
      <c r="T36" s="62"/>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c r="BX36" s="62"/>
    </row>
    <row r="37" spans="1:76" ht="28.5" x14ac:dyDescent="0.2">
      <c r="A37" s="989"/>
      <c r="B37" s="973"/>
      <c r="C37" s="1041"/>
      <c r="D37" s="50" t="s">
        <v>223</v>
      </c>
      <c r="E37" s="104" t="s">
        <v>224</v>
      </c>
      <c r="F37" s="65" t="s">
        <v>191</v>
      </c>
      <c r="G37" s="64">
        <f>IF(F37="Confiable",15,0)</f>
        <v>15</v>
      </c>
      <c r="H37" s="985"/>
      <c r="I37" s="987"/>
      <c r="J37" s="978"/>
      <c r="K37" s="979"/>
    </row>
    <row r="38" spans="1:76" ht="42.75" x14ac:dyDescent="0.2">
      <c r="A38" s="989"/>
      <c r="B38" s="973"/>
      <c r="C38" s="1041"/>
      <c r="D38" s="50" t="s">
        <v>225</v>
      </c>
      <c r="E38" s="104" t="s">
        <v>226</v>
      </c>
      <c r="F38" s="217" t="s">
        <v>194</v>
      </c>
      <c r="G38" s="64">
        <f>IF(F38="Se investigan y se resuelven oportunamente",15,0)</f>
        <v>15</v>
      </c>
      <c r="H38" s="985"/>
      <c r="I38" s="987"/>
      <c r="J38" s="978"/>
      <c r="K38" s="979"/>
    </row>
    <row r="39" spans="1:76" ht="28.5" x14ac:dyDescent="0.2">
      <c r="A39" s="989"/>
      <c r="B39" s="974"/>
      <c r="C39" s="1042"/>
      <c r="D39" s="45" t="s">
        <v>227</v>
      </c>
      <c r="E39" s="104" t="s">
        <v>228</v>
      </c>
      <c r="F39" s="65" t="s">
        <v>197</v>
      </c>
      <c r="G39" s="64">
        <f>IF(F39="Completa",10,IF(F39="Incompleta",5,0))</f>
        <v>10</v>
      </c>
      <c r="H39" s="986"/>
      <c r="I39" s="987"/>
      <c r="J39" s="978"/>
      <c r="K39" s="979"/>
    </row>
    <row r="40" spans="1:76" ht="15.75" thickBot="1" x14ac:dyDescent="0.25">
      <c r="A40" s="1004"/>
      <c r="B40" s="126"/>
      <c r="C40" s="127"/>
      <c r="D40" s="57"/>
      <c r="E40" s="134" t="s">
        <v>229</v>
      </c>
      <c r="F40" s="131"/>
      <c r="G40" s="131">
        <f>SUM(G33:G39)</f>
        <v>100</v>
      </c>
      <c r="H40" s="59"/>
      <c r="I40" s="121"/>
      <c r="J40" s="121"/>
      <c r="K40" s="122"/>
    </row>
    <row r="41" spans="1:76" ht="15" thickBot="1" x14ac:dyDescent="0.25">
      <c r="A41" s="55"/>
      <c r="B41" s="62"/>
    </row>
    <row r="42" spans="1:76" s="54" customFormat="1" ht="30" customHeight="1" x14ac:dyDescent="0.25">
      <c r="A42" s="994" t="s">
        <v>87</v>
      </c>
      <c r="B42" s="960" t="s">
        <v>232</v>
      </c>
      <c r="C42" s="996" t="s">
        <v>205</v>
      </c>
      <c r="D42" s="980" t="s">
        <v>206</v>
      </c>
      <c r="E42" s="980"/>
      <c r="F42" s="980"/>
      <c r="G42" s="980"/>
      <c r="H42" s="980"/>
      <c r="I42" s="109" t="s">
        <v>207</v>
      </c>
      <c r="J42" s="981" t="s">
        <v>208</v>
      </c>
      <c r="K42" s="983" t="s">
        <v>209</v>
      </c>
    </row>
    <row r="43" spans="1:76" s="54" customFormat="1" ht="60.75" thickBot="1" x14ac:dyDescent="0.3">
      <c r="A43" s="995"/>
      <c r="B43" s="961"/>
      <c r="C43" s="997"/>
      <c r="D43" s="110" t="s">
        <v>210</v>
      </c>
      <c r="E43" s="51" t="s">
        <v>211</v>
      </c>
      <c r="F43" s="110" t="s">
        <v>212</v>
      </c>
      <c r="G43" s="110" t="s">
        <v>213</v>
      </c>
      <c r="H43" s="113" t="s">
        <v>230</v>
      </c>
      <c r="I43" s="52" t="s">
        <v>215</v>
      </c>
      <c r="J43" s="982"/>
      <c r="K43" s="984"/>
    </row>
    <row r="44" spans="1:76" ht="20.25" customHeight="1" x14ac:dyDescent="0.2">
      <c r="A44" s="988" t="s">
        <v>482</v>
      </c>
      <c r="B44" s="988" t="s">
        <v>501</v>
      </c>
      <c r="C44" s="1014" t="s">
        <v>574</v>
      </c>
      <c r="D44" s="943" t="s">
        <v>216</v>
      </c>
      <c r="E44" s="129" t="s">
        <v>217</v>
      </c>
      <c r="F44" s="332" t="s">
        <v>179</v>
      </c>
      <c r="G44" s="130">
        <f>IF(F44="Asignado",15,0)</f>
        <v>15</v>
      </c>
      <c r="H44" s="985" t="str">
        <f>IF(AND(G51&gt;0,G51&lt;=85),"Débil",IF(AND(G51&gt;85,G51&lt;=95),"Moderado",IF(G51&gt;96,"Fuerte"," ")))</f>
        <v>Fuerte</v>
      </c>
      <c r="I44" s="949" t="s">
        <v>201</v>
      </c>
      <c r="J44" s="946"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Fuerte</v>
      </c>
      <c r="K44" s="957" t="str">
        <f>IF(J44="Fuerte","NO",IF(J44=" "," ","SI"))</f>
        <v>NO</v>
      </c>
    </row>
    <row r="45" spans="1:76" ht="28.5" x14ac:dyDescent="0.2">
      <c r="A45" s="989"/>
      <c r="B45" s="989"/>
      <c r="C45" s="1015"/>
      <c r="D45" s="943"/>
      <c r="E45" s="104" t="s">
        <v>218</v>
      </c>
      <c r="F45" s="65" t="s">
        <v>181</v>
      </c>
      <c r="G45" s="64">
        <f>IF(F45="Adecuado",15,0)</f>
        <v>15</v>
      </c>
      <c r="H45" s="985"/>
      <c r="I45" s="987"/>
      <c r="J45" s="978"/>
      <c r="K45" s="979"/>
    </row>
    <row r="46" spans="1:76" ht="42.75" x14ac:dyDescent="0.2">
      <c r="A46" s="989"/>
      <c r="B46" s="989"/>
      <c r="C46" s="1015"/>
      <c r="D46" s="50" t="s">
        <v>219</v>
      </c>
      <c r="E46" s="104" t="s">
        <v>220</v>
      </c>
      <c r="F46" s="65" t="s">
        <v>184</v>
      </c>
      <c r="G46" s="64">
        <f>IF(F46="Oportuna",15,0)</f>
        <v>15</v>
      </c>
      <c r="H46" s="985"/>
      <c r="I46" s="987"/>
      <c r="J46" s="978"/>
      <c r="K46" s="979"/>
    </row>
    <row r="47" spans="1:76" ht="42.75" x14ac:dyDescent="0.2">
      <c r="A47" s="989"/>
      <c r="B47" s="989"/>
      <c r="C47" s="1015"/>
      <c r="D47" s="50" t="s">
        <v>221</v>
      </c>
      <c r="E47" s="104" t="s">
        <v>222</v>
      </c>
      <c r="F47" s="217" t="s">
        <v>187</v>
      </c>
      <c r="G47" s="64">
        <f>IF(F47="Prevenir",15,IF(F47="Detectar",10,0))</f>
        <v>15</v>
      </c>
      <c r="H47" s="985"/>
      <c r="I47" s="987"/>
      <c r="J47" s="978"/>
      <c r="K47" s="979"/>
    </row>
    <row r="48" spans="1:76" ht="28.5" x14ac:dyDescent="0.2">
      <c r="A48" s="989"/>
      <c r="B48" s="989"/>
      <c r="C48" s="1015"/>
      <c r="D48" s="50" t="s">
        <v>223</v>
      </c>
      <c r="E48" s="104" t="s">
        <v>224</v>
      </c>
      <c r="F48" s="65" t="s">
        <v>191</v>
      </c>
      <c r="G48" s="64">
        <f>IF(F48="Confiable",15,0)</f>
        <v>15</v>
      </c>
      <c r="H48" s="985"/>
      <c r="I48" s="987"/>
      <c r="J48" s="978"/>
      <c r="K48" s="979"/>
    </row>
    <row r="49" spans="1:77" ht="42.75" x14ac:dyDescent="0.2">
      <c r="A49" s="989"/>
      <c r="B49" s="989"/>
      <c r="C49" s="1015"/>
      <c r="D49" s="50" t="s">
        <v>225</v>
      </c>
      <c r="E49" s="104" t="s">
        <v>226</v>
      </c>
      <c r="F49" s="217" t="s">
        <v>194</v>
      </c>
      <c r="G49" s="64">
        <f>IF(F49="Se investigan y se resuelven oportunamente",15,0)</f>
        <v>15</v>
      </c>
      <c r="H49" s="985"/>
      <c r="I49" s="987"/>
      <c r="J49" s="978"/>
      <c r="K49" s="979"/>
    </row>
    <row r="50" spans="1:77" ht="28.5" x14ac:dyDescent="0.2">
      <c r="A50" s="989"/>
      <c r="B50" s="989"/>
      <c r="C50" s="1016"/>
      <c r="D50" s="45" t="s">
        <v>227</v>
      </c>
      <c r="E50" s="104" t="s">
        <v>228</v>
      </c>
      <c r="F50" s="65" t="s">
        <v>197</v>
      </c>
      <c r="G50" s="64">
        <f>IF(F50="Completa",10,IF(F50="Incompleta",5,0))</f>
        <v>10</v>
      </c>
      <c r="H50" s="986"/>
      <c r="I50" s="987"/>
      <c r="J50" s="978"/>
      <c r="K50" s="979"/>
      <c r="L50" s="62"/>
      <c r="M50" s="62"/>
      <c r="N50" s="62"/>
      <c r="O50" s="62"/>
      <c r="P50" s="62"/>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c r="AU50" s="62"/>
      <c r="AV50" s="62"/>
      <c r="AW50" s="62"/>
      <c r="AX50" s="62"/>
      <c r="AY50" s="62"/>
      <c r="AZ50" s="62"/>
      <c r="BA50" s="62"/>
      <c r="BB50" s="62"/>
      <c r="BC50" s="62"/>
      <c r="BD50" s="62"/>
      <c r="BE50" s="62"/>
      <c r="BF50" s="62"/>
      <c r="BG50" s="62"/>
      <c r="BH50" s="62"/>
      <c r="BI50" s="62"/>
      <c r="BJ50" s="62"/>
      <c r="BK50" s="62"/>
      <c r="BL50" s="62"/>
      <c r="BM50" s="62"/>
      <c r="BN50" s="62"/>
      <c r="BO50" s="62"/>
      <c r="BP50" s="62"/>
      <c r="BQ50" s="62"/>
      <c r="BR50" s="62"/>
      <c r="BS50" s="62"/>
      <c r="BT50" s="62"/>
      <c r="BU50" s="62"/>
      <c r="BV50" s="62"/>
      <c r="BW50" s="62"/>
      <c r="BX50" s="62"/>
      <c r="BY50" s="62"/>
    </row>
    <row r="51" spans="1:77" s="60" customFormat="1" ht="15.75" thickBot="1" x14ac:dyDescent="0.25">
      <c r="A51" s="1004"/>
      <c r="B51" s="990"/>
      <c r="C51" s="56"/>
      <c r="D51" s="57"/>
      <c r="E51" s="134" t="s">
        <v>229</v>
      </c>
      <c r="F51" s="131"/>
      <c r="G51" s="131">
        <f>SUM(G44:G50)</f>
        <v>100</v>
      </c>
      <c r="H51" s="59"/>
      <c r="I51" s="121"/>
      <c r="J51" s="121"/>
      <c r="K51" s="122"/>
      <c r="L51" s="62"/>
      <c r="M51" s="62"/>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c r="BM51" s="62"/>
      <c r="BN51" s="62"/>
      <c r="BO51" s="62"/>
      <c r="BP51" s="62"/>
      <c r="BQ51" s="62"/>
      <c r="BR51" s="62"/>
      <c r="BS51" s="62"/>
      <c r="BT51" s="62"/>
      <c r="BU51" s="62"/>
      <c r="BV51" s="62"/>
      <c r="BW51" s="62"/>
      <c r="BX51" s="62"/>
      <c r="BY51" s="62"/>
    </row>
    <row r="52" spans="1:77" ht="15" thickBot="1" x14ac:dyDescent="0.25">
      <c r="L52" s="62"/>
      <c r="M52" s="62"/>
      <c r="N52" s="62"/>
      <c r="O52" s="62"/>
      <c r="P52" s="62"/>
      <c r="Q52" s="62"/>
      <c r="R52" s="62"/>
      <c r="S52" s="62"/>
      <c r="T52" s="62"/>
      <c r="U52" s="62"/>
      <c r="V52" s="62"/>
      <c r="W52" s="62"/>
      <c r="X52" s="62"/>
      <c r="Y52" s="62"/>
      <c r="Z52" s="62"/>
      <c r="AA52" s="62"/>
      <c r="AB52" s="62"/>
      <c r="AC52" s="62"/>
      <c r="AD52" s="62"/>
      <c r="AE52" s="62"/>
      <c r="AF52" s="62"/>
      <c r="AG52" s="62"/>
      <c r="AH52" s="62"/>
      <c r="AI52" s="62"/>
      <c r="AJ52" s="62"/>
      <c r="AK52" s="62"/>
      <c r="AL52" s="62"/>
      <c r="AM52" s="62"/>
      <c r="AN52" s="62"/>
      <c r="AO52" s="62"/>
      <c r="AP52" s="62"/>
      <c r="AQ52" s="62"/>
      <c r="AR52" s="62"/>
      <c r="AS52" s="62"/>
      <c r="AT52" s="62"/>
      <c r="AU52" s="62"/>
      <c r="AV52" s="62"/>
      <c r="AW52" s="62"/>
      <c r="AX52" s="62"/>
      <c r="AY52" s="62"/>
      <c r="AZ52" s="62"/>
      <c r="BA52" s="62"/>
      <c r="BB52" s="62"/>
      <c r="BC52" s="62"/>
      <c r="BD52" s="62"/>
      <c r="BE52" s="62"/>
      <c r="BF52" s="62"/>
      <c r="BG52" s="62"/>
      <c r="BH52" s="62"/>
      <c r="BI52" s="62"/>
      <c r="BJ52" s="62"/>
      <c r="BK52" s="62"/>
      <c r="BL52" s="62"/>
      <c r="BM52" s="62"/>
      <c r="BN52" s="62"/>
      <c r="BO52" s="62"/>
      <c r="BP52" s="62"/>
      <c r="BQ52" s="62"/>
      <c r="BR52" s="62"/>
      <c r="BS52" s="62"/>
      <c r="BT52" s="62"/>
      <c r="BU52" s="62"/>
      <c r="BV52" s="62"/>
      <c r="BW52" s="62"/>
      <c r="BX52" s="62"/>
      <c r="BY52" s="62"/>
    </row>
    <row r="53" spans="1:77" s="53" customFormat="1" ht="30" customHeight="1" x14ac:dyDescent="0.25">
      <c r="A53" s="994" t="s">
        <v>87</v>
      </c>
      <c r="B53" s="960" t="s">
        <v>232</v>
      </c>
      <c r="C53" s="996" t="s">
        <v>205</v>
      </c>
      <c r="D53" s="980" t="s">
        <v>206</v>
      </c>
      <c r="E53" s="980"/>
      <c r="F53" s="980"/>
      <c r="G53" s="980"/>
      <c r="H53" s="980"/>
      <c r="I53" s="109" t="s">
        <v>207</v>
      </c>
      <c r="J53" s="981" t="s">
        <v>208</v>
      </c>
      <c r="K53" s="983" t="s">
        <v>209</v>
      </c>
      <c r="L53" s="124"/>
      <c r="M53" s="124"/>
      <c r="N53" s="124"/>
      <c r="O53" s="124"/>
      <c r="P53" s="124"/>
      <c r="Q53" s="124"/>
      <c r="R53" s="124"/>
      <c r="S53" s="124"/>
      <c r="T53" s="124"/>
      <c r="U53" s="124"/>
      <c r="V53" s="124"/>
      <c r="W53" s="124"/>
      <c r="X53" s="124"/>
      <c r="Y53" s="124"/>
      <c r="Z53" s="124"/>
      <c r="AA53" s="124"/>
      <c r="AB53" s="124"/>
      <c r="AC53" s="124"/>
      <c r="AD53" s="124"/>
      <c r="AE53" s="124"/>
      <c r="AF53" s="124"/>
      <c r="AG53" s="124"/>
      <c r="AH53" s="124"/>
      <c r="AI53" s="124"/>
      <c r="AJ53" s="124"/>
      <c r="AK53" s="124"/>
      <c r="AL53" s="124"/>
      <c r="AM53" s="124"/>
      <c r="AN53" s="124"/>
      <c r="AO53" s="124"/>
      <c r="AP53" s="124"/>
      <c r="AQ53" s="124"/>
      <c r="AR53" s="124"/>
      <c r="AS53" s="124"/>
      <c r="AT53" s="124"/>
      <c r="AU53" s="124"/>
      <c r="AV53" s="124"/>
      <c r="AW53" s="124"/>
      <c r="AX53" s="124"/>
      <c r="AY53" s="124"/>
      <c r="AZ53" s="124"/>
      <c r="BA53" s="124"/>
      <c r="BB53" s="124"/>
      <c r="BC53" s="124"/>
      <c r="BD53" s="124"/>
      <c r="BE53" s="124"/>
      <c r="BF53" s="124"/>
      <c r="BG53" s="124"/>
      <c r="BH53" s="124"/>
      <c r="BI53" s="124"/>
      <c r="BJ53" s="124"/>
      <c r="BK53" s="124"/>
      <c r="BL53" s="124"/>
      <c r="BM53" s="124"/>
      <c r="BN53" s="124"/>
      <c r="BO53" s="124"/>
      <c r="BP53" s="124"/>
      <c r="BQ53" s="124"/>
      <c r="BR53" s="124"/>
      <c r="BS53" s="124"/>
      <c r="BT53" s="124"/>
      <c r="BU53" s="124"/>
      <c r="BV53" s="124"/>
      <c r="BW53" s="124"/>
      <c r="BX53" s="124"/>
      <c r="BY53" s="124"/>
    </row>
    <row r="54" spans="1:77" s="54" customFormat="1" ht="60.75" thickBot="1" x14ac:dyDescent="0.3">
      <c r="A54" s="995"/>
      <c r="B54" s="961"/>
      <c r="C54" s="997"/>
      <c r="D54" s="110" t="s">
        <v>210</v>
      </c>
      <c r="E54" s="51" t="s">
        <v>211</v>
      </c>
      <c r="F54" s="110" t="s">
        <v>212</v>
      </c>
      <c r="G54" s="110" t="s">
        <v>213</v>
      </c>
      <c r="H54" s="113" t="s">
        <v>230</v>
      </c>
      <c r="I54" s="52" t="s">
        <v>215</v>
      </c>
      <c r="J54" s="982"/>
      <c r="K54" s="984"/>
    </row>
    <row r="55" spans="1:77" ht="20.25" customHeight="1" x14ac:dyDescent="0.2">
      <c r="A55" s="988" t="s">
        <v>482</v>
      </c>
      <c r="B55" s="988" t="s">
        <v>501</v>
      </c>
      <c r="C55" s="1014" t="s">
        <v>579</v>
      </c>
      <c r="D55" s="943" t="s">
        <v>216</v>
      </c>
      <c r="E55" s="129" t="s">
        <v>217</v>
      </c>
      <c r="F55" s="69" t="s">
        <v>179</v>
      </c>
      <c r="G55" s="130">
        <f>IF(F55="Asignado",15,0)</f>
        <v>15</v>
      </c>
      <c r="H55" s="985" t="str">
        <f>IF(AND(G62&gt;0,G62&lt;=85),"Débil",IF(AND(G62&gt;85,G62&lt;=95),"Moderado",IF(G62&gt;96,"Fuerte"," ")))</f>
        <v>Fuerte</v>
      </c>
      <c r="I55" s="949" t="s">
        <v>201</v>
      </c>
      <c r="J55" s="946"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Fuerte</v>
      </c>
      <c r="K55" s="957" t="str">
        <f>IF(J55="Fuerte","NO",IF(J55=" "," ","SI"))</f>
        <v>NO</v>
      </c>
    </row>
    <row r="56" spans="1:77" ht="28.5" x14ac:dyDescent="0.2">
      <c r="A56" s="989"/>
      <c r="B56" s="989"/>
      <c r="C56" s="1015"/>
      <c r="D56" s="943"/>
      <c r="E56" s="104" t="s">
        <v>218</v>
      </c>
      <c r="F56" s="65" t="s">
        <v>181</v>
      </c>
      <c r="G56" s="64">
        <f>IF(F56="Adecuado",15,0)</f>
        <v>15</v>
      </c>
      <c r="H56" s="985"/>
      <c r="I56" s="987"/>
      <c r="J56" s="978"/>
      <c r="K56" s="979"/>
    </row>
    <row r="57" spans="1:77" ht="42.75" x14ac:dyDescent="0.2">
      <c r="A57" s="989"/>
      <c r="B57" s="989"/>
      <c r="C57" s="1015"/>
      <c r="D57" s="50" t="s">
        <v>219</v>
      </c>
      <c r="E57" s="104" t="s">
        <v>220</v>
      </c>
      <c r="F57" s="65" t="s">
        <v>184</v>
      </c>
      <c r="G57" s="64">
        <f>IF(F57="Oportuna",15,0)</f>
        <v>15</v>
      </c>
      <c r="H57" s="985"/>
      <c r="I57" s="987"/>
      <c r="J57" s="978"/>
      <c r="K57" s="979"/>
    </row>
    <row r="58" spans="1:77" ht="42.75" x14ac:dyDescent="0.2">
      <c r="A58" s="989"/>
      <c r="B58" s="989"/>
      <c r="C58" s="1015"/>
      <c r="D58" s="50" t="s">
        <v>221</v>
      </c>
      <c r="E58" s="104" t="s">
        <v>222</v>
      </c>
      <c r="F58" s="217" t="s">
        <v>187</v>
      </c>
      <c r="G58" s="64">
        <f>IF(F58="Prevenir",15,IF(F58="Detectar",10,0))</f>
        <v>15</v>
      </c>
      <c r="H58" s="985"/>
      <c r="I58" s="987"/>
      <c r="J58" s="978"/>
      <c r="K58" s="979"/>
    </row>
    <row r="59" spans="1:77" ht="28.5" x14ac:dyDescent="0.2">
      <c r="A59" s="989"/>
      <c r="B59" s="989"/>
      <c r="C59" s="1015"/>
      <c r="D59" s="50" t="s">
        <v>223</v>
      </c>
      <c r="E59" s="104" t="s">
        <v>224</v>
      </c>
      <c r="F59" s="65" t="s">
        <v>191</v>
      </c>
      <c r="G59" s="64">
        <f>IF(F59="Confiable",15,0)</f>
        <v>15</v>
      </c>
      <c r="H59" s="985"/>
      <c r="I59" s="987"/>
      <c r="J59" s="978"/>
      <c r="K59" s="979"/>
    </row>
    <row r="60" spans="1:77" ht="42.75" x14ac:dyDescent="0.2">
      <c r="A60" s="989"/>
      <c r="B60" s="989"/>
      <c r="C60" s="1015"/>
      <c r="D60" s="50" t="s">
        <v>225</v>
      </c>
      <c r="E60" s="104" t="s">
        <v>226</v>
      </c>
      <c r="F60" s="217" t="s">
        <v>194</v>
      </c>
      <c r="G60" s="64">
        <f>IF(F60="Se investigan y se resuelven oportunamente",15,0)</f>
        <v>15</v>
      </c>
      <c r="H60" s="985"/>
      <c r="I60" s="987"/>
      <c r="J60" s="978"/>
      <c r="K60" s="979"/>
    </row>
    <row r="61" spans="1:77" ht="28.5" x14ac:dyDescent="0.2">
      <c r="A61" s="989"/>
      <c r="B61" s="989"/>
      <c r="C61" s="1016"/>
      <c r="D61" s="45" t="s">
        <v>227</v>
      </c>
      <c r="E61" s="104" t="s">
        <v>228</v>
      </c>
      <c r="F61" s="65" t="s">
        <v>197</v>
      </c>
      <c r="G61" s="64">
        <f>IF(F61="Completa",10,IF(F61="Incompleta",5,0))</f>
        <v>10</v>
      </c>
      <c r="H61" s="986"/>
      <c r="I61" s="987"/>
      <c r="J61" s="978"/>
      <c r="K61" s="979"/>
    </row>
    <row r="62" spans="1:77" ht="15.75" thickBot="1" x14ac:dyDescent="0.25">
      <c r="A62" s="1004"/>
      <c r="B62" s="990"/>
      <c r="C62" s="128"/>
      <c r="D62" s="57"/>
      <c r="E62" s="58" t="s">
        <v>229</v>
      </c>
      <c r="F62" s="16"/>
      <c r="G62" s="16">
        <f>SUM(G55:G61)</f>
        <v>100</v>
      </c>
      <c r="H62" s="59"/>
      <c r="I62" s="121"/>
      <c r="J62" s="121"/>
      <c r="K62" s="122"/>
    </row>
    <row r="63" spans="1:77" ht="15" thickBot="1" x14ac:dyDescent="0.25">
      <c r="A63" s="55"/>
      <c r="B63" s="62"/>
    </row>
    <row r="64" spans="1:77" ht="27" customHeight="1" x14ac:dyDescent="0.2">
      <c r="A64" s="994" t="s">
        <v>87</v>
      </c>
      <c r="B64" s="960" t="s">
        <v>232</v>
      </c>
      <c r="C64" s="996" t="s">
        <v>205</v>
      </c>
      <c r="D64" s="980" t="s">
        <v>206</v>
      </c>
      <c r="E64" s="980"/>
      <c r="F64" s="980"/>
      <c r="G64" s="980"/>
      <c r="H64" s="980"/>
      <c r="I64" s="109" t="s">
        <v>207</v>
      </c>
      <c r="J64" s="981" t="s">
        <v>208</v>
      </c>
      <c r="K64" s="983" t="s">
        <v>209</v>
      </c>
    </row>
    <row r="65" spans="1:11" ht="37.5" customHeight="1" thickBot="1" x14ac:dyDescent="0.25">
      <c r="A65" s="995"/>
      <c r="B65" s="961"/>
      <c r="C65" s="997"/>
      <c r="D65" s="110" t="s">
        <v>210</v>
      </c>
      <c r="E65" s="51" t="s">
        <v>211</v>
      </c>
      <c r="F65" s="110" t="s">
        <v>212</v>
      </c>
      <c r="G65" s="110" t="s">
        <v>213</v>
      </c>
      <c r="H65" s="113" t="s">
        <v>230</v>
      </c>
      <c r="I65" s="52" t="s">
        <v>215</v>
      </c>
      <c r="J65" s="982"/>
      <c r="K65" s="984"/>
    </row>
    <row r="66" spans="1:11" ht="28.5" customHeight="1" x14ac:dyDescent="0.2">
      <c r="A66" s="988" t="s">
        <v>482</v>
      </c>
      <c r="B66" s="988" t="s">
        <v>501</v>
      </c>
      <c r="C66" s="1045" t="s">
        <v>500</v>
      </c>
      <c r="D66" s="943" t="s">
        <v>216</v>
      </c>
      <c r="E66" s="129" t="s">
        <v>217</v>
      </c>
      <c r="F66" s="69" t="s">
        <v>179</v>
      </c>
      <c r="G66" s="130">
        <f>IF(F66="Asignado",15,0)</f>
        <v>15</v>
      </c>
      <c r="H66" s="985" t="str">
        <f>IF(AND(G73&gt;0,G73&lt;=85),"Débil",IF(AND(G73&gt;85,G73&lt;=95),"Moderado",IF(G73&gt;96,"Fuerte"," ")))</f>
        <v>Fuerte</v>
      </c>
      <c r="I66" s="949" t="s">
        <v>201</v>
      </c>
      <c r="J66" s="946"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957" t="str">
        <f>IF(J66="Fuerte","NO",IF(J66=" "," ","SI"))</f>
        <v>NO</v>
      </c>
    </row>
    <row r="67" spans="1:11" ht="31.5" customHeight="1" x14ac:dyDescent="0.2">
      <c r="A67" s="989"/>
      <c r="B67" s="989"/>
      <c r="C67" s="1046"/>
      <c r="D67" s="943"/>
      <c r="E67" s="104" t="s">
        <v>218</v>
      </c>
      <c r="F67" s="65" t="s">
        <v>181</v>
      </c>
      <c r="G67" s="64">
        <f>IF(F67="Adecuado",15,0)</f>
        <v>15</v>
      </c>
      <c r="H67" s="985"/>
      <c r="I67" s="987"/>
      <c r="J67" s="978"/>
      <c r="K67" s="979"/>
    </row>
    <row r="68" spans="1:11" ht="34.5" customHeight="1" x14ac:dyDescent="0.2">
      <c r="A68" s="989"/>
      <c r="B68" s="989"/>
      <c r="C68" s="1046"/>
      <c r="D68" s="50" t="s">
        <v>219</v>
      </c>
      <c r="E68" s="104" t="s">
        <v>220</v>
      </c>
      <c r="F68" s="65" t="s">
        <v>184</v>
      </c>
      <c r="G68" s="64">
        <f>IF(F68="Oportuna",15,0)</f>
        <v>15</v>
      </c>
      <c r="H68" s="985"/>
      <c r="I68" s="987"/>
      <c r="J68" s="978"/>
      <c r="K68" s="979"/>
    </row>
    <row r="69" spans="1:11" ht="46.5" customHeight="1" x14ac:dyDescent="0.2">
      <c r="A69" s="989"/>
      <c r="B69" s="989"/>
      <c r="C69" s="1046"/>
      <c r="D69" s="50" t="s">
        <v>221</v>
      </c>
      <c r="E69" s="104" t="s">
        <v>222</v>
      </c>
      <c r="F69" s="217" t="s">
        <v>187</v>
      </c>
      <c r="G69" s="64">
        <f>IF(F69="Prevenir",15,IF(F69="Detectar",10,0))</f>
        <v>15</v>
      </c>
      <c r="H69" s="985"/>
      <c r="I69" s="987"/>
      <c r="J69" s="978"/>
      <c r="K69" s="979"/>
    </row>
    <row r="70" spans="1:11" ht="42.75" customHeight="1" x14ac:dyDescent="0.2">
      <c r="A70" s="989"/>
      <c r="B70" s="989"/>
      <c r="C70" s="1046"/>
      <c r="D70" s="50" t="s">
        <v>223</v>
      </c>
      <c r="E70" s="104" t="s">
        <v>224</v>
      </c>
      <c r="F70" s="65" t="s">
        <v>191</v>
      </c>
      <c r="G70" s="64">
        <f>IF(F70="Confiable",15,0)</f>
        <v>15</v>
      </c>
      <c r="H70" s="985"/>
      <c r="I70" s="987"/>
      <c r="J70" s="978"/>
      <c r="K70" s="979"/>
    </row>
    <row r="71" spans="1:11" ht="47.25" customHeight="1" x14ac:dyDescent="0.2">
      <c r="A71" s="989"/>
      <c r="B71" s="989"/>
      <c r="C71" s="1046"/>
      <c r="D71" s="50" t="s">
        <v>225</v>
      </c>
      <c r="E71" s="104" t="s">
        <v>226</v>
      </c>
      <c r="F71" s="217" t="s">
        <v>194</v>
      </c>
      <c r="G71" s="64">
        <f>IF(F71="Se investigan y se resuelven oportunamente",15,0)</f>
        <v>15</v>
      </c>
      <c r="H71" s="985"/>
      <c r="I71" s="987"/>
      <c r="J71" s="978"/>
      <c r="K71" s="979"/>
    </row>
    <row r="72" spans="1:11" ht="48" customHeight="1" x14ac:dyDescent="0.2">
      <c r="A72" s="989"/>
      <c r="B72" s="989"/>
      <c r="C72" s="1047"/>
      <c r="D72" s="45" t="s">
        <v>227</v>
      </c>
      <c r="E72" s="104" t="s">
        <v>228</v>
      </c>
      <c r="F72" s="65" t="s">
        <v>197</v>
      </c>
      <c r="G72" s="64">
        <f>IF(F72="Completa",10,IF(F72="Incompleta",5,0))</f>
        <v>10</v>
      </c>
      <c r="H72" s="986"/>
      <c r="I72" s="987"/>
      <c r="J72" s="978"/>
      <c r="K72" s="979"/>
    </row>
    <row r="73" spans="1:11" ht="29.25" customHeight="1" thickBot="1" x14ac:dyDescent="0.25">
      <c r="A73" s="1004"/>
      <c r="B73" s="990"/>
      <c r="C73" s="128"/>
      <c r="D73" s="57"/>
      <c r="E73" s="134" t="s">
        <v>229</v>
      </c>
      <c r="F73" s="131"/>
      <c r="G73" s="131">
        <f>SUM(G66:G72)</f>
        <v>100</v>
      </c>
      <c r="H73" s="59"/>
      <c r="I73" s="121"/>
      <c r="J73" s="121"/>
      <c r="K73" s="122"/>
    </row>
    <row r="74" spans="1:11" ht="18.75" customHeight="1" thickBot="1" x14ac:dyDescent="0.25">
      <c r="A74" s="55"/>
      <c r="B74" s="62"/>
    </row>
    <row r="75" spans="1:11" s="54" customFormat="1" ht="30" customHeight="1" x14ac:dyDescent="0.25">
      <c r="A75" s="994" t="s">
        <v>87</v>
      </c>
      <c r="B75" s="960" t="s">
        <v>232</v>
      </c>
      <c r="C75" s="996" t="s">
        <v>205</v>
      </c>
      <c r="D75" s="980" t="s">
        <v>206</v>
      </c>
      <c r="E75" s="980"/>
      <c r="F75" s="980"/>
      <c r="G75" s="980"/>
      <c r="H75" s="980"/>
      <c r="I75" s="109" t="s">
        <v>207</v>
      </c>
      <c r="J75" s="981" t="s">
        <v>208</v>
      </c>
      <c r="K75" s="983" t="s">
        <v>209</v>
      </c>
    </row>
    <row r="76" spans="1:11" s="54" customFormat="1" ht="60.75" thickBot="1" x14ac:dyDescent="0.3">
      <c r="A76" s="995"/>
      <c r="B76" s="961"/>
      <c r="C76" s="997"/>
      <c r="D76" s="110" t="s">
        <v>210</v>
      </c>
      <c r="E76" s="51" t="s">
        <v>211</v>
      </c>
      <c r="F76" s="110" t="s">
        <v>212</v>
      </c>
      <c r="G76" s="110" t="s">
        <v>213</v>
      </c>
      <c r="H76" s="113" t="s">
        <v>230</v>
      </c>
      <c r="I76" s="52" t="s">
        <v>215</v>
      </c>
      <c r="J76" s="982"/>
      <c r="K76" s="984"/>
    </row>
    <row r="77" spans="1:11" ht="20.25" customHeight="1" x14ac:dyDescent="0.2">
      <c r="A77" s="975" t="s">
        <v>531</v>
      </c>
      <c r="B77" s="988" t="s">
        <v>502</v>
      </c>
      <c r="C77" s="998" t="s">
        <v>580</v>
      </c>
      <c r="D77" s="943" t="s">
        <v>216</v>
      </c>
      <c r="E77" s="129" t="s">
        <v>217</v>
      </c>
      <c r="F77" s="69" t="s">
        <v>179</v>
      </c>
      <c r="G77" s="130">
        <f>IF(F77="Asignado",15,0)</f>
        <v>15</v>
      </c>
      <c r="H77" s="985" t="str">
        <f>IF(AND(G84&gt;0,G84&lt;=85),"Débil",IF(AND(G84&gt;85,G84&lt;=95),"Moderado",IF(G84&gt;96,"Fuerte"," ")))</f>
        <v>Fuerte</v>
      </c>
      <c r="I77" s="949" t="s">
        <v>201</v>
      </c>
      <c r="J77" s="946"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957" t="str">
        <f>IF(J77="Fuerte","NO",IF(J77=" "," ","SI"))</f>
        <v>NO</v>
      </c>
    </row>
    <row r="78" spans="1:11" ht="28.5" x14ac:dyDescent="0.2">
      <c r="A78" s="953"/>
      <c r="B78" s="989"/>
      <c r="C78" s="999"/>
      <c r="D78" s="943"/>
      <c r="E78" s="104" t="s">
        <v>218</v>
      </c>
      <c r="F78" s="65" t="s">
        <v>181</v>
      </c>
      <c r="G78" s="64">
        <f>IF(F78="Adecuado",15,0)</f>
        <v>15</v>
      </c>
      <c r="H78" s="985"/>
      <c r="I78" s="987"/>
      <c r="J78" s="978"/>
      <c r="K78" s="979"/>
    </row>
    <row r="79" spans="1:11" ht="42.75" x14ac:dyDescent="0.2">
      <c r="A79" s="953"/>
      <c r="B79" s="989"/>
      <c r="C79" s="999"/>
      <c r="D79" s="50" t="s">
        <v>219</v>
      </c>
      <c r="E79" s="104" t="s">
        <v>220</v>
      </c>
      <c r="F79" s="65" t="s">
        <v>184</v>
      </c>
      <c r="G79" s="64">
        <f>IF(F79="Oportuna",15,0)</f>
        <v>15</v>
      </c>
      <c r="H79" s="985"/>
      <c r="I79" s="987"/>
      <c r="J79" s="978"/>
      <c r="K79" s="979"/>
    </row>
    <row r="80" spans="1:11" ht="42.75" x14ac:dyDescent="0.2">
      <c r="A80" s="953"/>
      <c r="B80" s="989"/>
      <c r="C80" s="999"/>
      <c r="D80" s="50" t="s">
        <v>221</v>
      </c>
      <c r="E80" s="104" t="s">
        <v>222</v>
      </c>
      <c r="F80" s="217" t="s">
        <v>187</v>
      </c>
      <c r="G80" s="64">
        <f>IF(F80="Prevenir",15,IF(F80="Detectar",10,0))</f>
        <v>15</v>
      </c>
      <c r="H80" s="985"/>
      <c r="I80" s="987"/>
      <c r="J80" s="978"/>
      <c r="K80" s="979"/>
    </row>
    <row r="81" spans="1:78" ht="28.5" x14ac:dyDescent="0.2">
      <c r="A81" s="953"/>
      <c r="B81" s="989"/>
      <c r="C81" s="999"/>
      <c r="D81" s="50" t="s">
        <v>223</v>
      </c>
      <c r="E81" s="104" t="s">
        <v>224</v>
      </c>
      <c r="F81" s="65" t="s">
        <v>191</v>
      </c>
      <c r="G81" s="64">
        <f>IF(F81="Confiable",15,0)</f>
        <v>15</v>
      </c>
      <c r="H81" s="985"/>
      <c r="I81" s="987"/>
      <c r="J81" s="978"/>
      <c r="K81" s="979"/>
    </row>
    <row r="82" spans="1:78" ht="42.75" x14ac:dyDescent="0.2">
      <c r="A82" s="953"/>
      <c r="B82" s="989"/>
      <c r="C82" s="999"/>
      <c r="D82" s="50" t="s">
        <v>225</v>
      </c>
      <c r="E82" s="104" t="s">
        <v>226</v>
      </c>
      <c r="F82" s="217" t="s">
        <v>194</v>
      </c>
      <c r="G82" s="64">
        <f>IF(F82="Se investigan y se resuelven oportunamente",15,0)</f>
        <v>15</v>
      </c>
      <c r="H82" s="985"/>
      <c r="I82" s="987"/>
      <c r="J82" s="978"/>
      <c r="K82" s="979"/>
    </row>
    <row r="83" spans="1:78" ht="28.5" x14ac:dyDescent="0.2">
      <c r="A83" s="954"/>
      <c r="B83" s="990"/>
      <c r="C83" s="1000"/>
      <c r="D83" s="45" t="s">
        <v>227</v>
      </c>
      <c r="E83" s="104" t="s">
        <v>228</v>
      </c>
      <c r="F83" s="65" t="s">
        <v>197</v>
      </c>
      <c r="G83" s="64">
        <f>IF(F83="Completa",10,IF(F83="Incompleta",5,0))</f>
        <v>10</v>
      </c>
      <c r="H83" s="986"/>
      <c r="I83" s="987"/>
      <c r="J83" s="978"/>
      <c r="K83" s="979"/>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c r="AL83" s="62"/>
      <c r="AM83" s="62"/>
      <c r="AN83" s="62"/>
      <c r="AO83" s="62"/>
      <c r="AP83" s="62"/>
      <c r="AQ83" s="62"/>
      <c r="AR83" s="62"/>
      <c r="AS83" s="62"/>
      <c r="AT83" s="62"/>
      <c r="AU83" s="62"/>
      <c r="AV83" s="62"/>
      <c r="AW83" s="62"/>
      <c r="AX83" s="62"/>
      <c r="AY83" s="62"/>
      <c r="AZ83" s="62"/>
      <c r="BA83" s="62"/>
      <c r="BB83" s="62"/>
      <c r="BC83" s="62"/>
      <c r="BD83" s="62"/>
      <c r="BE83" s="62"/>
      <c r="BF83" s="62"/>
      <c r="BG83" s="62"/>
      <c r="BH83" s="62"/>
      <c r="BI83" s="62"/>
      <c r="BJ83" s="62"/>
      <c r="BK83" s="62"/>
      <c r="BL83" s="62"/>
      <c r="BM83" s="62"/>
      <c r="BN83" s="62"/>
      <c r="BO83" s="62"/>
      <c r="BP83" s="62"/>
      <c r="BQ83" s="62"/>
      <c r="BR83" s="62"/>
      <c r="BS83" s="62"/>
      <c r="BT83" s="62"/>
      <c r="BU83" s="62"/>
      <c r="BV83" s="62"/>
      <c r="BW83" s="62"/>
      <c r="BX83" s="62"/>
      <c r="BY83" s="62"/>
      <c r="BZ83" s="62"/>
    </row>
    <row r="84" spans="1:78" s="60" customFormat="1" ht="15.75" thickBot="1" x14ac:dyDescent="0.25">
      <c r="A84" s="125"/>
      <c r="B84" s="126"/>
      <c r="C84" s="56" t="s">
        <v>252</v>
      </c>
      <c r="D84" s="57"/>
      <c r="E84" s="134" t="s">
        <v>229</v>
      </c>
      <c r="F84" s="131"/>
      <c r="G84" s="131">
        <f>SUM(G77:G83)</f>
        <v>100</v>
      </c>
      <c r="H84" s="59"/>
      <c r="I84" s="121"/>
      <c r="J84" s="121"/>
      <c r="K84" s="122"/>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c r="AL84" s="62"/>
      <c r="AM84" s="62"/>
      <c r="AN84" s="62"/>
      <c r="AO84" s="62"/>
      <c r="AP84" s="62"/>
      <c r="AQ84" s="62"/>
      <c r="AR84" s="62"/>
      <c r="AS84" s="62"/>
      <c r="AT84" s="62"/>
      <c r="AU84" s="62"/>
      <c r="AV84" s="62"/>
      <c r="AW84" s="62"/>
      <c r="AX84" s="62"/>
      <c r="AY84" s="62"/>
      <c r="AZ84" s="62"/>
      <c r="BA84" s="62"/>
      <c r="BB84" s="62"/>
      <c r="BC84" s="62"/>
      <c r="BD84" s="62"/>
      <c r="BE84" s="62"/>
      <c r="BF84" s="62"/>
      <c r="BG84" s="62"/>
      <c r="BH84" s="62"/>
      <c r="BI84" s="62"/>
      <c r="BJ84" s="62"/>
      <c r="BK84" s="62"/>
      <c r="BL84" s="62"/>
      <c r="BM84" s="62"/>
      <c r="BN84" s="62"/>
      <c r="BO84" s="62"/>
      <c r="BP84" s="62"/>
      <c r="BQ84" s="62"/>
      <c r="BR84" s="62"/>
      <c r="BS84" s="62"/>
      <c r="BT84" s="62"/>
      <c r="BU84" s="62"/>
      <c r="BV84" s="62"/>
      <c r="BW84" s="62"/>
      <c r="BX84" s="62"/>
      <c r="BY84" s="62"/>
      <c r="BZ84" s="62"/>
    </row>
    <row r="85" spans="1:78" ht="15" thickBot="1" x14ac:dyDescent="0.25">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c r="AL85" s="62"/>
      <c r="AM85" s="62"/>
      <c r="AN85" s="62"/>
      <c r="AO85" s="62"/>
      <c r="AP85" s="62"/>
      <c r="AQ85" s="62"/>
      <c r="AR85" s="62"/>
      <c r="AS85" s="62"/>
      <c r="AT85" s="62"/>
      <c r="AU85" s="62"/>
      <c r="AV85" s="62"/>
      <c r="AW85" s="62"/>
      <c r="AX85" s="62"/>
      <c r="AY85" s="62"/>
      <c r="AZ85" s="62"/>
      <c r="BA85" s="62"/>
      <c r="BB85" s="62"/>
      <c r="BC85" s="62"/>
      <c r="BD85" s="62"/>
      <c r="BE85" s="62"/>
      <c r="BF85" s="62"/>
      <c r="BG85" s="62"/>
      <c r="BH85" s="62"/>
      <c r="BI85" s="62"/>
      <c r="BJ85" s="62"/>
      <c r="BK85" s="62"/>
      <c r="BL85" s="62"/>
      <c r="BM85" s="62"/>
      <c r="BN85" s="62"/>
      <c r="BO85" s="62"/>
      <c r="BP85" s="62"/>
      <c r="BQ85" s="62"/>
      <c r="BR85" s="62"/>
      <c r="BS85" s="62"/>
      <c r="BT85" s="62"/>
      <c r="BU85" s="62"/>
      <c r="BV85" s="62"/>
      <c r="BW85" s="62"/>
      <c r="BX85" s="62"/>
      <c r="BY85" s="62"/>
      <c r="BZ85" s="62"/>
    </row>
    <row r="86" spans="1:78" s="53" customFormat="1" ht="30" customHeight="1" x14ac:dyDescent="0.25">
      <c r="A86" s="994" t="s">
        <v>87</v>
      </c>
      <c r="B86" s="960" t="s">
        <v>232</v>
      </c>
      <c r="C86" s="996" t="s">
        <v>205</v>
      </c>
      <c r="D86" s="980" t="s">
        <v>206</v>
      </c>
      <c r="E86" s="980"/>
      <c r="F86" s="980"/>
      <c r="G86" s="980"/>
      <c r="H86" s="980"/>
      <c r="I86" s="109" t="s">
        <v>207</v>
      </c>
      <c r="J86" s="981" t="s">
        <v>208</v>
      </c>
      <c r="K86" s="983" t="s">
        <v>209</v>
      </c>
      <c r="L86" s="124"/>
      <c r="M86" s="124"/>
      <c r="N86" s="124"/>
      <c r="O86" s="124"/>
      <c r="P86" s="124"/>
      <c r="Q86" s="124"/>
      <c r="R86" s="124"/>
      <c r="S86" s="124"/>
      <c r="T86" s="124"/>
      <c r="U86" s="124"/>
      <c r="V86" s="124"/>
      <c r="W86" s="124"/>
      <c r="X86" s="124"/>
      <c r="Y86" s="124"/>
      <c r="Z86" s="124"/>
      <c r="AA86" s="124"/>
      <c r="AB86" s="124"/>
      <c r="AC86" s="124"/>
      <c r="AD86" s="124"/>
      <c r="AE86" s="124"/>
      <c r="AF86" s="124"/>
      <c r="AG86" s="124"/>
      <c r="AH86" s="124"/>
      <c r="AI86" s="124"/>
      <c r="AJ86" s="124"/>
      <c r="AK86" s="124"/>
      <c r="AL86" s="124"/>
      <c r="AM86" s="124"/>
      <c r="AN86" s="124"/>
      <c r="AO86" s="124"/>
      <c r="AP86" s="124"/>
      <c r="AQ86" s="124"/>
      <c r="AR86" s="124"/>
      <c r="AS86" s="124"/>
      <c r="AT86" s="124"/>
      <c r="AU86" s="124"/>
      <c r="AV86" s="124"/>
      <c r="AW86" s="124"/>
      <c r="AX86" s="124"/>
      <c r="AY86" s="124"/>
      <c r="AZ86" s="124"/>
      <c r="BA86" s="124"/>
      <c r="BB86" s="124"/>
      <c r="BC86" s="124"/>
      <c r="BD86" s="124"/>
      <c r="BE86" s="124"/>
      <c r="BF86" s="124"/>
      <c r="BG86" s="124"/>
      <c r="BH86" s="124"/>
      <c r="BI86" s="124"/>
      <c r="BJ86" s="124"/>
      <c r="BK86" s="124"/>
      <c r="BL86" s="124"/>
      <c r="BM86" s="124"/>
      <c r="BN86" s="124"/>
      <c r="BO86" s="124"/>
      <c r="BP86" s="124"/>
      <c r="BQ86" s="124"/>
      <c r="BR86" s="124"/>
      <c r="BS86" s="124"/>
      <c r="BT86" s="124"/>
      <c r="BU86" s="124"/>
      <c r="BV86" s="124"/>
      <c r="BW86" s="124"/>
      <c r="BX86" s="124"/>
      <c r="BY86" s="124"/>
      <c r="BZ86" s="124"/>
    </row>
    <row r="87" spans="1:78" s="54" customFormat="1" ht="60.75" thickBot="1" x14ac:dyDescent="0.3">
      <c r="A87" s="995"/>
      <c r="B87" s="961"/>
      <c r="C87" s="997"/>
      <c r="D87" s="110" t="s">
        <v>210</v>
      </c>
      <c r="E87" s="51" t="s">
        <v>211</v>
      </c>
      <c r="F87" s="110" t="s">
        <v>212</v>
      </c>
      <c r="G87" s="110" t="s">
        <v>213</v>
      </c>
      <c r="H87" s="113" t="s">
        <v>230</v>
      </c>
      <c r="I87" s="52" t="s">
        <v>215</v>
      </c>
      <c r="J87" s="982"/>
      <c r="K87" s="984"/>
    </row>
    <row r="88" spans="1:78" ht="20.25" customHeight="1" x14ac:dyDescent="0.2">
      <c r="A88" s="975" t="s">
        <v>531</v>
      </c>
      <c r="B88" s="991" t="s">
        <v>581</v>
      </c>
      <c r="C88" s="1001" t="s">
        <v>569</v>
      </c>
      <c r="D88" s="943" t="s">
        <v>216</v>
      </c>
      <c r="E88" s="129" t="s">
        <v>217</v>
      </c>
      <c r="F88" s="69" t="s">
        <v>179</v>
      </c>
      <c r="G88" s="130">
        <f>IF(F88="Asignado",15,0)</f>
        <v>15</v>
      </c>
      <c r="H88" s="985" t="str">
        <f>IF(AND(G95&gt;0,G95&lt;=85),"Débil",IF(AND(G95&gt;85,G95&lt;=95),"Moderado",IF(G95&gt;96,"Fuerte"," ")))</f>
        <v>Fuerte</v>
      </c>
      <c r="I88" s="949" t="s">
        <v>201</v>
      </c>
      <c r="J88" s="946"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Fuerte</v>
      </c>
      <c r="K88" s="957" t="str">
        <f>IF(J88="Fuerte","NO",IF(J88=" "," ","SI"))</f>
        <v>NO</v>
      </c>
    </row>
    <row r="89" spans="1:78" ht="28.5" x14ac:dyDescent="0.2">
      <c r="A89" s="953"/>
      <c r="B89" s="992"/>
      <c r="C89" s="1002"/>
      <c r="D89" s="943"/>
      <c r="E89" s="104" t="s">
        <v>218</v>
      </c>
      <c r="F89" s="65" t="s">
        <v>181</v>
      </c>
      <c r="G89" s="64">
        <f>IF(F89="Adecuado",15,0)</f>
        <v>15</v>
      </c>
      <c r="H89" s="985"/>
      <c r="I89" s="987"/>
      <c r="J89" s="978"/>
      <c r="K89" s="979"/>
    </row>
    <row r="90" spans="1:78" ht="42.75" x14ac:dyDescent="0.2">
      <c r="A90" s="953"/>
      <c r="B90" s="992"/>
      <c r="C90" s="1002"/>
      <c r="D90" s="50" t="s">
        <v>219</v>
      </c>
      <c r="E90" s="104" t="s">
        <v>220</v>
      </c>
      <c r="F90" s="65" t="s">
        <v>184</v>
      </c>
      <c r="G90" s="64">
        <f>IF(F90="Oportuna",15,0)</f>
        <v>15</v>
      </c>
      <c r="H90" s="985"/>
      <c r="I90" s="987"/>
      <c r="J90" s="978"/>
      <c r="K90" s="979"/>
    </row>
    <row r="91" spans="1:78" ht="42.75" x14ac:dyDescent="0.2">
      <c r="A91" s="953"/>
      <c r="B91" s="992"/>
      <c r="C91" s="1002"/>
      <c r="D91" s="50" t="s">
        <v>221</v>
      </c>
      <c r="E91" s="104" t="s">
        <v>222</v>
      </c>
      <c r="F91" s="217" t="s">
        <v>187</v>
      </c>
      <c r="G91" s="64">
        <f>IF(F91="Prevenir",15,IF(F91="Detectar",10,0))</f>
        <v>15</v>
      </c>
      <c r="H91" s="985"/>
      <c r="I91" s="987"/>
      <c r="J91" s="978"/>
      <c r="K91" s="979"/>
    </row>
    <row r="92" spans="1:78" ht="28.5" x14ac:dyDescent="0.2">
      <c r="A92" s="953"/>
      <c r="B92" s="992"/>
      <c r="C92" s="1002"/>
      <c r="D92" s="314" t="s">
        <v>223</v>
      </c>
      <c r="E92" s="104" t="s">
        <v>224</v>
      </c>
      <c r="F92" s="65" t="s">
        <v>191</v>
      </c>
      <c r="G92" s="64">
        <f>IF(F92="Confiable",15,0)</f>
        <v>15</v>
      </c>
      <c r="H92" s="985"/>
      <c r="I92" s="987"/>
      <c r="J92" s="978"/>
      <c r="K92" s="979"/>
    </row>
    <row r="93" spans="1:78" ht="42.75" x14ac:dyDescent="0.2">
      <c r="A93" s="953"/>
      <c r="B93" s="992"/>
      <c r="C93" s="1002"/>
      <c r="D93" s="50" t="s">
        <v>225</v>
      </c>
      <c r="E93" s="104" t="s">
        <v>226</v>
      </c>
      <c r="F93" s="217" t="s">
        <v>194</v>
      </c>
      <c r="G93" s="64">
        <f>IF(F93="Se investigan y se resuelven oportunamente",15,0)</f>
        <v>15</v>
      </c>
      <c r="H93" s="985"/>
      <c r="I93" s="987"/>
      <c r="J93" s="978"/>
      <c r="K93" s="979"/>
    </row>
    <row r="94" spans="1:78" ht="28.5" x14ac:dyDescent="0.2">
      <c r="A94" s="954"/>
      <c r="B94" s="993"/>
      <c r="C94" s="1003"/>
      <c r="D94" s="45" t="s">
        <v>227</v>
      </c>
      <c r="E94" s="104" t="s">
        <v>228</v>
      </c>
      <c r="F94" s="65" t="s">
        <v>197</v>
      </c>
      <c r="G94" s="64">
        <f>IF(F94="Completa",10,IF(F94="Incompleta",5,0))</f>
        <v>10</v>
      </c>
      <c r="H94" s="986"/>
      <c r="I94" s="987"/>
      <c r="J94" s="978"/>
      <c r="K94" s="979"/>
    </row>
    <row r="95" spans="1:78" ht="15.75" thickBot="1" x14ac:dyDescent="0.25">
      <c r="A95" s="125"/>
      <c r="B95" s="126"/>
      <c r="C95" s="56"/>
      <c r="D95" s="57"/>
      <c r="E95" s="58" t="s">
        <v>229</v>
      </c>
      <c r="F95" s="16"/>
      <c r="G95" s="16">
        <f>SUM(G88:G94)</f>
        <v>100</v>
      </c>
      <c r="H95" s="59"/>
      <c r="I95" s="121"/>
      <c r="J95" s="121"/>
      <c r="K95" s="122"/>
    </row>
    <row r="96" spans="1:78" ht="15" thickBot="1" x14ac:dyDescent="0.25">
      <c r="A96" s="55"/>
      <c r="B96" s="62"/>
    </row>
    <row r="97" spans="1:78" s="54" customFormat="1" ht="30" customHeight="1" x14ac:dyDescent="0.25">
      <c r="A97" s="994" t="s">
        <v>87</v>
      </c>
      <c r="B97" s="960" t="s">
        <v>232</v>
      </c>
      <c r="C97" s="996" t="s">
        <v>205</v>
      </c>
      <c r="D97" s="980" t="s">
        <v>206</v>
      </c>
      <c r="E97" s="980"/>
      <c r="F97" s="980"/>
      <c r="G97" s="980"/>
      <c r="H97" s="980"/>
      <c r="I97" s="109" t="s">
        <v>207</v>
      </c>
      <c r="J97" s="981" t="s">
        <v>208</v>
      </c>
      <c r="K97" s="983" t="s">
        <v>209</v>
      </c>
    </row>
    <row r="98" spans="1:78" s="54" customFormat="1" ht="60.75" thickBot="1" x14ac:dyDescent="0.3">
      <c r="A98" s="995"/>
      <c r="B98" s="961"/>
      <c r="C98" s="997"/>
      <c r="D98" s="110" t="s">
        <v>210</v>
      </c>
      <c r="E98" s="51" t="s">
        <v>211</v>
      </c>
      <c r="F98" s="110" t="s">
        <v>212</v>
      </c>
      <c r="G98" s="110" t="s">
        <v>213</v>
      </c>
      <c r="H98" s="113" t="s">
        <v>230</v>
      </c>
      <c r="I98" s="52" t="s">
        <v>215</v>
      </c>
      <c r="J98" s="982"/>
      <c r="K98" s="984"/>
    </row>
    <row r="99" spans="1:78" ht="20.25" customHeight="1" x14ac:dyDescent="0.2">
      <c r="A99" s="975" t="s">
        <v>531</v>
      </c>
      <c r="B99" s="991" t="s">
        <v>582</v>
      </c>
      <c r="C99" s="1048" t="s">
        <v>583</v>
      </c>
      <c r="D99" s="943" t="s">
        <v>216</v>
      </c>
      <c r="E99" s="129" t="s">
        <v>217</v>
      </c>
      <c r="F99" s="69" t="s">
        <v>179</v>
      </c>
      <c r="G99" s="130">
        <f>IF(F99="Asignado",15,0)</f>
        <v>15</v>
      </c>
      <c r="H99" s="985" t="str">
        <f>IF(AND(G106&gt;0,G106&lt;=85),"Débil",IF(AND(G106&gt;85,G106&lt;=95),"Moderado",IF(G106&gt;96,"Fuerte"," ")))</f>
        <v>Fuerte</v>
      </c>
      <c r="I99" s="1051" t="s">
        <v>203</v>
      </c>
      <c r="J99" s="946"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Débil</v>
      </c>
      <c r="K99" s="957" t="str">
        <f>IF(J99="Fuerte","NO",IF(J99=" "," ","SI"))</f>
        <v>SI</v>
      </c>
    </row>
    <row r="100" spans="1:78" ht="28.5" x14ac:dyDescent="0.2">
      <c r="A100" s="953"/>
      <c r="B100" s="992"/>
      <c r="C100" s="1049"/>
      <c r="D100" s="943"/>
      <c r="E100" s="104" t="s">
        <v>218</v>
      </c>
      <c r="F100" s="65" t="s">
        <v>181</v>
      </c>
      <c r="G100" s="64">
        <f>IF(F100="Adecuado",15,0)</f>
        <v>15</v>
      </c>
      <c r="H100" s="985"/>
      <c r="I100" s="987"/>
      <c r="J100" s="978"/>
      <c r="K100" s="979"/>
    </row>
    <row r="101" spans="1:78" ht="42.75" customHeight="1" x14ac:dyDescent="0.2">
      <c r="A101" s="953"/>
      <c r="B101" s="992"/>
      <c r="C101" s="1049"/>
      <c r="D101" s="50" t="s">
        <v>219</v>
      </c>
      <c r="E101" s="104" t="s">
        <v>220</v>
      </c>
      <c r="F101" s="65" t="s">
        <v>184</v>
      </c>
      <c r="G101" s="64">
        <f>IF(F101="Oportuna",15,0)</f>
        <v>15</v>
      </c>
      <c r="H101" s="985"/>
      <c r="I101" s="987"/>
      <c r="J101" s="978"/>
      <c r="K101" s="979"/>
    </row>
    <row r="102" spans="1:78" ht="42.75" x14ac:dyDescent="0.2">
      <c r="A102" s="953"/>
      <c r="B102" s="992"/>
      <c r="C102" s="1049"/>
      <c r="D102" s="50" t="s">
        <v>221</v>
      </c>
      <c r="E102" s="104" t="s">
        <v>222</v>
      </c>
      <c r="F102" s="348" t="s">
        <v>187</v>
      </c>
      <c r="G102" s="64">
        <f>IF(F102="Prevenir",15,IF(F102="Detectar",10,0))</f>
        <v>15</v>
      </c>
      <c r="H102" s="985"/>
      <c r="I102" s="987"/>
      <c r="J102" s="978"/>
      <c r="K102" s="979"/>
    </row>
    <row r="103" spans="1:78" ht="28.5" x14ac:dyDescent="0.2">
      <c r="A103" s="953"/>
      <c r="B103" s="992"/>
      <c r="C103" s="1049"/>
      <c r="D103" s="50" t="s">
        <v>223</v>
      </c>
      <c r="E103" s="104" t="s">
        <v>224</v>
      </c>
      <c r="F103" s="65" t="s">
        <v>191</v>
      </c>
      <c r="G103" s="64">
        <f>IF(F103="Confiable",15,0)</f>
        <v>15</v>
      </c>
      <c r="H103" s="985"/>
      <c r="I103" s="987"/>
      <c r="J103" s="978"/>
      <c r="K103" s="979"/>
    </row>
    <row r="104" spans="1:78" ht="42.75" x14ac:dyDescent="0.2">
      <c r="A104" s="953"/>
      <c r="B104" s="992"/>
      <c r="C104" s="1049"/>
      <c r="D104" s="50" t="s">
        <v>225</v>
      </c>
      <c r="E104" s="104" t="s">
        <v>226</v>
      </c>
      <c r="F104" s="217" t="s">
        <v>194</v>
      </c>
      <c r="G104" s="64">
        <f>IF(F104="Se investigan y se resuelven oportunamente",15,0)</f>
        <v>15</v>
      </c>
      <c r="H104" s="985"/>
      <c r="I104" s="987"/>
      <c r="J104" s="978"/>
      <c r="K104" s="979"/>
    </row>
    <row r="105" spans="1:78" ht="28.5" x14ac:dyDescent="0.2">
      <c r="A105" s="954"/>
      <c r="B105" s="993"/>
      <c r="C105" s="1050"/>
      <c r="D105" s="45" t="s">
        <v>227</v>
      </c>
      <c r="E105" s="104" t="s">
        <v>228</v>
      </c>
      <c r="F105" s="65" t="s">
        <v>197</v>
      </c>
      <c r="G105" s="64">
        <f>IF(F105="Completa",10,IF(F105="Incompleta",5,0))</f>
        <v>10</v>
      </c>
      <c r="H105" s="986"/>
      <c r="I105" s="987"/>
      <c r="J105" s="978"/>
      <c r="K105" s="979"/>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c r="AL105" s="62"/>
      <c r="AM105" s="62"/>
      <c r="AN105" s="62"/>
      <c r="AO105" s="62"/>
      <c r="AP105" s="62"/>
      <c r="AQ105" s="62"/>
      <c r="AR105" s="62"/>
      <c r="AS105" s="62"/>
      <c r="AT105" s="62"/>
      <c r="AU105" s="62"/>
      <c r="AV105" s="62"/>
      <c r="AW105" s="62"/>
      <c r="AX105" s="62"/>
      <c r="AY105" s="62"/>
      <c r="AZ105" s="62"/>
      <c r="BA105" s="62"/>
      <c r="BB105" s="62"/>
      <c r="BC105" s="62"/>
      <c r="BD105" s="62"/>
      <c r="BE105" s="62"/>
      <c r="BF105" s="62"/>
      <c r="BG105" s="62"/>
      <c r="BH105" s="62"/>
      <c r="BI105" s="62"/>
      <c r="BJ105" s="62"/>
      <c r="BK105" s="62"/>
      <c r="BL105" s="62"/>
      <c r="BM105" s="62"/>
      <c r="BN105" s="62"/>
      <c r="BO105" s="62"/>
      <c r="BP105" s="62"/>
      <c r="BQ105" s="62"/>
      <c r="BR105" s="62"/>
      <c r="BS105" s="62"/>
      <c r="BT105" s="62"/>
      <c r="BU105" s="62"/>
      <c r="BV105" s="62"/>
      <c r="BW105" s="62"/>
      <c r="BX105" s="62"/>
      <c r="BY105" s="62"/>
      <c r="BZ105" s="62"/>
    </row>
    <row r="106" spans="1:78" s="60" customFormat="1" ht="15.75" thickBot="1" x14ac:dyDescent="0.25">
      <c r="A106" s="125"/>
      <c r="B106" s="126"/>
      <c r="C106" s="56"/>
      <c r="D106" s="57"/>
      <c r="E106" s="58" t="s">
        <v>229</v>
      </c>
      <c r="F106" s="16"/>
      <c r="G106" s="16">
        <f>SUM(G99:G105)</f>
        <v>100</v>
      </c>
      <c r="H106" s="59"/>
      <c r="I106" s="121"/>
      <c r="J106" s="121"/>
      <c r="K106" s="12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c r="AL106" s="62"/>
      <c r="AM106" s="62"/>
      <c r="AN106" s="62"/>
      <c r="AO106" s="62"/>
      <c r="AP106" s="62"/>
      <c r="AQ106" s="62"/>
      <c r="AR106" s="62"/>
      <c r="AS106" s="62"/>
      <c r="AT106" s="62"/>
      <c r="AU106" s="62"/>
      <c r="AV106" s="62"/>
      <c r="AW106" s="62"/>
      <c r="AX106" s="62"/>
      <c r="AY106" s="62"/>
      <c r="AZ106" s="62"/>
      <c r="BA106" s="62"/>
      <c r="BB106" s="62"/>
      <c r="BC106" s="62"/>
      <c r="BD106" s="62"/>
      <c r="BE106" s="62"/>
      <c r="BF106" s="62"/>
      <c r="BG106" s="62"/>
      <c r="BH106" s="62"/>
      <c r="BI106" s="62"/>
      <c r="BJ106" s="62"/>
      <c r="BK106" s="62"/>
      <c r="BL106" s="62"/>
      <c r="BM106" s="62"/>
      <c r="BN106" s="62"/>
      <c r="BO106" s="62"/>
      <c r="BP106" s="62"/>
      <c r="BQ106" s="62"/>
      <c r="BR106" s="62"/>
      <c r="BS106" s="62"/>
      <c r="BT106" s="62"/>
      <c r="BU106" s="62"/>
      <c r="BV106" s="62"/>
      <c r="BW106" s="62"/>
      <c r="BX106" s="62"/>
      <c r="BY106" s="62"/>
      <c r="BZ106" s="62"/>
    </row>
    <row r="107" spans="1:78" ht="15" thickBot="1" x14ac:dyDescent="0.25">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c r="AL107" s="62"/>
      <c r="AM107" s="62"/>
      <c r="AN107" s="62"/>
      <c r="AO107" s="62"/>
      <c r="AP107" s="62"/>
      <c r="AQ107" s="62"/>
      <c r="AR107" s="62"/>
      <c r="AS107" s="62"/>
      <c r="AT107" s="62"/>
      <c r="AU107" s="62"/>
      <c r="AV107" s="62"/>
      <c r="AW107" s="62"/>
      <c r="AX107" s="62"/>
      <c r="AY107" s="62"/>
      <c r="AZ107" s="62"/>
      <c r="BA107" s="62"/>
      <c r="BB107" s="62"/>
      <c r="BC107" s="62"/>
      <c r="BD107" s="62"/>
      <c r="BE107" s="62"/>
      <c r="BF107" s="62"/>
      <c r="BG107" s="62"/>
      <c r="BH107" s="62"/>
      <c r="BI107" s="62"/>
      <c r="BJ107" s="62"/>
      <c r="BK107" s="62"/>
      <c r="BL107" s="62"/>
      <c r="BM107" s="62"/>
      <c r="BN107" s="62"/>
      <c r="BO107" s="62"/>
      <c r="BP107" s="62"/>
      <c r="BQ107" s="62"/>
      <c r="BR107" s="62"/>
      <c r="BS107" s="62"/>
      <c r="BT107" s="62"/>
      <c r="BU107" s="62"/>
      <c r="BV107" s="62"/>
      <c r="BW107" s="62"/>
      <c r="BX107" s="62"/>
      <c r="BY107" s="62"/>
      <c r="BZ107" s="62"/>
    </row>
    <row r="108" spans="1:78" s="53" customFormat="1" ht="30" customHeight="1" x14ac:dyDescent="0.25">
      <c r="A108" s="994" t="s">
        <v>87</v>
      </c>
      <c r="B108" s="960" t="s">
        <v>232</v>
      </c>
      <c r="C108" s="996" t="s">
        <v>205</v>
      </c>
      <c r="D108" s="980" t="s">
        <v>206</v>
      </c>
      <c r="E108" s="980"/>
      <c r="F108" s="980"/>
      <c r="G108" s="980"/>
      <c r="H108" s="980"/>
      <c r="I108" s="109" t="s">
        <v>207</v>
      </c>
      <c r="J108" s="981" t="s">
        <v>208</v>
      </c>
      <c r="K108" s="983" t="s">
        <v>209</v>
      </c>
      <c r="L108" s="124"/>
      <c r="M108" s="124"/>
      <c r="N108" s="124"/>
      <c r="O108" s="124"/>
      <c r="P108" s="124"/>
      <c r="Q108" s="124"/>
      <c r="R108" s="124"/>
      <c r="S108" s="124"/>
      <c r="T108" s="124"/>
      <c r="U108" s="124"/>
      <c r="V108" s="124"/>
      <c r="W108" s="124"/>
      <c r="X108" s="124"/>
      <c r="Y108" s="124"/>
      <c r="Z108" s="124"/>
      <c r="AA108" s="124"/>
      <c r="AB108" s="124"/>
      <c r="AC108" s="124"/>
      <c r="AD108" s="124"/>
      <c r="AE108" s="124"/>
      <c r="AF108" s="124"/>
      <c r="AG108" s="124"/>
      <c r="AH108" s="124"/>
      <c r="AI108" s="124"/>
      <c r="AJ108" s="124"/>
      <c r="AK108" s="124"/>
      <c r="AL108" s="124"/>
      <c r="AM108" s="124"/>
      <c r="AN108" s="124"/>
      <c r="AO108" s="124"/>
      <c r="AP108" s="124"/>
      <c r="AQ108" s="124"/>
      <c r="AR108" s="124"/>
      <c r="AS108" s="124"/>
      <c r="AT108" s="124"/>
      <c r="AU108" s="124"/>
      <c r="AV108" s="124"/>
      <c r="AW108" s="124"/>
      <c r="AX108" s="124"/>
      <c r="AY108" s="124"/>
      <c r="AZ108" s="124"/>
      <c r="BA108" s="124"/>
      <c r="BB108" s="124"/>
      <c r="BC108" s="124"/>
      <c r="BD108" s="124"/>
      <c r="BE108" s="124"/>
      <c r="BF108" s="124"/>
      <c r="BG108" s="124"/>
      <c r="BH108" s="124"/>
      <c r="BI108" s="124"/>
      <c r="BJ108" s="124"/>
      <c r="BK108" s="124"/>
      <c r="BL108" s="124"/>
      <c r="BM108" s="124"/>
      <c r="BN108" s="124"/>
      <c r="BO108" s="124"/>
      <c r="BP108" s="124"/>
      <c r="BQ108" s="124"/>
      <c r="BR108" s="124"/>
      <c r="BS108" s="124"/>
      <c r="BT108" s="124"/>
      <c r="BU108" s="124"/>
      <c r="BV108" s="124"/>
      <c r="BW108" s="124"/>
      <c r="BX108" s="124"/>
      <c r="BY108" s="124"/>
      <c r="BZ108" s="124"/>
    </row>
    <row r="109" spans="1:78" s="54" customFormat="1" ht="60.75" thickBot="1" x14ac:dyDescent="0.3">
      <c r="A109" s="995"/>
      <c r="B109" s="961"/>
      <c r="C109" s="997"/>
      <c r="D109" s="110" t="s">
        <v>210</v>
      </c>
      <c r="E109" s="51" t="s">
        <v>211</v>
      </c>
      <c r="F109" s="110" t="s">
        <v>212</v>
      </c>
      <c r="G109" s="110" t="s">
        <v>213</v>
      </c>
      <c r="H109" s="113" t="s">
        <v>230</v>
      </c>
      <c r="I109" s="52" t="s">
        <v>215</v>
      </c>
      <c r="J109" s="982"/>
      <c r="K109" s="984"/>
      <c r="L109" s="124"/>
      <c r="M109" s="124"/>
      <c r="N109" s="124"/>
      <c r="O109" s="124"/>
      <c r="P109" s="124"/>
      <c r="Q109" s="124"/>
      <c r="R109" s="124"/>
      <c r="S109" s="124"/>
      <c r="T109" s="124"/>
      <c r="U109" s="124"/>
      <c r="V109" s="124"/>
      <c r="W109" s="124"/>
      <c r="X109" s="124"/>
      <c r="Y109" s="124"/>
      <c r="Z109" s="124"/>
      <c r="AA109" s="124"/>
      <c r="AB109" s="124"/>
      <c r="AC109" s="124"/>
      <c r="AD109" s="124"/>
      <c r="AE109" s="124"/>
      <c r="AF109" s="124"/>
      <c r="AG109" s="124"/>
      <c r="AH109" s="124"/>
      <c r="AI109" s="124"/>
      <c r="AJ109" s="124"/>
      <c r="AK109" s="124"/>
      <c r="AL109" s="124"/>
      <c r="AM109" s="124"/>
      <c r="AN109" s="124"/>
      <c r="AO109" s="124"/>
      <c r="AP109" s="124"/>
      <c r="AQ109" s="124"/>
      <c r="AR109" s="124"/>
      <c r="AS109" s="124"/>
      <c r="AT109" s="124"/>
      <c r="AU109" s="124"/>
      <c r="AV109" s="124"/>
      <c r="AW109" s="124"/>
      <c r="AX109" s="124"/>
      <c r="AY109" s="124"/>
      <c r="AZ109" s="124"/>
      <c r="BA109" s="124"/>
      <c r="BB109" s="124"/>
      <c r="BC109" s="124"/>
      <c r="BD109" s="124"/>
      <c r="BE109" s="124"/>
      <c r="BF109" s="124"/>
      <c r="BG109" s="124"/>
      <c r="BH109" s="124"/>
      <c r="BI109" s="124"/>
      <c r="BJ109" s="124"/>
      <c r="BK109" s="124"/>
      <c r="BL109" s="124"/>
      <c r="BM109" s="124"/>
      <c r="BN109" s="124"/>
      <c r="BO109" s="124"/>
      <c r="BP109" s="124"/>
      <c r="BQ109" s="124"/>
      <c r="BR109" s="124"/>
      <c r="BS109" s="124"/>
      <c r="BT109" s="124"/>
      <c r="BU109" s="124"/>
      <c r="BV109" s="124"/>
      <c r="BW109" s="124"/>
      <c r="BX109" s="124"/>
      <c r="BY109" s="124"/>
      <c r="BZ109" s="124"/>
    </row>
    <row r="110" spans="1:78" ht="20.25" customHeight="1" x14ac:dyDescent="0.2">
      <c r="A110" s="975" t="s">
        <v>540</v>
      </c>
      <c r="B110" s="991" t="s">
        <v>527</v>
      </c>
      <c r="C110" s="1001" t="s">
        <v>584</v>
      </c>
      <c r="D110" s="943" t="s">
        <v>216</v>
      </c>
      <c r="E110" s="129" t="s">
        <v>217</v>
      </c>
      <c r="F110" s="69" t="s">
        <v>179</v>
      </c>
      <c r="G110" s="130">
        <f>IF(F110="Asignado",15,0)</f>
        <v>15</v>
      </c>
      <c r="H110" s="985" t="str">
        <f>IF(AND(G117&gt;0,G117&lt;=85),"Débil",IF(AND(G117&gt;85,G117&lt;=95),"Moderado",IF(G117&gt;96,"Fuerte"," ")))</f>
        <v>Fuerte</v>
      </c>
      <c r="I110" s="1051" t="s">
        <v>201</v>
      </c>
      <c r="J110" s="946"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Fuerte</v>
      </c>
      <c r="K110" s="957" t="str">
        <f>IF(J110="Fuerte","NO",IF(J110=" "," ","SI"))</f>
        <v>NO</v>
      </c>
    </row>
    <row r="111" spans="1:78" ht="28.5" x14ac:dyDescent="0.2">
      <c r="A111" s="953"/>
      <c r="B111" s="992"/>
      <c r="C111" s="1002"/>
      <c r="D111" s="943"/>
      <c r="E111" s="104" t="s">
        <v>218</v>
      </c>
      <c r="F111" s="361" t="s">
        <v>181</v>
      </c>
      <c r="G111" s="64">
        <f>IF(F111="Adecuado",15,0)</f>
        <v>15</v>
      </c>
      <c r="H111" s="985"/>
      <c r="I111" s="987"/>
      <c r="J111" s="978"/>
      <c r="K111" s="979"/>
    </row>
    <row r="112" spans="1:78" ht="42.75" customHeight="1" x14ac:dyDescent="0.2">
      <c r="A112" s="953"/>
      <c r="B112" s="992"/>
      <c r="C112" s="1002"/>
      <c r="D112" s="50" t="s">
        <v>219</v>
      </c>
      <c r="E112" s="104" t="s">
        <v>220</v>
      </c>
      <c r="F112" s="65" t="s">
        <v>184</v>
      </c>
      <c r="G112" s="64">
        <f>IF(F112="Oportuna",15,0)</f>
        <v>15</v>
      </c>
      <c r="H112" s="985"/>
      <c r="I112" s="987"/>
      <c r="J112" s="978"/>
      <c r="K112" s="979"/>
    </row>
    <row r="113" spans="1:78" ht="42.75" x14ac:dyDescent="0.2">
      <c r="A113" s="953"/>
      <c r="B113" s="992"/>
      <c r="C113" s="1002"/>
      <c r="D113" s="50" t="s">
        <v>221</v>
      </c>
      <c r="E113" s="104" t="s">
        <v>222</v>
      </c>
      <c r="F113" s="217" t="s">
        <v>187</v>
      </c>
      <c r="G113" s="64">
        <f>IF(F113="Prevenir",15,IF(F113="Detectar",10,0))</f>
        <v>15</v>
      </c>
      <c r="H113" s="985"/>
      <c r="I113" s="987"/>
      <c r="J113" s="978"/>
      <c r="K113" s="979"/>
    </row>
    <row r="114" spans="1:78" ht="28.5" x14ac:dyDescent="0.2">
      <c r="A114" s="953"/>
      <c r="B114" s="992"/>
      <c r="C114" s="1002"/>
      <c r="D114" s="50" t="s">
        <v>223</v>
      </c>
      <c r="E114" s="104" t="s">
        <v>224</v>
      </c>
      <c r="F114" s="65" t="s">
        <v>191</v>
      </c>
      <c r="G114" s="64">
        <f>IF(F114="Confiable",15,0)</f>
        <v>15</v>
      </c>
      <c r="H114" s="985"/>
      <c r="I114" s="987"/>
      <c r="J114" s="978"/>
      <c r="K114" s="979"/>
    </row>
    <row r="115" spans="1:78" ht="42.75" x14ac:dyDescent="0.2">
      <c r="A115" s="953"/>
      <c r="B115" s="992"/>
      <c r="C115" s="1002"/>
      <c r="D115" s="50" t="s">
        <v>225</v>
      </c>
      <c r="E115" s="104" t="s">
        <v>226</v>
      </c>
      <c r="F115" s="217" t="s">
        <v>194</v>
      </c>
      <c r="G115" s="64">
        <f>IF(F115="Se investigan y se resuelven oportunamente",15,0)</f>
        <v>15</v>
      </c>
      <c r="H115" s="985"/>
      <c r="I115" s="987"/>
      <c r="J115" s="978"/>
      <c r="K115" s="979"/>
    </row>
    <row r="116" spans="1:78" ht="28.5" x14ac:dyDescent="0.2">
      <c r="A116" s="954"/>
      <c r="B116" s="993"/>
      <c r="C116" s="1003"/>
      <c r="D116" s="45" t="s">
        <v>227</v>
      </c>
      <c r="E116" s="104" t="s">
        <v>228</v>
      </c>
      <c r="F116" s="65" t="s">
        <v>197</v>
      </c>
      <c r="G116" s="64">
        <f>IF(F116="Completa",10,IF(F116="Incompleta",5,0))</f>
        <v>10</v>
      </c>
      <c r="H116" s="986"/>
      <c r="I116" s="1054"/>
      <c r="J116" s="1052"/>
      <c r="K116" s="1053"/>
    </row>
    <row r="117" spans="1:78" ht="15.75" thickBot="1" x14ac:dyDescent="0.25">
      <c r="A117" s="125"/>
      <c r="B117" s="126"/>
      <c r="C117" s="56"/>
      <c r="D117" s="57"/>
      <c r="E117" s="58" t="s">
        <v>229</v>
      </c>
      <c r="F117" s="16"/>
      <c r="G117" s="16">
        <f>SUM(G110:G116)</f>
        <v>100</v>
      </c>
      <c r="H117" s="135"/>
      <c r="I117" s="136"/>
      <c r="J117" s="136"/>
      <c r="K117" s="137"/>
    </row>
    <row r="118" spans="1:78" ht="15" thickBot="1" x14ac:dyDescent="0.25">
      <c r="A118" s="55"/>
      <c r="B118" s="62"/>
    </row>
    <row r="119" spans="1:78" s="54" customFormat="1" ht="30" customHeight="1" x14ac:dyDescent="0.25">
      <c r="A119" s="958" t="s">
        <v>87</v>
      </c>
      <c r="B119" s="960" t="s">
        <v>232</v>
      </c>
      <c r="C119" s="962" t="s">
        <v>205</v>
      </c>
      <c r="D119" s="964" t="s">
        <v>206</v>
      </c>
      <c r="E119" s="965"/>
      <c r="F119" s="965"/>
      <c r="G119" s="965"/>
      <c r="H119" s="966"/>
      <c r="I119" s="109" t="s">
        <v>207</v>
      </c>
      <c r="J119" s="967" t="s">
        <v>208</v>
      </c>
      <c r="K119" s="950" t="s">
        <v>209</v>
      </c>
    </row>
    <row r="120" spans="1:78" s="54" customFormat="1" ht="60.75" thickBot="1" x14ac:dyDescent="0.3">
      <c r="A120" s="959"/>
      <c r="B120" s="961"/>
      <c r="C120" s="963"/>
      <c r="D120" s="110" t="s">
        <v>210</v>
      </c>
      <c r="E120" s="51" t="s">
        <v>211</v>
      </c>
      <c r="F120" s="110" t="s">
        <v>212</v>
      </c>
      <c r="G120" s="110" t="s">
        <v>213</v>
      </c>
      <c r="H120" s="113" t="s">
        <v>230</v>
      </c>
      <c r="I120" s="52" t="s">
        <v>215</v>
      </c>
      <c r="J120" s="968"/>
      <c r="K120" s="951"/>
    </row>
    <row r="121" spans="1:78" ht="20.25" customHeight="1" x14ac:dyDescent="0.2">
      <c r="A121" s="975" t="s">
        <v>541</v>
      </c>
      <c r="B121" s="991" t="s">
        <v>527</v>
      </c>
      <c r="C121" s="1048" t="s">
        <v>583</v>
      </c>
      <c r="D121" s="942" t="s">
        <v>216</v>
      </c>
      <c r="E121" s="129" t="s">
        <v>217</v>
      </c>
      <c r="F121" s="69" t="s">
        <v>179</v>
      </c>
      <c r="G121" s="130">
        <f>IF(F121="Asignado",15,0)</f>
        <v>15</v>
      </c>
      <c r="H121" s="944" t="str">
        <f>IF(AND(G128&gt;0,G128&lt;=85),"Débil",IF(AND(G128&gt;85,G128&lt;=95),"Moderado",IF(G128&gt;96,"Fuerte"," ")))</f>
        <v>Fuerte</v>
      </c>
      <c r="I121" s="947" t="s">
        <v>203</v>
      </c>
      <c r="J121" s="944"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Débil</v>
      </c>
      <c r="K121" s="955" t="str">
        <f>IF(J121="Fuerte","NO",IF(J121=" "," ","SI"))</f>
        <v>SI</v>
      </c>
    </row>
    <row r="122" spans="1:78" ht="28.5" x14ac:dyDescent="0.2">
      <c r="A122" s="953"/>
      <c r="B122" s="992"/>
      <c r="C122" s="1049"/>
      <c r="D122" s="943"/>
      <c r="E122" s="104" t="s">
        <v>218</v>
      </c>
      <c r="F122" s="361" t="s">
        <v>181</v>
      </c>
      <c r="G122" s="64">
        <f>IF(F122="Adecuado",15,0)</f>
        <v>15</v>
      </c>
      <c r="H122" s="945"/>
      <c r="I122" s="948"/>
      <c r="J122" s="945"/>
      <c r="K122" s="956"/>
    </row>
    <row r="123" spans="1:78" ht="42.75" x14ac:dyDescent="0.2">
      <c r="A123" s="953"/>
      <c r="B123" s="992"/>
      <c r="C123" s="1049"/>
      <c r="D123" s="50" t="s">
        <v>219</v>
      </c>
      <c r="E123" s="104" t="s">
        <v>220</v>
      </c>
      <c r="F123" s="361" t="s">
        <v>184</v>
      </c>
      <c r="G123" s="64">
        <f>IF(F123="Oportuna",15,0)</f>
        <v>15</v>
      </c>
      <c r="H123" s="945"/>
      <c r="I123" s="948"/>
      <c r="J123" s="945"/>
      <c r="K123" s="956"/>
    </row>
    <row r="124" spans="1:78" ht="42.75" x14ac:dyDescent="0.2">
      <c r="A124" s="953"/>
      <c r="B124" s="992"/>
      <c r="C124" s="1049"/>
      <c r="D124" s="50" t="s">
        <v>221</v>
      </c>
      <c r="E124" s="104" t="s">
        <v>222</v>
      </c>
      <c r="F124" s="348" t="s">
        <v>187</v>
      </c>
      <c r="G124" s="64">
        <f>IF(F124="Prevenir",15,IF(F124="Detectar",10,0))</f>
        <v>15</v>
      </c>
      <c r="H124" s="945"/>
      <c r="I124" s="948"/>
      <c r="J124" s="945"/>
      <c r="K124" s="956"/>
    </row>
    <row r="125" spans="1:78" ht="28.5" x14ac:dyDescent="0.2">
      <c r="A125" s="953"/>
      <c r="B125" s="992"/>
      <c r="C125" s="1049"/>
      <c r="D125" s="50" t="s">
        <v>223</v>
      </c>
      <c r="E125" s="104" t="s">
        <v>224</v>
      </c>
      <c r="F125" s="65" t="s">
        <v>191</v>
      </c>
      <c r="G125" s="64">
        <f>IF(F125="Confiable",15,0)</f>
        <v>15</v>
      </c>
      <c r="H125" s="945"/>
      <c r="I125" s="948"/>
      <c r="J125" s="945"/>
      <c r="K125" s="956"/>
    </row>
    <row r="126" spans="1:78" ht="42.75" x14ac:dyDescent="0.2">
      <c r="A126" s="953"/>
      <c r="B126" s="992"/>
      <c r="C126" s="1049"/>
      <c r="D126" s="50" t="s">
        <v>225</v>
      </c>
      <c r="E126" s="104" t="s">
        <v>226</v>
      </c>
      <c r="F126" s="348" t="s">
        <v>194</v>
      </c>
      <c r="G126" s="64">
        <f>IF(F126="Se investigan y se resuelven oportunamente",15,0)</f>
        <v>15</v>
      </c>
      <c r="H126" s="945"/>
      <c r="I126" s="948"/>
      <c r="J126" s="945"/>
      <c r="K126" s="956"/>
    </row>
    <row r="127" spans="1:78" ht="28.5" x14ac:dyDescent="0.2">
      <c r="A127" s="954"/>
      <c r="B127" s="993"/>
      <c r="C127" s="1050"/>
      <c r="D127" s="45" t="s">
        <v>227</v>
      </c>
      <c r="E127" s="104" t="s">
        <v>228</v>
      </c>
      <c r="F127" s="65" t="s">
        <v>197</v>
      </c>
      <c r="G127" s="64">
        <f>IF(F127="Completa",10,IF(F127="Incompleta",5,0))</f>
        <v>10</v>
      </c>
      <c r="H127" s="946"/>
      <c r="I127" s="949"/>
      <c r="J127" s="946"/>
      <c r="K127" s="957"/>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c r="AL127" s="62"/>
      <c r="AM127" s="62"/>
      <c r="AN127" s="62"/>
      <c r="AO127" s="62"/>
      <c r="AP127" s="62"/>
      <c r="AQ127" s="62"/>
      <c r="AR127" s="62"/>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2"/>
      <c r="BR127" s="62"/>
      <c r="BS127" s="62"/>
      <c r="BT127" s="62"/>
      <c r="BU127" s="62"/>
      <c r="BV127" s="62"/>
      <c r="BW127" s="62"/>
      <c r="BX127" s="62"/>
      <c r="BY127" s="62"/>
      <c r="BZ127" s="62"/>
    </row>
    <row r="128" spans="1:78" s="60" customFormat="1" ht="15.75" thickBot="1" x14ac:dyDescent="0.25">
      <c r="A128" s="125"/>
      <c r="B128" s="126"/>
      <c r="C128" s="56"/>
      <c r="D128" s="57"/>
      <c r="E128" s="58" t="s">
        <v>229</v>
      </c>
      <c r="F128" s="16"/>
      <c r="G128" s="16">
        <f>SUM(G121:G127)</f>
        <v>100</v>
      </c>
      <c r="H128" s="135"/>
      <c r="I128" s="136"/>
      <c r="J128" s="136"/>
      <c r="K128" s="137"/>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c r="AL128" s="62"/>
      <c r="AM128" s="62"/>
      <c r="AN128" s="62"/>
      <c r="AO128" s="62"/>
      <c r="AP128" s="62"/>
      <c r="AQ128" s="62"/>
      <c r="AR128" s="62"/>
      <c r="AS128" s="62"/>
      <c r="AT128" s="62"/>
      <c r="AU128" s="62"/>
      <c r="AV128" s="62"/>
      <c r="AW128" s="62"/>
      <c r="AX128" s="62"/>
      <c r="AY128" s="62"/>
      <c r="AZ128" s="62"/>
      <c r="BA128" s="62"/>
      <c r="BB128" s="62"/>
      <c r="BC128" s="62"/>
      <c r="BD128" s="62"/>
      <c r="BE128" s="62"/>
      <c r="BF128" s="62"/>
      <c r="BG128" s="62"/>
      <c r="BH128" s="62"/>
      <c r="BI128" s="62"/>
      <c r="BJ128" s="62"/>
      <c r="BK128" s="62"/>
      <c r="BL128" s="62"/>
      <c r="BM128" s="62"/>
      <c r="BN128" s="62"/>
      <c r="BO128" s="62"/>
      <c r="BP128" s="62"/>
      <c r="BQ128" s="62"/>
      <c r="BR128" s="62"/>
      <c r="BS128" s="62"/>
      <c r="BT128" s="62"/>
      <c r="BU128" s="62"/>
      <c r="BV128" s="62"/>
      <c r="BW128" s="62"/>
      <c r="BX128" s="62"/>
      <c r="BY128" s="62"/>
      <c r="BZ128" s="62"/>
    </row>
    <row r="129" spans="1:78" ht="15" thickBot="1" x14ac:dyDescent="0.25">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row>
    <row r="130" spans="1:78" s="53" customFormat="1" ht="30" customHeight="1" x14ac:dyDescent="0.25">
      <c r="A130" s="958" t="s">
        <v>87</v>
      </c>
      <c r="B130" s="960" t="s">
        <v>232</v>
      </c>
      <c r="C130" s="962" t="s">
        <v>205</v>
      </c>
      <c r="D130" s="964" t="s">
        <v>206</v>
      </c>
      <c r="E130" s="965"/>
      <c r="F130" s="965"/>
      <c r="G130" s="965"/>
      <c r="H130" s="966"/>
      <c r="I130" s="109" t="s">
        <v>207</v>
      </c>
      <c r="J130" s="967" t="s">
        <v>208</v>
      </c>
      <c r="K130" s="950" t="s">
        <v>209</v>
      </c>
      <c r="L130" s="124"/>
      <c r="M130" s="124"/>
      <c r="N130" s="124"/>
      <c r="O130" s="124"/>
      <c r="P130" s="124"/>
      <c r="Q130" s="124"/>
      <c r="R130" s="124"/>
      <c r="S130" s="124"/>
      <c r="T130" s="124"/>
      <c r="U130" s="124"/>
      <c r="V130" s="124"/>
      <c r="W130" s="124"/>
      <c r="X130" s="124"/>
      <c r="Y130" s="124"/>
      <c r="Z130" s="124"/>
      <c r="AA130" s="124"/>
      <c r="AB130" s="124"/>
      <c r="AC130" s="124"/>
      <c r="AD130" s="124"/>
      <c r="AE130" s="124"/>
      <c r="AF130" s="124"/>
      <c r="AG130" s="124"/>
      <c r="AH130" s="124"/>
      <c r="AI130" s="124"/>
      <c r="AJ130" s="124"/>
      <c r="AK130" s="124"/>
      <c r="AL130" s="124"/>
      <c r="AM130" s="124"/>
      <c r="AN130" s="124"/>
      <c r="AO130" s="124"/>
      <c r="AP130" s="124"/>
      <c r="AQ130" s="124"/>
      <c r="AR130" s="124"/>
      <c r="AS130" s="124"/>
      <c r="AT130" s="124"/>
      <c r="AU130" s="124"/>
      <c r="AV130" s="124"/>
      <c r="AW130" s="124"/>
      <c r="AX130" s="124"/>
      <c r="AY130" s="124"/>
      <c r="AZ130" s="124"/>
      <c r="BA130" s="124"/>
      <c r="BB130" s="124"/>
      <c r="BC130" s="124"/>
      <c r="BD130" s="124"/>
      <c r="BE130" s="124"/>
      <c r="BF130" s="124"/>
      <c r="BG130" s="124"/>
      <c r="BH130" s="124"/>
      <c r="BI130" s="124"/>
      <c r="BJ130" s="124"/>
      <c r="BK130" s="124"/>
      <c r="BL130" s="124"/>
      <c r="BM130" s="124"/>
      <c r="BN130" s="124"/>
      <c r="BO130" s="124"/>
      <c r="BP130" s="124"/>
      <c r="BQ130" s="124"/>
      <c r="BR130" s="124"/>
      <c r="BS130" s="124"/>
      <c r="BT130" s="124"/>
      <c r="BU130" s="124"/>
      <c r="BV130" s="124"/>
      <c r="BW130" s="124"/>
      <c r="BX130" s="124"/>
      <c r="BY130" s="124"/>
      <c r="BZ130" s="124"/>
    </row>
    <row r="131" spans="1:78" s="54" customFormat="1" ht="60.75" thickBot="1" x14ac:dyDescent="0.3">
      <c r="A131" s="959"/>
      <c r="B131" s="961"/>
      <c r="C131" s="963"/>
      <c r="D131" s="110" t="s">
        <v>210</v>
      </c>
      <c r="E131" s="51" t="s">
        <v>211</v>
      </c>
      <c r="F131" s="110" t="s">
        <v>212</v>
      </c>
      <c r="G131" s="110" t="s">
        <v>213</v>
      </c>
      <c r="H131" s="113" t="s">
        <v>230</v>
      </c>
      <c r="I131" s="52" t="s">
        <v>215</v>
      </c>
      <c r="J131" s="968"/>
      <c r="K131" s="951"/>
      <c r="L131" s="124"/>
      <c r="M131" s="124"/>
      <c r="N131" s="124"/>
      <c r="O131" s="124"/>
      <c r="P131" s="124"/>
      <c r="Q131" s="124"/>
      <c r="R131" s="124"/>
      <c r="S131" s="124"/>
      <c r="T131" s="124"/>
      <c r="U131" s="124"/>
      <c r="V131" s="124"/>
      <c r="W131" s="124"/>
      <c r="X131" s="124"/>
      <c r="Y131" s="124"/>
      <c r="Z131" s="124"/>
      <c r="AA131" s="124"/>
      <c r="AB131" s="124"/>
      <c r="AC131" s="124"/>
      <c r="AD131" s="124"/>
      <c r="AE131" s="124"/>
      <c r="AF131" s="124"/>
      <c r="AG131" s="124"/>
      <c r="AH131" s="124"/>
      <c r="AI131" s="124"/>
      <c r="AJ131" s="124"/>
      <c r="AK131" s="124"/>
      <c r="AL131" s="124"/>
      <c r="AM131" s="124"/>
      <c r="AN131" s="124"/>
      <c r="AO131" s="124"/>
      <c r="AP131" s="124"/>
      <c r="AQ131" s="124"/>
      <c r="AR131" s="124"/>
      <c r="AS131" s="124"/>
      <c r="AT131" s="124"/>
      <c r="AU131" s="124"/>
      <c r="AV131" s="124"/>
      <c r="AW131" s="124"/>
      <c r="AX131" s="124"/>
      <c r="AY131" s="124"/>
      <c r="AZ131" s="124"/>
      <c r="BA131" s="124"/>
      <c r="BB131" s="124"/>
      <c r="BC131" s="124"/>
      <c r="BD131" s="124"/>
      <c r="BE131" s="124"/>
      <c r="BF131" s="124"/>
      <c r="BG131" s="124"/>
      <c r="BH131" s="124"/>
      <c r="BI131" s="124"/>
      <c r="BJ131" s="124"/>
      <c r="BK131" s="124"/>
      <c r="BL131" s="124"/>
      <c r="BM131" s="124"/>
      <c r="BN131" s="124"/>
      <c r="BO131" s="124"/>
      <c r="BP131" s="124"/>
      <c r="BQ131" s="124"/>
      <c r="BR131" s="124"/>
      <c r="BS131" s="124"/>
      <c r="BT131" s="124"/>
      <c r="BU131" s="124"/>
      <c r="BV131" s="124"/>
      <c r="BW131" s="124"/>
      <c r="BX131" s="124"/>
      <c r="BY131" s="124"/>
      <c r="BZ131" s="124"/>
    </row>
    <row r="132" spans="1:78" ht="20.25" customHeight="1" x14ac:dyDescent="0.2">
      <c r="A132" s="975" t="s">
        <v>541</v>
      </c>
      <c r="B132" s="977" t="s">
        <v>391</v>
      </c>
      <c r="C132" s="972" t="s">
        <v>585</v>
      </c>
      <c r="D132" s="942" t="s">
        <v>216</v>
      </c>
      <c r="E132" s="129" t="s">
        <v>217</v>
      </c>
      <c r="F132" s="69" t="s">
        <v>179</v>
      </c>
      <c r="G132" s="130">
        <f>IF(F132="Asignado",15,0)</f>
        <v>15</v>
      </c>
      <c r="H132" s="944" t="str">
        <f>IF(AND(G139&gt;0,G139&lt;=85),"Débil",IF(AND(G139&gt;85,G139&lt;=95),"Moderado",IF(G139&gt;96,"Fuerte"," ")))</f>
        <v>Fuerte</v>
      </c>
      <c r="I132" s="976" t="s">
        <v>203</v>
      </c>
      <c r="J132" s="944"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Débil</v>
      </c>
      <c r="K132" s="955" t="str">
        <f>IF(J132="Fuerte","NO",IF(J132=" "," ","SI"))</f>
        <v>SI</v>
      </c>
    </row>
    <row r="133" spans="1:78" ht="28.5" x14ac:dyDescent="0.2">
      <c r="A133" s="953"/>
      <c r="B133" s="641"/>
      <c r="C133" s="973"/>
      <c r="D133" s="943"/>
      <c r="E133" s="104" t="s">
        <v>218</v>
      </c>
      <c r="F133" s="361" t="s">
        <v>181</v>
      </c>
      <c r="G133" s="64">
        <f>IF(F133="Adecuado",15,0)</f>
        <v>15</v>
      </c>
      <c r="H133" s="945"/>
      <c r="I133" s="948"/>
      <c r="J133" s="945"/>
      <c r="K133" s="956"/>
    </row>
    <row r="134" spans="1:78" ht="42.75" x14ac:dyDescent="0.2">
      <c r="A134" s="953"/>
      <c r="B134" s="641"/>
      <c r="C134" s="973"/>
      <c r="D134" s="50" t="s">
        <v>219</v>
      </c>
      <c r="E134" s="104" t="s">
        <v>220</v>
      </c>
      <c r="F134" s="361" t="s">
        <v>184</v>
      </c>
      <c r="G134" s="64">
        <f>IF(F134="Oportuna",15,0)</f>
        <v>15</v>
      </c>
      <c r="H134" s="945"/>
      <c r="I134" s="948"/>
      <c r="J134" s="945"/>
      <c r="K134" s="956"/>
    </row>
    <row r="135" spans="1:78" ht="42.75" x14ac:dyDescent="0.2">
      <c r="A135" s="953"/>
      <c r="B135" s="641"/>
      <c r="C135" s="973"/>
      <c r="D135" s="50" t="s">
        <v>221</v>
      </c>
      <c r="E135" s="104" t="s">
        <v>222</v>
      </c>
      <c r="F135" s="217" t="s">
        <v>187</v>
      </c>
      <c r="G135" s="64">
        <f>IF(F135="Prevenir",15,IF(F135="Detectar",10,0))</f>
        <v>15</v>
      </c>
      <c r="H135" s="945"/>
      <c r="I135" s="948"/>
      <c r="J135" s="945"/>
      <c r="K135" s="956"/>
    </row>
    <row r="136" spans="1:78" ht="28.5" x14ac:dyDescent="0.2">
      <c r="A136" s="953"/>
      <c r="B136" s="641"/>
      <c r="C136" s="973"/>
      <c r="D136" s="50" t="s">
        <v>223</v>
      </c>
      <c r="E136" s="104" t="s">
        <v>224</v>
      </c>
      <c r="F136" s="65" t="s">
        <v>191</v>
      </c>
      <c r="G136" s="64">
        <f>IF(F136="Confiable",15,0)</f>
        <v>15</v>
      </c>
      <c r="H136" s="945"/>
      <c r="I136" s="948"/>
      <c r="J136" s="945"/>
      <c r="K136" s="956"/>
    </row>
    <row r="137" spans="1:78" ht="42.75" x14ac:dyDescent="0.2">
      <c r="A137" s="953"/>
      <c r="B137" s="641"/>
      <c r="C137" s="973"/>
      <c r="D137" s="50" t="s">
        <v>225</v>
      </c>
      <c r="E137" s="104" t="s">
        <v>226</v>
      </c>
      <c r="F137" s="348" t="s">
        <v>194</v>
      </c>
      <c r="G137" s="64">
        <f>IF(F137="Se investigan y se resuelven oportunamente",15,0)</f>
        <v>15</v>
      </c>
      <c r="H137" s="945"/>
      <c r="I137" s="948"/>
      <c r="J137" s="945"/>
      <c r="K137" s="956"/>
    </row>
    <row r="138" spans="1:78" ht="28.5" x14ac:dyDescent="0.2">
      <c r="A138" s="954"/>
      <c r="B138" s="642"/>
      <c r="C138" s="974"/>
      <c r="D138" s="45" t="s">
        <v>227</v>
      </c>
      <c r="E138" s="104" t="s">
        <v>228</v>
      </c>
      <c r="F138" s="361" t="s">
        <v>197</v>
      </c>
      <c r="G138" s="64">
        <f>IF(F138="Completa",10,IF(F138="Incompleta",5,0))</f>
        <v>10</v>
      </c>
      <c r="H138" s="946"/>
      <c r="I138" s="949"/>
      <c r="J138" s="946"/>
      <c r="K138" s="957"/>
    </row>
    <row r="139" spans="1:78" ht="15.75" thickBot="1" x14ac:dyDescent="0.25">
      <c r="A139" s="125"/>
      <c r="B139" s="126"/>
      <c r="C139" s="56"/>
      <c r="D139" s="57"/>
      <c r="E139" s="58" t="s">
        <v>229</v>
      </c>
      <c r="F139" s="16"/>
      <c r="G139" s="16">
        <f>SUM(G132:G138)</f>
        <v>100</v>
      </c>
      <c r="H139" s="135"/>
      <c r="I139" s="136"/>
      <c r="J139" s="136"/>
      <c r="K139" s="137"/>
    </row>
    <row r="140" spans="1:78" ht="15" thickBot="1" x14ac:dyDescent="0.25">
      <c r="A140" s="55"/>
      <c r="B140" s="62"/>
    </row>
    <row r="141" spans="1:78" s="54" customFormat="1" ht="30" customHeight="1" x14ac:dyDescent="0.25">
      <c r="A141" s="958" t="s">
        <v>87</v>
      </c>
      <c r="B141" s="960" t="s">
        <v>232</v>
      </c>
      <c r="C141" s="962" t="s">
        <v>205</v>
      </c>
      <c r="D141" s="964" t="s">
        <v>206</v>
      </c>
      <c r="E141" s="965"/>
      <c r="F141" s="965"/>
      <c r="G141" s="965"/>
      <c r="H141" s="966"/>
      <c r="I141" s="109" t="s">
        <v>207</v>
      </c>
      <c r="J141" s="967" t="s">
        <v>208</v>
      </c>
      <c r="K141" s="950" t="s">
        <v>209</v>
      </c>
    </row>
    <row r="142" spans="1:78" s="54" customFormat="1" ht="60.75" thickBot="1" x14ac:dyDescent="0.3">
      <c r="A142" s="959"/>
      <c r="B142" s="961"/>
      <c r="C142" s="963"/>
      <c r="D142" s="110" t="s">
        <v>210</v>
      </c>
      <c r="E142" s="51" t="s">
        <v>211</v>
      </c>
      <c r="F142" s="110" t="s">
        <v>212</v>
      </c>
      <c r="G142" s="110" t="s">
        <v>213</v>
      </c>
      <c r="H142" s="113" t="s">
        <v>230</v>
      </c>
      <c r="I142" s="52" t="s">
        <v>215</v>
      </c>
      <c r="J142" s="968"/>
      <c r="K142" s="951"/>
    </row>
    <row r="143" spans="1:78" ht="20.25" customHeight="1" x14ac:dyDescent="0.2">
      <c r="A143" s="975" t="s">
        <v>541</v>
      </c>
      <c r="B143" s="977" t="s">
        <v>392</v>
      </c>
      <c r="C143" s="972" t="s">
        <v>586</v>
      </c>
      <c r="D143" s="942" t="s">
        <v>216</v>
      </c>
      <c r="E143" s="129" t="s">
        <v>217</v>
      </c>
      <c r="F143" s="69" t="s">
        <v>179</v>
      </c>
      <c r="G143" s="130">
        <f>IF(F143="Asignado",15,0)</f>
        <v>15</v>
      </c>
      <c r="H143" s="1055" t="s">
        <v>496</v>
      </c>
      <c r="I143" s="976" t="s">
        <v>203</v>
      </c>
      <c r="J143" s="1055" t="s">
        <v>554</v>
      </c>
      <c r="K143" s="955" t="s">
        <v>98</v>
      </c>
    </row>
    <row r="144" spans="1:78" ht="28.5" x14ac:dyDescent="0.2">
      <c r="A144" s="953"/>
      <c r="B144" s="641"/>
      <c r="C144" s="973"/>
      <c r="D144" s="943"/>
      <c r="E144" s="104" t="s">
        <v>218</v>
      </c>
      <c r="F144" s="65" t="s">
        <v>181</v>
      </c>
      <c r="G144" s="64">
        <f>IF(F144="Adecuado",15,0)</f>
        <v>15</v>
      </c>
      <c r="H144" s="945"/>
      <c r="I144" s="948"/>
      <c r="J144" s="945"/>
      <c r="K144" s="956"/>
    </row>
    <row r="145" spans="1:98" ht="42.75" x14ac:dyDescent="0.2">
      <c r="A145" s="953"/>
      <c r="B145" s="641"/>
      <c r="C145" s="973"/>
      <c r="D145" s="50" t="s">
        <v>219</v>
      </c>
      <c r="E145" s="104" t="s">
        <v>220</v>
      </c>
      <c r="F145" s="65" t="s">
        <v>184</v>
      </c>
      <c r="G145" s="64">
        <f>IF(F145="Oportuna",15,0)</f>
        <v>15</v>
      </c>
      <c r="H145" s="945"/>
      <c r="I145" s="948"/>
      <c r="J145" s="945"/>
      <c r="K145" s="956"/>
    </row>
    <row r="146" spans="1:98" ht="42.75" x14ac:dyDescent="0.2">
      <c r="A146" s="953"/>
      <c r="B146" s="641"/>
      <c r="C146" s="973"/>
      <c r="D146" s="50" t="s">
        <v>221</v>
      </c>
      <c r="E146" s="104" t="s">
        <v>222</v>
      </c>
      <c r="F146" s="217" t="s">
        <v>188</v>
      </c>
      <c r="G146" s="64">
        <f>IF(F146="Prevenir",15,IF(F146="Detectar",10,0))</f>
        <v>10</v>
      </c>
      <c r="H146" s="945"/>
      <c r="I146" s="948"/>
      <c r="J146" s="945"/>
      <c r="K146" s="956"/>
    </row>
    <row r="147" spans="1:98" ht="28.5" x14ac:dyDescent="0.2">
      <c r="A147" s="953"/>
      <c r="B147" s="641"/>
      <c r="C147" s="973"/>
      <c r="D147" s="50" t="s">
        <v>223</v>
      </c>
      <c r="E147" s="104" t="s">
        <v>224</v>
      </c>
      <c r="F147" s="65" t="s">
        <v>191</v>
      </c>
      <c r="G147" s="64">
        <f>IF(F147="Confiable",15,0)</f>
        <v>15</v>
      </c>
      <c r="H147" s="945"/>
      <c r="I147" s="948"/>
      <c r="J147" s="945"/>
      <c r="K147" s="956"/>
    </row>
    <row r="148" spans="1:98" ht="42.75" x14ac:dyDescent="0.2">
      <c r="A148" s="953"/>
      <c r="B148" s="641"/>
      <c r="C148" s="973"/>
      <c r="D148" s="50" t="s">
        <v>225</v>
      </c>
      <c r="E148" s="104" t="s">
        <v>226</v>
      </c>
      <c r="F148" s="348" t="s">
        <v>194</v>
      </c>
      <c r="G148" s="64">
        <f>IF(F148="Se investigan y se resuelven oportunamente",15,0)</f>
        <v>15</v>
      </c>
      <c r="H148" s="945"/>
      <c r="I148" s="948"/>
      <c r="J148" s="945"/>
      <c r="K148" s="956"/>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c r="AL148" s="62"/>
      <c r="AM148" s="62"/>
      <c r="AN148" s="62"/>
      <c r="AO148" s="62"/>
      <c r="AP148" s="62"/>
      <c r="AQ148" s="62"/>
      <c r="AR148" s="62"/>
      <c r="AS148" s="62"/>
      <c r="AT148" s="62"/>
      <c r="AU148" s="62"/>
      <c r="AV148" s="62"/>
      <c r="AW148" s="62"/>
      <c r="AX148" s="62"/>
      <c r="AY148" s="62"/>
      <c r="AZ148" s="62"/>
      <c r="BA148" s="62"/>
      <c r="BB148" s="62"/>
      <c r="BC148" s="62"/>
      <c r="BD148" s="62"/>
      <c r="BE148" s="62"/>
      <c r="BF148" s="62"/>
      <c r="BG148" s="62"/>
      <c r="BH148" s="62"/>
      <c r="BI148" s="62"/>
      <c r="BJ148" s="62"/>
      <c r="BK148" s="62"/>
      <c r="BL148" s="62"/>
      <c r="BM148" s="62"/>
      <c r="BN148" s="62"/>
      <c r="BO148" s="62"/>
      <c r="BP148" s="62"/>
      <c r="BQ148" s="62"/>
      <c r="BR148" s="62"/>
      <c r="BS148" s="62"/>
      <c r="BT148" s="62"/>
      <c r="BU148" s="62"/>
      <c r="BV148" s="62"/>
      <c r="BW148" s="62"/>
      <c r="BX148" s="62"/>
      <c r="BY148" s="62"/>
      <c r="BZ148" s="62"/>
      <c r="CA148" s="62"/>
      <c r="CB148" s="62"/>
      <c r="CC148" s="62"/>
      <c r="CD148" s="62"/>
      <c r="CE148" s="62"/>
      <c r="CF148" s="62"/>
      <c r="CG148" s="62"/>
      <c r="CH148" s="62"/>
      <c r="CI148" s="62"/>
      <c r="CJ148" s="62"/>
      <c r="CK148" s="62"/>
      <c r="CL148" s="62"/>
      <c r="CM148" s="62"/>
      <c r="CN148" s="62"/>
      <c r="CO148" s="62"/>
      <c r="CP148" s="62"/>
      <c r="CQ148" s="62"/>
      <c r="CR148" s="62"/>
      <c r="CS148" s="62"/>
      <c r="CT148" s="62"/>
    </row>
    <row r="149" spans="1:98" ht="28.5" x14ac:dyDescent="0.2">
      <c r="A149" s="954"/>
      <c r="B149" s="642"/>
      <c r="C149" s="974"/>
      <c r="D149" s="45" t="s">
        <v>227</v>
      </c>
      <c r="E149" s="104" t="s">
        <v>228</v>
      </c>
      <c r="F149" s="65" t="s">
        <v>197</v>
      </c>
      <c r="G149" s="64">
        <f>IF(F149="Completa",10,IF(F149="Incompleta",5,0))</f>
        <v>10</v>
      </c>
      <c r="H149" s="946"/>
      <c r="I149" s="949"/>
      <c r="J149" s="946"/>
      <c r="K149" s="957"/>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c r="AL149" s="62"/>
      <c r="AM149" s="62"/>
      <c r="AN149" s="62"/>
      <c r="AO149" s="62"/>
      <c r="AP149" s="62"/>
      <c r="AQ149" s="62"/>
      <c r="AR149" s="62"/>
      <c r="AS149" s="62"/>
      <c r="AT149" s="62"/>
      <c r="AU149" s="62"/>
      <c r="AV149" s="62"/>
      <c r="AW149" s="62"/>
      <c r="AX149" s="62"/>
      <c r="AY149" s="62"/>
      <c r="AZ149" s="62"/>
      <c r="BA149" s="62"/>
      <c r="BB149" s="62"/>
      <c r="BC149" s="62"/>
      <c r="BD149" s="62"/>
      <c r="BE149" s="62"/>
      <c r="BF149" s="62"/>
      <c r="BG149" s="62"/>
      <c r="BH149" s="62"/>
      <c r="BI149" s="62"/>
      <c r="BJ149" s="62"/>
      <c r="BK149" s="62"/>
      <c r="BL149" s="62"/>
      <c r="BM149" s="62"/>
      <c r="BN149" s="62"/>
      <c r="BO149" s="62"/>
      <c r="BP149" s="62"/>
      <c r="BQ149" s="62"/>
      <c r="BR149" s="62"/>
      <c r="BS149" s="62"/>
      <c r="BT149" s="62"/>
      <c r="BU149" s="62"/>
      <c r="BV149" s="62"/>
      <c r="BW149" s="62"/>
      <c r="BX149" s="62"/>
      <c r="BY149" s="62"/>
      <c r="BZ149" s="62"/>
      <c r="CA149" s="62"/>
      <c r="CB149" s="62"/>
      <c r="CC149" s="62"/>
      <c r="CD149" s="62"/>
      <c r="CE149" s="62"/>
      <c r="CF149" s="62"/>
      <c r="CG149" s="62"/>
      <c r="CH149" s="62"/>
      <c r="CI149" s="62"/>
      <c r="CJ149" s="62"/>
      <c r="CK149" s="62"/>
      <c r="CL149" s="62"/>
      <c r="CM149" s="62"/>
      <c r="CN149" s="62"/>
      <c r="CO149" s="62"/>
      <c r="CP149" s="62"/>
      <c r="CQ149" s="62"/>
      <c r="CR149" s="62"/>
      <c r="CS149" s="62"/>
      <c r="CT149" s="62"/>
    </row>
    <row r="150" spans="1:98" s="60" customFormat="1" ht="15.75" thickBot="1" x14ac:dyDescent="0.25">
      <c r="A150" s="125"/>
      <c r="B150" s="126"/>
      <c r="C150" s="56"/>
      <c r="D150" s="57"/>
      <c r="E150" s="58" t="s">
        <v>229</v>
      </c>
      <c r="F150" s="16"/>
      <c r="G150" s="16">
        <v>100</v>
      </c>
      <c r="H150" s="135"/>
      <c r="I150" s="136"/>
      <c r="J150" s="136"/>
      <c r="K150" s="137"/>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2"/>
      <c r="AY150" s="62"/>
      <c r="AZ150" s="62"/>
      <c r="BA150" s="62"/>
      <c r="BB150" s="62"/>
      <c r="BC150" s="62"/>
      <c r="BD150" s="62"/>
      <c r="BE150" s="62"/>
      <c r="BF150" s="62"/>
      <c r="BG150" s="62"/>
      <c r="BH150" s="62"/>
      <c r="BI150" s="62"/>
      <c r="BJ150" s="62"/>
      <c r="BK150" s="62"/>
      <c r="BL150" s="62"/>
      <c r="BM150" s="62"/>
      <c r="BN150" s="62"/>
      <c r="BO150" s="62"/>
      <c r="BP150" s="62"/>
      <c r="BQ150" s="62"/>
      <c r="BR150" s="62"/>
      <c r="BS150" s="62"/>
      <c r="BT150" s="62"/>
      <c r="BU150" s="62"/>
      <c r="BV150" s="62"/>
      <c r="BW150" s="62"/>
      <c r="BX150" s="62"/>
      <c r="BY150" s="62"/>
      <c r="BZ150" s="62"/>
      <c r="CA150" s="62"/>
      <c r="CB150" s="62"/>
      <c r="CC150" s="62"/>
      <c r="CD150" s="62"/>
      <c r="CE150" s="62"/>
      <c r="CF150" s="62"/>
      <c r="CG150" s="62"/>
      <c r="CH150" s="62"/>
      <c r="CI150" s="62"/>
      <c r="CJ150" s="62"/>
      <c r="CK150" s="62"/>
      <c r="CL150" s="62"/>
      <c r="CM150" s="62"/>
      <c r="CN150" s="62"/>
      <c r="CO150" s="62"/>
      <c r="CP150" s="62"/>
      <c r="CQ150" s="62"/>
      <c r="CR150" s="62"/>
      <c r="CS150" s="62"/>
      <c r="CT150" s="62"/>
    </row>
    <row r="151" spans="1:98" ht="15" thickBot="1" x14ac:dyDescent="0.25">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c r="AL151" s="62"/>
      <c r="AM151" s="62"/>
      <c r="AN151" s="62"/>
      <c r="AO151" s="62"/>
      <c r="AP151" s="62"/>
      <c r="AQ151" s="62"/>
      <c r="AR151" s="62"/>
      <c r="AS151" s="62"/>
      <c r="AT151" s="62"/>
      <c r="AU151" s="62"/>
      <c r="AV151" s="62"/>
      <c r="AW151" s="62"/>
      <c r="AX151" s="62"/>
      <c r="AY151" s="62"/>
      <c r="AZ151" s="62"/>
      <c r="BA151" s="62"/>
      <c r="BB151" s="62"/>
      <c r="BC151" s="62"/>
      <c r="BD151" s="62"/>
      <c r="BE151" s="62"/>
      <c r="BF151" s="62"/>
      <c r="BG151" s="62"/>
      <c r="BH151" s="62"/>
      <c r="BI151" s="62"/>
      <c r="BJ151" s="62"/>
      <c r="BK151" s="62"/>
      <c r="BL151" s="62"/>
      <c r="BM151" s="62"/>
      <c r="BN151" s="62"/>
      <c r="BO151" s="62"/>
      <c r="BP151" s="62"/>
      <c r="BQ151" s="62"/>
      <c r="BR151" s="62"/>
      <c r="BS151" s="62"/>
      <c r="BT151" s="62"/>
      <c r="BU151" s="62"/>
      <c r="BV151" s="62"/>
      <c r="BW151" s="62"/>
      <c r="BX151" s="62"/>
      <c r="BY151" s="62"/>
      <c r="BZ151" s="62"/>
      <c r="CA151" s="62"/>
      <c r="CB151" s="62"/>
      <c r="CC151" s="62"/>
      <c r="CD151" s="62"/>
      <c r="CE151" s="62"/>
      <c r="CF151" s="62"/>
      <c r="CG151" s="62"/>
      <c r="CH151" s="62"/>
      <c r="CI151" s="62"/>
      <c r="CJ151" s="62"/>
      <c r="CK151" s="62"/>
      <c r="CL151" s="62"/>
      <c r="CM151" s="62"/>
      <c r="CN151" s="62"/>
      <c r="CO151" s="62"/>
      <c r="CP151" s="62"/>
      <c r="CQ151" s="62"/>
      <c r="CR151" s="62"/>
      <c r="CS151" s="62"/>
      <c r="CT151" s="62"/>
    </row>
    <row r="152" spans="1:98" ht="30" x14ac:dyDescent="0.2">
      <c r="A152" s="958" t="s">
        <v>87</v>
      </c>
      <c r="B152" s="960" t="s">
        <v>232</v>
      </c>
      <c r="C152" s="962" t="s">
        <v>205</v>
      </c>
      <c r="D152" s="964" t="s">
        <v>206</v>
      </c>
      <c r="E152" s="965"/>
      <c r="F152" s="965"/>
      <c r="G152" s="965"/>
      <c r="H152" s="966"/>
      <c r="I152" s="109" t="s">
        <v>207</v>
      </c>
      <c r="J152" s="967" t="s">
        <v>208</v>
      </c>
      <c r="K152" s="950" t="s">
        <v>209</v>
      </c>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2"/>
      <c r="BR152" s="62"/>
      <c r="BS152" s="62"/>
      <c r="BT152" s="62"/>
      <c r="BU152" s="62"/>
      <c r="BV152" s="62"/>
      <c r="BW152" s="62"/>
      <c r="BX152" s="62"/>
      <c r="BY152" s="62"/>
      <c r="BZ152" s="62"/>
      <c r="CA152" s="62"/>
      <c r="CB152" s="62"/>
      <c r="CC152" s="62"/>
      <c r="CD152" s="62"/>
      <c r="CE152" s="62"/>
      <c r="CF152" s="62"/>
      <c r="CG152" s="62"/>
      <c r="CH152" s="62"/>
      <c r="CI152" s="62"/>
      <c r="CJ152" s="62"/>
      <c r="CK152" s="62"/>
      <c r="CL152" s="62"/>
      <c r="CM152" s="62"/>
      <c r="CN152" s="62"/>
      <c r="CO152" s="62"/>
      <c r="CP152" s="62"/>
      <c r="CQ152" s="62"/>
      <c r="CR152" s="62"/>
      <c r="CS152" s="62"/>
      <c r="CT152" s="62"/>
    </row>
    <row r="153" spans="1:98" ht="60.75" thickBot="1" x14ac:dyDescent="0.25">
      <c r="A153" s="959"/>
      <c r="B153" s="961"/>
      <c r="C153" s="963"/>
      <c r="D153" s="110" t="s">
        <v>210</v>
      </c>
      <c r="E153" s="51" t="s">
        <v>211</v>
      </c>
      <c r="F153" s="110" t="s">
        <v>212</v>
      </c>
      <c r="G153" s="110" t="s">
        <v>213</v>
      </c>
      <c r="H153" s="113" t="s">
        <v>230</v>
      </c>
      <c r="I153" s="52" t="s">
        <v>215</v>
      </c>
      <c r="J153" s="968"/>
      <c r="K153" s="951"/>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c r="AL153" s="62"/>
      <c r="AM153" s="62"/>
      <c r="AN153" s="62"/>
      <c r="AO153" s="62"/>
      <c r="AP153" s="62"/>
      <c r="AQ153" s="62"/>
      <c r="AR153" s="62"/>
      <c r="AS153" s="62"/>
      <c r="AT153" s="62"/>
      <c r="AU153" s="62"/>
      <c r="AV153" s="62"/>
      <c r="AW153" s="62"/>
      <c r="AX153" s="62"/>
      <c r="AY153" s="62"/>
      <c r="AZ153" s="62"/>
      <c r="BA153" s="62"/>
      <c r="BB153" s="62"/>
      <c r="BC153" s="62"/>
      <c r="BD153" s="62"/>
      <c r="BE153" s="62"/>
      <c r="BF153" s="62"/>
      <c r="BG153" s="62"/>
      <c r="BH153" s="62"/>
      <c r="BI153" s="62"/>
      <c r="BJ153" s="62"/>
      <c r="BK153" s="62"/>
      <c r="BL153" s="62"/>
      <c r="BM153" s="62"/>
      <c r="BN153" s="62"/>
      <c r="BO153" s="62"/>
      <c r="BP153" s="62"/>
      <c r="BQ153" s="62"/>
      <c r="BR153" s="62"/>
      <c r="BS153" s="62"/>
      <c r="BT153" s="62"/>
      <c r="BU153" s="62"/>
      <c r="BV153" s="62"/>
      <c r="BW153" s="62"/>
      <c r="BX153" s="62"/>
      <c r="BY153" s="62"/>
      <c r="BZ153" s="62"/>
      <c r="CA153" s="62"/>
      <c r="CB153" s="62"/>
      <c r="CC153" s="62"/>
      <c r="CD153" s="62"/>
      <c r="CE153" s="62"/>
      <c r="CF153" s="62"/>
      <c r="CG153" s="62"/>
      <c r="CH153" s="62"/>
      <c r="CI153" s="62"/>
      <c r="CJ153" s="62"/>
      <c r="CK153" s="62"/>
      <c r="CL153" s="62"/>
      <c r="CM153" s="62"/>
      <c r="CN153" s="62"/>
      <c r="CO153" s="62"/>
      <c r="CP153" s="62"/>
      <c r="CQ153" s="62"/>
      <c r="CR153" s="62"/>
      <c r="CS153" s="62"/>
      <c r="CT153" s="62"/>
    </row>
    <row r="154" spans="1:98" ht="14.25" customHeight="1" x14ac:dyDescent="0.2">
      <c r="A154" s="975" t="s">
        <v>541</v>
      </c>
      <c r="B154" s="969" t="s">
        <v>393</v>
      </c>
      <c r="C154" s="972" t="s">
        <v>587</v>
      </c>
      <c r="D154" s="942" t="s">
        <v>216</v>
      </c>
      <c r="E154" s="129" t="s">
        <v>217</v>
      </c>
      <c r="F154" s="332" t="s">
        <v>179</v>
      </c>
      <c r="G154" s="130">
        <f>IF(F154="Asignado",15,0)</f>
        <v>15</v>
      </c>
      <c r="H154" s="944" t="str">
        <f>IF(AND(G161&gt;0,G161&lt;=85),"Débil",IF(AND(G161&gt;85,G161&lt;=95),"Moderado",IF(G161&gt;96,"Fuerte"," ")))</f>
        <v>Fuerte</v>
      </c>
      <c r="I154" s="947" t="s">
        <v>203</v>
      </c>
      <c r="J154" s="944"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Débil</v>
      </c>
      <c r="K154" s="955" t="str">
        <f>IF(J154="Fuerte","NO",IF(J154=" "," ","SI"))</f>
        <v>SI</v>
      </c>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c r="AL154" s="62"/>
      <c r="AM154" s="62"/>
      <c r="AN154" s="62"/>
      <c r="AO154" s="62"/>
      <c r="AP154" s="62"/>
      <c r="AQ154" s="62"/>
      <c r="AR154" s="62"/>
      <c r="AS154" s="62"/>
      <c r="AT154" s="62"/>
      <c r="AU154" s="62"/>
      <c r="AV154" s="62"/>
      <c r="AW154" s="62"/>
      <c r="AX154" s="62"/>
      <c r="AY154" s="62"/>
      <c r="AZ154" s="62"/>
      <c r="BA154" s="62"/>
      <c r="BB154" s="62"/>
      <c r="BC154" s="62"/>
      <c r="BD154" s="62"/>
      <c r="BE154" s="62"/>
      <c r="BF154" s="62"/>
      <c r="BG154" s="62"/>
      <c r="BH154" s="62"/>
      <c r="BI154" s="62"/>
      <c r="BJ154" s="62"/>
      <c r="BK154" s="62"/>
      <c r="BL154" s="62"/>
      <c r="BM154" s="62"/>
      <c r="BN154" s="62"/>
      <c r="BO154" s="62"/>
      <c r="BP154" s="62"/>
      <c r="BQ154" s="62"/>
      <c r="BR154" s="62"/>
      <c r="BS154" s="62"/>
      <c r="BT154" s="62"/>
      <c r="BU154" s="62"/>
      <c r="BV154" s="62"/>
      <c r="BW154" s="62"/>
      <c r="BX154" s="62"/>
      <c r="BY154" s="62"/>
      <c r="BZ154" s="62"/>
      <c r="CA154" s="62"/>
      <c r="CB154" s="62"/>
      <c r="CC154" s="62"/>
      <c r="CD154" s="62"/>
      <c r="CE154" s="62"/>
      <c r="CF154" s="62"/>
      <c r="CG154" s="62"/>
      <c r="CH154" s="62"/>
      <c r="CI154" s="62"/>
      <c r="CJ154" s="62"/>
      <c r="CK154" s="62"/>
      <c r="CL154" s="62"/>
      <c r="CM154" s="62"/>
      <c r="CN154" s="62"/>
      <c r="CO154" s="62"/>
      <c r="CP154" s="62"/>
      <c r="CQ154" s="62"/>
      <c r="CR154" s="62"/>
      <c r="CS154" s="62"/>
      <c r="CT154" s="62"/>
    </row>
    <row r="155" spans="1:98" ht="28.5" x14ac:dyDescent="0.2">
      <c r="A155" s="953"/>
      <c r="B155" s="970"/>
      <c r="C155" s="973"/>
      <c r="D155" s="943"/>
      <c r="E155" s="104" t="s">
        <v>218</v>
      </c>
      <c r="F155" s="65" t="s">
        <v>181</v>
      </c>
      <c r="G155" s="64">
        <f>IF(F155="Adecuado",15,0)</f>
        <v>15</v>
      </c>
      <c r="H155" s="945"/>
      <c r="I155" s="948"/>
      <c r="J155" s="945"/>
      <c r="K155" s="956"/>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c r="AL155" s="62"/>
      <c r="AM155" s="62"/>
      <c r="AN155" s="62"/>
      <c r="AO155" s="62"/>
      <c r="AP155" s="62"/>
      <c r="AQ155" s="62"/>
      <c r="AR155" s="62"/>
      <c r="AS155" s="62"/>
      <c r="AT155" s="62"/>
      <c r="AU155" s="62"/>
      <c r="AV155" s="62"/>
      <c r="AW155" s="62"/>
      <c r="AX155" s="62"/>
      <c r="AY155" s="62"/>
      <c r="AZ155" s="62"/>
      <c r="BA155" s="62"/>
      <c r="BB155" s="62"/>
      <c r="BC155" s="62"/>
      <c r="BD155" s="62"/>
      <c r="BE155" s="62"/>
      <c r="BF155" s="62"/>
      <c r="BG155" s="62"/>
      <c r="BH155" s="62"/>
      <c r="BI155" s="62"/>
      <c r="BJ155" s="62"/>
      <c r="BK155" s="62"/>
      <c r="BL155" s="62"/>
      <c r="BM155" s="62"/>
      <c r="BN155" s="62"/>
      <c r="BO155" s="62"/>
      <c r="BP155" s="62"/>
      <c r="BQ155" s="62"/>
      <c r="BR155" s="62"/>
      <c r="BS155" s="62"/>
      <c r="BT155" s="62"/>
      <c r="BU155" s="62"/>
      <c r="BV155" s="62"/>
      <c r="BW155" s="62"/>
      <c r="BX155" s="62"/>
      <c r="BY155" s="62"/>
      <c r="BZ155" s="62"/>
      <c r="CA155" s="62"/>
      <c r="CB155" s="62"/>
      <c r="CC155" s="62"/>
      <c r="CD155" s="62"/>
      <c r="CE155" s="62"/>
      <c r="CF155" s="62"/>
      <c r="CG155" s="62"/>
      <c r="CH155" s="62"/>
      <c r="CI155" s="62"/>
      <c r="CJ155" s="62"/>
      <c r="CK155" s="62"/>
      <c r="CL155" s="62"/>
      <c r="CM155" s="62"/>
      <c r="CN155" s="62"/>
      <c r="CO155" s="62"/>
      <c r="CP155" s="62"/>
      <c r="CQ155" s="62"/>
      <c r="CR155" s="62"/>
      <c r="CS155" s="62"/>
      <c r="CT155" s="62"/>
    </row>
    <row r="156" spans="1:98" ht="42.75" x14ac:dyDescent="0.2">
      <c r="A156" s="953"/>
      <c r="B156" s="970"/>
      <c r="C156" s="973"/>
      <c r="D156" s="50" t="s">
        <v>219</v>
      </c>
      <c r="E156" s="104" t="s">
        <v>220</v>
      </c>
      <c r="F156" s="361" t="s">
        <v>184</v>
      </c>
      <c r="G156" s="64">
        <f>IF(F156="Oportuna",15,0)</f>
        <v>15</v>
      </c>
      <c r="H156" s="945"/>
      <c r="I156" s="948"/>
      <c r="J156" s="945"/>
      <c r="K156" s="956"/>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c r="AL156" s="62"/>
      <c r="AM156" s="62"/>
      <c r="AN156" s="62"/>
      <c r="AO156" s="62"/>
      <c r="AP156" s="62"/>
      <c r="AQ156" s="62"/>
      <c r="AR156" s="62"/>
      <c r="AS156" s="62"/>
      <c r="AT156" s="62"/>
      <c r="AU156" s="62"/>
      <c r="AV156" s="62"/>
      <c r="AW156" s="62"/>
      <c r="AX156" s="62"/>
      <c r="AY156" s="62"/>
      <c r="AZ156" s="62"/>
      <c r="BA156" s="62"/>
      <c r="BB156" s="62"/>
      <c r="BC156" s="62"/>
      <c r="BD156" s="62"/>
      <c r="BE156" s="62"/>
      <c r="BF156" s="62"/>
      <c r="BG156" s="62"/>
      <c r="BH156" s="62"/>
      <c r="BI156" s="62"/>
      <c r="BJ156" s="62"/>
      <c r="BK156" s="62"/>
      <c r="BL156" s="62"/>
      <c r="BM156" s="62"/>
      <c r="BN156" s="62"/>
      <c r="BO156" s="62"/>
      <c r="BP156" s="62"/>
      <c r="BQ156" s="62"/>
      <c r="BR156" s="62"/>
      <c r="BS156" s="62"/>
      <c r="BT156" s="62"/>
      <c r="BU156" s="62"/>
      <c r="BV156" s="62"/>
      <c r="BW156" s="62"/>
      <c r="BX156" s="62"/>
      <c r="BY156" s="62"/>
      <c r="BZ156" s="62"/>
      <c r="CA156" s="62"/>
      <c r="CB156" s="62"/>
      <c r="CC156" s="62"/>
      <c r="CD156" s="62"/>
      <c r="CE156" s="62"/>
      <c r="CF156" s="62"/>
      <c r="CG156" s="62"/>
      <c r="CH156" s="62"/>
      <c r="CI156" s="62"/>
      <c r="CJ156" s="62"/>
      <c r="CK156" s="62"/>
      <c r="CL156" s="62"/>
      <c r="CM156" s="62"/>
      <c r="CN156" s="62"/>
      <c r="CO156" s="62"/>
      <c r="CP156" s="62"/>
      <c r="CQ156" s="62"/>
      <c r="CR156" s="62"/>
      <c r="CS156" s="62"/>
      <c r="CT156" s="62"/>
    </row>
    <row r="157" spans="1:98" ht="42.75" x14ac:dyDescent="0.2">
      <c r="A157" s="953"/>
      <c r="B157" s="970"/>
      <c r="C157" s="973"/>
      <c r="D157" s="50" t="s">
        <v>221</v>
      </c>
      <c r="E157" s="104" t="s">
        <v>222</v>
      </c>
      <c r="F157" s="217" t="s">
        <v>187</v>
      </c>
      <c r="G157" s="64">
        <f>IF(F157="Prevenir",15,IF(F157="Detectar",10,0))</f>
        <v>15</v>
      </c>
      <c r="H157" s="945"/>
      <c r="I157" s="948"/>
      <c r="J157" s="945"/>
      <c r="K157" s="956"/>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c r="AL157" s="62"/>
      <c r="AM157" s="62"/>
      <c r="AN157" s="62"/>
      <c r="AO157" s="62"/>
      <c r="AP157" s="62"/>
      <c r="AQ157" s="62"/>
      <c r="AR157" s="62"/>
      <c r="AS157" s="62"/>
      <c r="AT157" s="62"/>
      <c r="AU157" s="62"/>
      <c r="AV157" s="62"/>
      <c r="AW157" s="62"/>
      <c r="AX157" s="62"/>
      <c r="AY157" s="62"/>
      <c r="AZ157" s="62"/>
      <c r="BA157" s="62"/>
      <c r="BB157" s="62"/>
      <c r="BC157" s="62"/>
      <c r="BD157" s="62"/>
      <c r="BE157" s="62"/>
      <c r="BF157" s="62"/>
      <c r="BG157" s="62"/>
      <c r="BH157" s="62"/>
      <c r="BI157" s="62"/>
      <c r="BJ157" s="62"/>
      <c r="BK157" s="62"/>
      <c r="BL157" s="62"/>
      <c r="BM157" s="62"/>
      <c r="BN157" s="62"/>
      <c r="BO157" s="62"/>
      <c r="BP157" s="62"/>
      <c r="BQ157" s="62"/>
      <c r="BR157" s="62"/>
      <c r="BS157" s="62"/>
      <c r="BT157" s="62"/>
      <c r="BU157" s="62"/>
      <c r="BV157" s="62"/>
      <c r="BW157" s="62"/>
      <c r="BX157" s="62"/>
      <c r="BY157" s="62"/>
      <c r="BZ157" s="62"/>
      <c r="CA157" s="62"/>
      <c r="CB157" s="62"/>
      <c r="CC157" s="62"/>
      <c r="CD157" s="62"/>
      <c r="CE157" s="62"/>
      <c r="CF157" s="62"/>
      <c r="CG157" s="62"/>
      <c r="CH157" s="62"/>
      <c r="CI157" s="62"/>
      <c r="CJ157" s="62"/>
      <c r="CK157" s="62"/>
      <c r="CL157" s="62"/>
      <c r="CM157" s="62"/>
      <c r="CN157" s="62"/>
      <c r="CO157" s="62"/>
      <c r="CP157" s="62"/>
      <c r="CQ157" s="62"/>
      <c r="CR157" s="62"/>
      <c r="CS157" s="62"/>
      <c r="CT157" s="62"/>
    </row>
    <row r="158" spans="1:98" ht="28.5" x14ac:dyDescent="0.2">
      <c r="A158" s="953"/>
      <c r="B158" s="970"/>
      <c r="C158" s="973"/>
      <c r="D158" s="50" t="s">
        <v>223</v>
      </c>
      <c r="E158" s="104" t="s">
        <v>224</v>
      </c>
      <c r="F158" s="361" t="s">
        <v>191</v>
      </c>
      <c r="G158" s="64">
        <f>IF(F158="Confiable",15,0)</f>
        <v>15</v>
      </c>
      <c r="H158" s="945"/>
      <c r="I158" s="948"/>
      <c r="J158" s="945"/>
      <c r="K158" s="956"/>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c r="BE158" s="62"/>
      <c r="BF158" s="62"/>
      <c r="BG158" s="62"/>
      <c r="BH158" s="62"/>
      <c r="BI158" s="62"/>
      <c r="BJ158" s="62"/>
      <c r="BK158" s="62"/>
      <c r="BL158" s="62"/>
      <c r="BM158" s="62"/>
      <c r="BN158" s="62"/>
      <c r="BO158" s="62"/>
      <c r="BP158" s="62"/>
      <c r="BQ158" s="62"/>
      <c r="BR158" s="62"/>
      <c r="BS158" s="62"/>
      <c r="BT158" s="62"/>
      <c r="BU158" s="62"/>
      <c r="BV158" s="62"/>
      <c r="BW158" s="62"/>
      <c r="BX158" s="62"/>
      <c r="BY158" s="62"/>
      <c r="BZ158" s="62"/>
      <c r="CA158" s="62"/>
      <c r="CB158" s="62"/>
      <c r="CC158" s="62"/>
      <c r="CD158" s="62"/>
      <c r="CE158" s="62"/>
      <c r="CF158" s="62"/>
      <c r="CG158" s="62"/>
      <c r="CH158" s="62"/>
      <c r="CI158" s="62"/>
      <c r="CJ158" s="62"/>
      <c r="CK158" s="62"/>
      <c r="CL158" s="62"/>
      <c r="CM158" s="62"/>
      <c r="CN158" s="62"/>
      <c r="CO158" s="62"/>
      <c r="CP158" s="62"/>
      <c r="CQ158" s="62"/>
      <c r="CR158" s="62"/>
      <c r="CS158" s="62"/>
      <c r="CT158" s="62"/>
    </row>
    <row r="159" spans="1:98" ht="42.75" x14ac:dyDescent="0.2">
      <c r="A159" s="953"/>
      <c r="B159" s="970"/>
      <c r="C159" s="973"/>
      <c r="D159" s="50" t="s">
        <v>225</v>
      </c>
      <c r="E159" s="104" t="s">
        <v>226</v>
      </c>
      <c r="F159" s="217" t="s">
        <v>194</v>
      </c>
      <c r="G159" s="64">
        <f>IF(F159="Se investigan y se resuelven oportunamente",15,0)</f>
        <v>15</v>
      </c>
      <c r="H159" s="945"/>
      <c r="I159" s="948"/>
      <c r="J159" s="945"/>
      <c r="K159" s="956"/>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c r="AL159" s="62"/>
      <c r="AM159" s="62"/>
      <c r="AN159" s="62"/>
      <c r="AO159" s="62"/>
      <c r="AP159" s="62"/>
      <c r="AQ159" s="62"/>
      <c r="AR159" s="62"/>
      <c r="AS159" s="62"/>
      <c r="AT159" s="62"/>
      <c r="AU159" s="62"/>
      <c r="AV159" s="62"/>
      <c r="AW159" s="62"/>
      <c r="AX159" s="62"/>
      <c r="AY159" s="62"/>
      <c r="AZ159" s="62"/>
      <c r="BA159" s="62"/>
      <c r="BB159" s="62"/>
      <c r="BC159" s="62"/>
      <c r="BD159" s="62"/>
      <c r="BE159" s="62"/>
      <c r="BF159" s="62"/>
      <c r="BG159" s="62"/>
      <c r="BH159" s="62"/>
      <c r="BI159" s="62"/>
      <c r="BJ159" s="62"/>
      <c r="BK159" s="62"/>
      <c r="BL159" s="62"/>
      <c r="BM159" s="62"/>
      <c r="BN159" s="62"/>
      <c r="BO159" s="62"/>
      <c r="BP159" s="62"/>
      <c r="BQ159" s="62"/>
      <c r="BR159" s="62"/>
      <c r="BS159" s="62"/>
      <c r="BT159" s="62"/>
      <c r="BU159" s="62"/>
      <c r="BV159" s="62"/>
      <c r="BW159" s="62"/>
      <c r="BX159" s="62"/>
      <c r="BY159" s="62"/>
      <c r="BZ159" s="62"/>
      <c r="CA159" s="62"/>
      <c r="CB159" s="62"/>
      <c r="CC159" s="62"/>
      <c r="CD159" s="62"/>
      <c r="CE159" s="62"/>
      <c r="CF159" s="62"/>
      <c r="CG159" s="62"/>
      <c r="CH159" s="62"/>
      <c r="CI159" s="62"/>
      <c r="CJ159" s="62"/>
      <c r="CK159" s="62"/>
      <c r="CL159" s="62"/>
      <c r="CM159" s="62"/>
      <c r="CN159" s="62"/>
      <c r="CO159" s="62"/>
      <c r="CP159" s="62"/>
      <c r="CQ159" s="62"/>
      <c r="CR159" s="62"/>
      <c r="CS159" s="62"/>
      <c r="CT159" s="62"/>
    </row>
    <row r="160" spans="1:98" ht="28.5" x14ac:dyDescent="0.2">
      <c r="A160" s="954"/>
      <c r="B160" s="971"/>
      <c r="C160" s="974"/>
      <c r="D160" s="45" t="s">
        <v>227</v>
      </c>
      <c r="E160" s="104" t="s">
        <v>228</v>
      </c>
      <c r="F160" s="65" t="s">
        <v>197</v>
      </c>
      <c r="G160" s="64">
        <f>IF(F160="Completa",10,IF(F160="Incompleta",5,0))</f>
        <v>10</v>
      </c>
      <c r="H160" s="946"/>
      <c r="I160" s="949"/>
      <c r="J160" s="946"/>
      <c r="K160" s="957"/>
    </row>
    <row r="161" spans="1:11" ht="15.75" thickBot="1" x14ac:dyDescent="0.25">
      <c r="A161" s="125"/>
      <c r="B161" s="126"/>
      <c r="C161" s="56"/>
      <c r="D161" s="57"/>
      <c r="E161" s="58" t="s">
        <v>229</v>
      </c>
      <c r="F161" s="16"/>
      <c r="G161" s="16">
        <f>SUM(G154:G160)</f>
        <v>100</v>
      </c>
      <c r="H161" s="135"/>
      <c r="I161" s="136"/>
      <c r="J161" s="136"/>
      <c r="K161" s="137"/>
    </row>
    <row r="162" spans="1:11" ht="15" thickBot="1" x14ac:dyDescent="0.25"/>
    <row r="163" spans="1:11" ht="30" customHeight="1" x14ac:dyDescent="0.2">
      <c r="A163" s="958" t="s">
        <v>87</v>
      </c>
      <c r="B163" s="960" t="s">
        <v>232</v>
      </c>
      <c r="C163" s="962" t="s">
        <v>205</v>
      </c>
      <c r="D163" s="964" t="s">
        <v>206</v>
      </c>
      <c r="E163" s="965"/>
      <c r="F163" s="965"/>
      <c r="G163" s="965"/>
      <c r="H163" s="966"/>
      <c r="I163" s="109" t="s">
        <v>207</v>
      </c>
      <c r="J163" s="967" t="s">
        <v>208</v>
      </c>
      <c r="K163" s="950" t="s">
        <v>209</v>
      </c>
    </row>
    <row r="164" spans="1:11" ht="60.75" thickBot="1" x14ac:dyDescent="0.25">
      <c r="A164" s="959"/>
      <c r="B164" s="961"/>
      <c r="C164" s="963"/>
      <c r="D164" s="110" t="s">
        <v>210</v>
      </c>
      <c r="E164" s="51" t="s">
        <v>211</v>
      </c>
      <c r="F164" s="110" t="s">
        <v>212</v>
      </c>
      <c r="G164" s="110" t="s">
        <v>213</v>
      </c>
      <c r="H164" s="113" t="s">
        <v>230</v>
      </c>
      <c r="I164" s="52" t="s">
        <v>215</v>
      </c>
      <c r="J164" s="968"/>
      <c r="K164" s="951"/>
    </row>
    <row r="165" spans="1:11" ht="14.25" customHeight="1" x14ac:dyDescent="0.2">
      <c r="A165" s="975" t="s">
        <v>541</v>
      </c>
      <c r="B165" s="969" t="s">
        <v>524</v>
      </c>
      <c r="C165" s="972" t="s">
        <v>588</v>
      </c>
      <c r="D165" s="942" t="s">
        <v>216</v>
      </c>
      <c r="E165" s="129" t="s">
        <v>217</v>
      </c>
      <c r="F165" s="69" t="s">
        <v>179</v>
      </c>
      <c r="G165" s="130">
        <f>IF(F165="Asignado",15,0)</f>
        <v>15</v>
      </c>
      <c r="H165" s="944" t="str">
        <f>IF(AND(G172&gt;0,G172&lt;=85),"Débil",IF(AND(G172&gt;85,G172&lt;=95),"Moderado",IF(G172&gt;96,"Fuerte"," ")))</f>
        <v>Fuerte</v>
      </c>
      <c r="I165" s="976" t="s">
        <v>203</v>
      </c>
      <c r="J165" s="944"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Débil</v>
      </c>
      <c r="K165" s="955" t="str">
        <f>IF(J165="Fuerte","NO",IF(J165=" "," ","SI"))</f>
        <v>SI</v>
      </c>
    </row>
    <row r="166" spans="1:11" ht="28.5" x14ac:dyDescent="0.2">
      <c r="A166" s="953"/>
      <c r="B166" s="970"/>
      <c r="C166" s="973"/>
      <c r="D166" s="943"/>
      <c r="E166" s="104" t="s">
        <v>218</v>
      </c>
      <c r="F166" s="361" t="s">
        <v>181</v>
      </c>
      <c r="G166" s="64">
        <f>IF(F166="Adecuado",15,0)</f>
        <v>15</v>
      </c>
      <c r="H166" s="945"/>
      <c r="I166" s="948"/>
      <c r="J166" s="945"/>
      <c r="K166" s="956"/>
    </row>
    <row r="167" spans="1:11" ht="42.75" x14ac:dyDescent="0.2">
      <c r="A167" s="953"/>
      <c r="B167" s="970"/>
      <c r="C167" s="973"/>
      <c r="D167" s="50" t="s">
        <v>219</v>
      </c>
      <c r="E167" s="104" t="s">
        <v>220</v>
      </c>
      <c r="F167" s="65" t="s">
        <v>184</v>
      </c>
      <c r="G167" s="64">
        <f>IF(F167="Oportuna",15,0)</f>
        <v>15</v>
      </c>
      <c r="H167" s="945"/>
      <c r="I167" s="948"/>
      <c r="J167" s="945"/>
      <c r="K167" s="956"/>
    </row>
    <row r="168" spans="1:11" ht="42.75" x14ac:dyDescent="0.2">
      <c r="A168" s="953"/>
      <c r="B168" s="970"/>
      <c r="C168" s="973"/>
      <c r="D168" s="50" t="s">
        <v>221</v>
      </c>
      <c r="E168" s="104" t="s">
        <v>222</v>
      </c>
      <c r="F168" s="217" t="s">
        <v>187</v>
      </c>
      <c r="G168" s="64">
        <f>IF(F168="Prevenir",15,IF(F168="Detectar",10,0))</f>
        <v>15</v>
      </c>
      <c r="H168" s="945"/>
      <c r="I168" s="948"/>
      <c r="J168" s="945"/>
      <c r="K168" s="956"/>
    </row>
    <row r="169" spans="1:11" ht="28.5" x14ac:dyDescent="0.2">
      <c r="A169" s="953"/>
      <c r="B169" s="970"/>
      <c r="C169" s="973"/>
      <c r="D169" s="50" t="s">
        <v>223</v>
      </c>
      <c r="E169" s="104" t="s">
        <v>224</v>
      </c>
      <c r="F169" s="65" t="s">
        <v>191</v>
      </c>
      <c r="G169" s="64">
        <f>IF(F169="Confiable",15,0)</f>
        <v>15</v>
      </c>
      <c r="H169" s="945"/>
      <c r="I169" s="948"/>
      <c r="J169" s="945"/>
      <c r="K169" s="956"/>
    </row>
    <row r="170" spans="1:11" ht="42.75" x14ac:dyDescent="0.2">
      <c r="A170" s="953"/>
      <c r="B170" s="970"/>
      <c r="C170" s="973"/>
      <c r="D170" s="50" t="s">
        <v>225</v>
      </c>
      <c r="E170" s="104" t="s">
        <v>226</v>
      </c>
      <c r="F170" s="348" t="s">
        <v>194</v>
      </c>
      <c r="G170" s="64">
        <f>IF(F170="Se investigan y se resuelven oportunamente",15,0)</f>
        <v>15</v>
      </c>
      <c r="H170" s="945"/>
      <c r="I170" s="948"/>
      <c r="J170" s="945"/>
      <c r="K170" s="956"/>
    </row>
    <row r="171" spans="1:11" ht="28.5" x14ac:dyDescent="0.2">
      <c r="A171" s="954"/>
      <c r="B171" s="971"/>
      <c r="C171" s="974"/>
      <c r="D171" s="45" t="s">
        <v>227</v>
      </c>
      <c r="E171" s="104" t="s">
        <v>228</v>
      </c>
      <c r="F171" s="65" t="s">
        <v>197</v>
      </c>
      <c r="G171" s="64">
        <f>IF(F171="Completa",10,IF(F171="Incompleta",5,0))</f>
        <v>10</v>
      </c>
      <c r="H171" s="946"/>
      <c r="I171" s="949"/>
      <c r="J171" s="946"/>
      <c r="K171" s="957"/>
    </row>
    <row r="172" spans="1:11" ht="15.75" thickBot="1" x14ac:dyDescent="0.25">
      <c r="A172" s="125"/>
      <c r="B172" s="126"/>
      <c r="C172" s="56"/>
      <c r="D172" s="57"/>
      <c r="E172" s="58" t="s">
        <v>229</v>
      </c>
      <c r="F172" s="16"/>
      <c r="G172" s="16">
        <f>SUM(G165:G171)</f>
        <v>100</v>
      </c>
      <c r="H172" s="135"/>
      <c r="I172" s="136"/>
      <c r="J172" s="136"/>
      <c r="K172" s="137"/>
    </row>
    <row r="173" spans="1:11" ht="15" thickBot="1" x14ac:dyDescent="0.25"/>
    <row r="174" spans="1:11" ht="30" x14ac:dyDescent="0.2">
      <c r="A174" s="958" t="s">
        <v>87</v>
      </c>
      <c r="B174" s="960" t="s">
        <v>232</v>
      </c>
      <c r="C174" s="962" t="s">
        <v>205</v>
      </c>
      <c r="D174" s="964" t="s">
        <v>206</v>
      </c>
      <c r="E174" s="965"/>
      <c r="F174" s="965"/>
      <c r="G174" s="965"/>
      <c r="H174" s="966"/>
      <c r="I174" s="109" t="s">
        <v>207</v>
      </c>
      <c r="J174" s="967" t="s">
        <v>208</v>
      </c>
      <c r="K174" s="950" t="s">
        <v>209</v>
      </c>
    </row>
    <row r="175" spans="1:11" ht="60.75" thickBot="1" x14ac:dyDescent="0.25">
      <c r="A175" s="959"/>
      <c r="B175" s="961"/>
      <c r="C175" s="963"/>
      <c r="D175" s="110" t="s">
        <v>210</v>
      </c>
      <c r="E175" s="51" t="s">
        <v>211</v>
      </c>
      <c r="F175" s="110" t="s">
        <v>212</v>
      </c>
      <c r="G175" s="110" t="s">
        <v>213</v>
      </c>
      <c r="H175" s="113" t="s">
        <v>230</v>
      </c>
      <c r="I175" s="52" t="s">
        <v>215</v>
      </c>
      <c r="J175" s="968"/>
      <c r="K175" s="951"/>
    </row>
    <row r="176" spans="1:11" ht="14.25" customHeight="1" x14ac:dyDescent="0.2">
      <c r="A176" s="952" t="str">
        <f>DESCRIPCION!A29</f>
        <v>f</v>
      </c>
      <c r="B176" s="969"/>
      <c r="C176" s="972"/>
      <c r="D176" s="942" t="s">
        <v>216</v>
      </c>
      <c r="E176" s="129" t="s">
        <v>217</v>
      </c>
      <c r="F176" s="69" t="s">
        <v>180</v>
      </c>
      <c r="G176" s="130">
        <f>IF(F176="Asignado",15,0)</f>
        <v>0</v>
      </c>
      <c r="H176" s="944" t="e">
        <f ca="1">IF(AND(G183&gt;0,G183&lt;=85),"Débil",IF(AND(G183&gt;85,G183&lt;=95),"Moderado",IF(G183&gt;96,"Fuerte"," ")))</f>
        <v>#NAME?</v>
      </c>
      <c r="I176" s="947"/>
      <c r="J176" s="944" t="e">
        <f ca="1">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#NAME?</v>
      </c>
      <c r="K176" s="955" t="e">
        <f ca="1">IF(J176="Fuerte","NO",IF(J176=" "," ","SI"))</f>
        <v>#NAME?</v>
      </c>
    </row>
    <row r="177" spans="1:11" ht="28.5" x14ac:dyDescent="0.2">
      <c r="A177" s="953"/>
      <c r="B177" s="970"/>
      <c r="C177" s="973"/>
      <c r="D177" s="943"/>
      <c r="E177" s="104" t="s">
        <v>218</v>
      </c>
      <c r="F177" s="361" t="s">
        <v>182</v>
      </c>
      <c r="G177" s="64" t="e">
        <f ca="1">H176SI(F77=G176D176,15,0)</f>
        <v>#NAME?</v>
      </c>
      <c r="H177" s="945"/>
      <c r="I177" s="948"/>
      <c r="J177" s="945"/>
      <c r="K177" s="956"/>
    </row>
    <row r="178" spans="1:11" ht="42.75" x14ac:dyDescent="0.2">
      <c r="A178" s="953"/>
      <c r="B178" s="970"/>
      <c r="C178" s="973"/>
      <c r="D178" s="50" t="s">
        <v>219</v>
      </c>
      <c r="E178" s="104" t="s">
        <v>220</v>
      </c>
      <c r="F178" s="361" t="s">
        <v>185</v>
      </c>
      <c r="G178" s="64">
        <f>IF(F178="Oportuna",15,0)</f>
        <v>0</v>
      </c>
      <c r="H178" s="945"/>
      <c r="I178" s="948"/>
      <c r="J178" s="945"/>
      <c r="K178" s="956"/>
    </row>
    <row r="179" spans="1:11" ht="42.75" x14ac:dyDescent="0.2">
      <c r="A179" s="953"/>
      <c r="B179" s="970"/>
      <c r="C179" s="973"/>
      <c r="D179" s="50" t="s">
        <v>221</v>
      </c>
      <c r="E179" s="104" t="s">
        <v>222</v>
      </c>
      <c r="F179" s="348" t="s">
        <v>178</v>
      </c>
      <c r="G179" s="64">
        <f>IF(F179="Prevenir",15,IF(F179="Detectar",10,0))</f>
        <v>0</v>
      </c>
      <c r="H179" s="945"/>
      <c r="I179" s="948"/>
      <c r="J179" s="945"/>
      <c r="K179" s="956"/>
    </row>
    <row r="180" spans="1:11" ht="28.5" x14ac:dyDescent="0.2">
      <c r="A180" s="953"/>
      <c r="B180" s="970"/>
      <c r="C180" s="973"/>
      <c r="D180" s="50" t="s">
        <v>223</v>
      </c>
      <c r="E180" s="104" t="s">
        <v>224</v>
      </c>
      <c r="F180" s="65" t="s">
        <v>178</v>
      </c>
      <c r="G180" s="64">
        <f>IF(F180="Confiable",15,0)</f>
        <v>0</v>
      </c>
      <c r="H180" s="945"/>
      <c r="I180" s="948"/>
      <c r="J180" s="945"/>
      <c r="K180" s="956"/>
    </row>
    <row r="181" spans="1:11" ht="42.75" x14ac:dyDescent="0.2">
      <c r="A181" s="953"/>
      <c r="B181" s="970"/>
      <c r="C181" s="973"/>
      <c r="D181" s="50" t="s">
        <v>225</v>
      </c>
      <c r="E181" s="104" t="s">
        <v>226</v>
      </c>
      <c r="F181" s="217" t="s">
        <v>178</v>
      </c>
      <c r="G181" s="64">
        <f>IF(F181="Se investigan y se resuelven oportunamente",15,0)</f>
        <v>0</v>
      </c>
      <c r="H181" s="945"/>
      <c r="I181" s="948"/>
      <c r="J181" s="945"/>
      <c r="K181" s="956"/>
    </row>
    <row r="182" spans="1:11" ht="28.5" x14ac:dyDescent="0.2">
      <c r="A182" s="954"/>
      <c r="B182" s="971"/>
      <c r="C182" s="974"/>
      <c r="D182" s="45" t="s">
        <v>227</v>
      </c>
      <c r="E182" s="104" t="s">
        <v>228</v>
      </c>
      <c r="F182" s="65" t="s">
        <v>178</v>
      </c>
      <c r="G182" s="64">
        <f>IF(F182="Completa",10,IF(F182="Incompleta",5,0))</f>
        <v>0</v>
      </c>
      <c r="H182" s="946"/>
      <c r="I182" s="949"/>
      <c r="J182" s="946"/>
      <c r="K182" s="957"/>
    </row>
    <row r="183" spans="1:11" ht="15.75" thickBot="1" x14ac:dyDescent="0.25">
      <c r="A183" s="125"/>
      <c r="B183" s="126"/>
      <c r="C183" s="56"/>
      <c r="D183" s="57"/>
      <c r="E183" s="58" t="s">
        <v>229</v>
      </c>
      <c r="F183" s="16"/>
      <c r="G183" s="16" t="e">
        <f ca="1">SUM(G176:G182)</f>
        <v>#NAME?</v>
      </c>
      <c r="H183" s="135"/>
      <c r="I183" s="136"/>
      <c r="J183" s="136"/>
      <c r="K183" s="137"/>
    </row>
    <row r="184" spans="1:11" ht="15" thickBot="1" x14ac:dyDescent="0.25"/>
    <row r="185" spans="1:11" ht="30" x14ac:dyDescent="0.2">
      <c r="A185" s="958" t="s">
        <v>87</v>
      </c>
      <c r="B185" s="960" t="s">
        <v>232</v>
      </c>
      <c r="C185" s="962" t="s">
        <v>205</v>
      </c>
      <c r="D185" s="964" t="s">
        <v>206</v>
      </c>
      <c r="E185" s="965"/>
      <c r="F185" s="965"/>
      <c r="G185" s="965"/>
      <c r="H185" s="966"/>
      <c r="I185" s="109" t="s">
        <v>207</v>
      </c>
      <c r="J185" s="967" t="s">
        <v>208</v>
      </c>
      <c r="K185" s="950" t="s">
        <v>209</v>
      </c>
    </row>
    <row r="186" spans="1:11" ht="60.75" thickBot="1" x14ac:dyDescent="0.25">
      <c r="A186" s="959"/>
      <c r="B186" s="961"/>
      <c r="C186" s="963"/>
      <c r="D186" s="110" t="s">
        <v>210</v>
      </c>
      <c r="E186" s="51" t="s">
        <v>211</v>
      </c>
      <c r="F186" s="110" t="s">
        <v>212</v>
      </c>
      <c r="G186" s="110" t="s">
        <v>213</v>
      </c>
      <c r="H186" s="113" t="s">
        <v>230</v>
      </c>
      <c r="I186" s="52" t="s">
        <v>215</v>
      </c>
      <c r="J186" s="968"/>
      <c r="K186" s="951"/>
    </row>
    <row r="187" spans="1:11" x14ac:dyDescent="0.2">
      <c r="A187" s="952" t="str">
        <f>DESCRIPCION!A29</f>
        <v>f</v>
      </c>
      <c r="B187" s="640">
        <f>DESCRIPCION!D30</f>
        <v>0</v>
      </c>
      <c r="C187" s="952"/>
      <c r="D187" s="942" t="s">
        <v>216</v>
      </c>
      <c r="E187" s="129" t="s">
        <v>217</v>
      </c>
      <c r="F187" s="69" t="s">
        <v>178</v>
      </c>
      <c r="G187" s="130">
        <f>IF(F187="Asignado",15,0)</f>
        <v>0</v>
      </c>
      <c r="H187" s="944" t="str">
        <f>IF(AND(G194&gt;0,G194&lt;=85),"Débil",IF(AND(G194&gt;85,G194&lt;=95),"Moderado",IF(G194&gt;96,"Fuerte"," ")))</f>
        <v xml:space="preserve"> </v>
      </c>
      <c r="I187" s="947" t="s">
        <v>178</v>
      </c>
      <c r="J187" s="944"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955" t="str">
        <f>IF(J187="Fuerte","NO",IF(J187=" "," ","SI"))</f>
        <v xml:space="preserve"> </v>
      </c>
    </row>
    <row r="188" spans="1:11" ht="28.5" x14ac:dyDescent="0.2">
      <c r="A188" s="953"/>
      <c r="B188" s="641"/>
      <c r="C188" s="953"/>
      <c r="D188" s="943"/>
      <c r="E188" s="104" t="s">
        <v>218</v>
      </c>
      <c r="F188" s="65" t="s">
        <v>178</v>
      </c>
      <c r="G188" s="64">
        <f>IF(F188="Adecuado",15,0)</f>
        <v>0</v>
      </c>
      <c r="H188" s="945"/>
      <c r="I188" s="948"/>
      <c r="J188" s="945"/>
      <c r="K188" s="956"/>
    </row>
    <row r="189" spans="1:11" ht="42.75" x14ac:dyDescent="0.2">
      <c r="A189" s="953"/>
      <c r="B189" s="641"/>
      <c r="C189" s="953"/>
      <c r="D189" s="50" t="s">
        <v>219</v>
      </c>
      <c r="E189" s="104" t="s">
        <v>220</v>
      </c>
      <c r="F189" s="65" t="s">
        <v>178</v>
      </c>
      <c r="G189" s="64">
        <f>IF(F189="Oportuna",15,0)</f>
        <v>0</v>
      </c>
      <c r="H189" s="945"/>
      <c r="I189" s="948"/>
      <c r="J189" s="945"/>
      <c r="K189" s="956"/>
    </row>
    <row r="190" spans="1:11" ht="42.75" x14ac:dyDescent="0.2">
      <c r="A190" s="953"/>
      <c r="B190" s="641"/>
      <c r="C190" s="953"/>
      <c r="D190" s="50" t="s">
        <v>221</v>
      </c>
      <c r="E190" s="104" t="s">
        <v>222</v>
      </c>
      <c r="F190" s="217" t="s">
        <v>178</v>
      </c>
      <c r="G190" s="64">
        <f>IF(F190="Prevenir",15,IF(F190="Detectar",10,0))</f>
        <v>0</v>
      </c>
      <c r="H190" s="945"/>
      <c r="I190" s="948"/>
      <c r="J190" s="945"/>
      <c r="K190" s="956"/>
    </row>
    <row r="191" spans="1:11" ht="28.5" x14ac:dyDescent="0.2">
      <c r="A191" s="953"/>
      <c r="B191" s="641"/>
      <c r="C191" s="953"/>
      <c r="D191" s="50" t="s">
        <v>223</v>
      </c>
      <c r="E191" s="104" t="s">
        <v>224</v>
      </c>
      <c r="F191" s="65" t="s">
        <v>178</v>
      </c>
      <c r="G191" s="64">
        <f>IF(F191="Confiable",15,0)</f>
        <v>0</v>
      </c>
      <c r="H191" s="945"/>
      <c r="I191" s="948"/>
      <c r="J191" s="945"/>
      <c r="K191" s="956"/>
    </row>
    <row r="192" spans="1:11" ht="42.75" x14ac:dyDescent="0.2">
      <c r="A192" s="953"/>
      <c r="B192" s="641"/>
      <c r="C192" s="953"/>
      <c r="D192" s="50" t="s">
        <v>225</v>
      </c>
      <c r="E192" s="104" t="s">
        <v>226</v>
      </c>
      <c r="F192" s="217" t="s">
        <v>178</v>
      </c>
      <c r="G192" s="64">
        <f>IF(F192="Se investigan y se resuelven oportunamente",15,0)</f>
        <v>0</v>
      </c>
      <c r="H192" s="945"/>
      <c r="I192" s="948"/>
      <c r="J192" s="945"/>
      <c r="K192" s="956"/>
    </row>
    <row r="193" spans="1:11" ht="28.5" x14ac:dyDescent="0.2">
      <c r="A193" s="954"/>
      <c r="B193" s="642"/>
      <c r="C193" s="954"/>
      <c r="D193" s="45" t="s">
        <v>227</v>
      </c>
      <c r="E193" s="104" t="s">
        <v>228</v>
      </c>
      <c r="F193" s="65" t="s">
        <v>178</v>
      </c>
      <c r="G193" s="64">
        <f>IF(F193="Completa",10,IF(F193="Incompleta",5,0))</f>
        <v>0</v>
      </c>
      <c r="H193" s="946"/>
      <c r="I193" s="949"/>
      <c r="J193" s="946"/>
      <c r="K193" s="957"/>
    </row>
    <row r="194" spans="1:11" ht="15.75" thickBot="1" x14ac:dyDescent="0.25">
      <c r="A194" s="125"/>
      <c r="B194" s="126"/>
      <c r="C194" s="56"/>
      <c r="D194" s="57"/>
      <c r="E194" s="58" t="s">
        <v>229</v>
      </c>
      <c r="F194" s="16"/>
      <c r="G194" s="16">
        <f>SUM(G187:G193)</f>
        <v>0</v>
      </c>
      <c r="H194" s="135"/>
      <c r="I194" s="136"/>
      <c r="J194" s="136"/>
      <c r="K194" s="137"/>
    </row>
    <row r="195" spans="1:11" ht="15" thickBot="1" x14ac:dyDescent="0.25"/>
    <row r="196" spans="1:11" ht="30" x14ac:dyDescent="0.2">
      <c r="A196" s="958" t="s">
        <v>87</v>
      </c>
      <c r="B196" s="960" t="s">
        <v>232</v>
      </c>
      <c r="C196" s="962" t="s">
        <v>205</v>
      </c>
      <c r="D196" s="964" t="s">
        <v>206</v>
      </c>
      <c r="E196" s="965"/>
      <c r="F196" s="965"/>
      <c r="G196" s="965"/>
      <c r="H196" s="966"/>
      <c r="I196" s="109" t="s">
        <v>207</v>
      </c>
      <c r="J196" s="967" t="s">
        <v>208</v>
      </c>
      <c r="K196" s="950" t="s">
        <v>209</v>
      </c>
    </row>
    <row r="197" spans="1:11" ht="60.75" thickBot="1" x14ac:dyDescent="0.25">
      <c r="A197" s="959"/>
      <c r="B197" s="961"/>
      <c r="C197" s="963"/>
      <c r="D197" s="110" t="s">
        <v>210</v>
      </c>
      <c r="E197" s="51" t="s">
        <v>211</v>
      </c>
      <c r="F197" s="110" t="s">
        <v>212</v>
      </c>
      <c r="G197" s="110" t="s">
        <v>213</v>
      </c>
      <c r="H197" s="113" t="s">
        <v>230</v>
      </c>
      <c r="I197" s="52" t="s">
        <v>215</v>
      </c>
      <c r="J197" s="968"/>
      <c r="K197" s="951"/>
    </row>
    <row r="198" spans="1:11" x14ac:dyDescent="0.2">
      <c r="A198" s="952" t="str">
        <f>DESCRIPCION!A29</f>
        <v>f</v>
      </c>
      <c r="B198" s="640">
        <f>DESCRIPCION!D31</f>
        <v>0</v>
      </c>
      <c r="C198" s="952"/>
      <c r="D198" s="942" t="s">
        <v>216</v>
      </c>
      <c r="E198" s="129" t="s">
        <v>217</v>
      </c>
      <c r="F198" s="69" t="s">
        <v>178</v>
      </c>
      <c r="G198" s="130">
        <f>IF(F198="Asignado",15,0)</f>
        <v>0</v>
      </c>
      <c r="H198" s="944" t="str">
        <f>IF(AND(G205&gt;0,G205&lt;=85),"Débil",IF(AND(G205&gt;85,G205&lt;=95),"Moderado",IF(G205&gt;96,"Fuerte"," ")))</f>
        <v xml:space="preserve"> </v>
      </c>
      <c r="I198" s="947" t="s">
        <v>178</v>
      </c>
      <c r="J198" s="944"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955" t="str">
        <f>IF(J198="Fuerte","NO",IF(J198=" "," ","SI"))</f>
        <v xml:space="preserve"> </v>
      </c>
    </row>
    <row r="199" spans="1:11" ht="28.5" x14ac:dyDescent="0.2">
      <c r="A199" s="953"/>
      <c r="B199" s="641"/>
      <c r="C199" s="953"/>
      <c r="D199" s="943"/>
      <c r="E199" s="104" t="s">
        <v>218</v>
      </c>
      <c r="F199" s="65" t="s">
        <v>178</v>
      </c>
      <c r="G199" s="64">
        <f>IF(F199="Adecuado",15,0)</f>
        <v>0</v>
      </c>
      <c r="H199" s="945"/>
      <c r="I199" s="948"/>
      <c r="J199" s="945"/>
      <c r="K199" s="956"/>
    </row>
    <row r="200" spans="1:11" ht="42.75" x14ac:dyDescent="0.2">
      <c r="A200" s="953"/>
      <c r="B200" s="641"/>
      <c r="C200" s="953"/>
      <c r="D200" s="50" t="s">
        <v>219</v>
      </c>
      <c r="E200" s="104" t="s">
        <v>220</v>
      </c>
      <c r="F200" s="65" t="s">
        <v>178</v>
      </c>
      <c r="G200" s="64">
        <f>IF(F200="Oportuna",15,0)</f>
        <v>0</v>
      </c>
      <c r="H200" s="945"/>
      <c r="I200" s="948"/>
      <c r="J200" s="945"/>
      <c r="K200" s="956"/>
    </row>
    <row r="201" spans="1:11" ht="42.75" x14ac:dyDescent="0.2">
      <c r="A201" s="953"/>
      <c r="B201" s="641"/>
      <c r="C201" s="953"/>
      <c r="D201" s="50" t="s">
        <v>221</v>
      </c>
      <c r="E201" s="104" t="s">
        <v>222</v>
      </c>
      <c r="F201" s="217" t="s">
        <v>178</v>
      </c>
      <c r="G201" s="64">
        <f>IF(F201="Prevenir",15,IF(F201="Detectar",10,0))</f>
        <v>0</v>
      </c>
      <c r="H201" s="945"/>
      <c r="I201" s="948"/>
      <c r="J201" s="945"/>
      <c r="K201" s="956"/>
    </row>
    <row r="202" spans="1:11" ht="28.5" x14ac:dyDescent="0.2">
      <c r="A202" s="953"/>
      <c r="B202" s="641"/>
      <c r="C202" s="953"/>
      <c r="D202" s="50" t="s">
        <v>223</v>
      </c>
      <c r="E202" s="104" t="s">
        <v>224</v>
      </c>
      <c r="F202" s="65" t="s">
        <v>178</v>
      </c>
      <c r="G202" s="64">
        <f>IF(F202="Confiable",15,0)</f>
        <v>0</v>
      </c>
      <c r="H202" s="945"/>
      <c r="I202" s="948"/>
      <c r="J202" s="945"/>
      <c r="K202" s="956"/>
    </row>
    <row r="203" spans="1:11" ht="42.75" x14ac:dyDescent="0.2">
      <c r="A203" s="953"/>
      <c r="B203" s="641"/>
      <c r="C203" s="953"/>
      <c r="D203" s="50" t="s">
        <v>225</v>
      </c>
      <c r="E203" s="104" t="s">
        <v>226</v>
      </c>
      <c r="F203" s="217" t="s">
        <v>178</v>
      </c>
      <c r="G203" s="64">
        <f>IF(F203="Se investigan y se resuelven oportunamente",15,0)</f>
        <v>0</v>
      </c>
      <c r="H203" s="945"/>
      <c r="I203" s="948"/>
      <c r="J203" s="945"/>
      <c r="K203" s="956"/>
    </row>
    <row r="204" spans="1:11" ht="28.5" x14ac:dyDescent="0.2">
      <c r="A204" s="954"/>
      <c r="B204" s="642"/>
      <c r="C204" s="954"/>
      <c r="D204" s="45" t="s">
        <v>227</v>
      </c>
      <c r="E204" s="104" t="s">
        <v>228</v>
      </c>
      <c r="F204" s="65" t="s">
        <v>178</v>
      </c>
      <c r="G204" s="64">
        <f>IF(F204="Completa",10,IF(F204="Incompleta",5,0))</f>
        <v>0</v>
      </c>
      <c r="H204" s="946"/>
      <c r="I204" s="949"/>
      <c r="J204" s="946"/>
      <c r="K204" s="957"/>
    </row>
    <row r="205" spans="1:11" ht="15.75" thickBot="1" x14ac:dyDescent="0.25">
      <c r="A205" s="125"/>
      <c r="B205" s="126"/>
      <c r="C205" s="56"/>
      <c r="D205" s="57"/>
      <c r="E205" s="58" t="s">
        <v>229</v>
      </c>
      <c r="F205" s="16"/>
      <c r="G205" s="16">
        <f>SUM(G198:G204)</f>
        <v>0</v>
      </c>
      <c r="H205" s="135"/>
      <c r="I205" s="136"/>
      <c r="J205" s="136"/>
      <c r="K205" s="137"/>
    </row>
    <row r="206" spans="1:11" ht="15" thickBot="1" x14ac:dyDescent="0.25"/>
    <row r="207" spans="1:11" ht="30" x14ac:dyDescent="0.2">
      <c r="A207" s="958" t="s">
        <v>87</v>
      </c>
      <c r="B207" s="960" t="s">
        <v>232</v>
      </c>
      <c r="C207" s="962" t="s">
        <v>205</v>
      </c>
      <c r="D207" s="964" t="s">
        <v>206</v>
      </c>
      <c r="E207" s="965"/>
      <c r="F207" s="965"/>
      <c r="G207" s="965"/>
      <c r="H207" s="966"/>
      <c r="I207" s="109" t="s">
        <v>207</v>
      </c>
      <c r="J207" s="967" t="s">
        <v>208</v>
      </c>
      <c r="K207" s="950" t="s">
        <v>209</v>
      </c>
    </row>
    <row r="208" spans="1:11" ht="60.75" thickBot="1" x14ac:dyDescent="0.25">
      <c r="A208" s="959"/>
      <c r="B208" s="961"/>
      <c r="C208" s="963"/>
      <c r="D208" s="110" t="s">
        <v>210</v>
      </c>
      <c r="E208" s="51" t="s">
        <v>211</v>
      </c>
      <c r="F208" s="110" t="s">
        <v>212</v>
      </c>
      <c r="G208" s="110" t="s">
        <v>213</v>
      </c>
      <c r="H208" s="113" t="s">
        <v>230</v>
      </c>
      <c r="I208" s="52" t="s">
        <v>215</v>
      </c>
      <c r="J208" s="968"/>
      <c r="K208" s="951"/>
    </row>
    <row r="209" spans="1:11" x14ac:dyDescent="0.2">
      <c r="A209" s="952" t="str">
        <f>DESCRIPCION!A32</f>
        <v>g</v>
      </c>
      <c r="B209" s="640">
        <f>DESCRIPCION!D32</f>
        <v>0</v>
      </c>
      <c r="C209" s="952"/>
      <c r="D209" s="942" t="s">
        <v>216</v>
      </c>
      <c r="E209" s="129" t="s">
        <v>217</v>
      </c>
      <c r="F209" s="69" t="s">
        <v>178</v>
      </c>
      <c r="G209" s="130">
        <f>IF(F209="Asignado",15,0)</f>
        <v>0</v>
      </c>
      <c r="H209" s="944" t="str">
        <f>IF(AND(G216&gt;0,G216&lt;=85),"Débil",IF(AND(G216&gt;85,G216&lt;=95),"Moderado",IF(G216&gt;96,"Fuerte"," ")))</f>
        <v xml:space="preserve"> </v>
      </c>
      <c r="I209" s="947" t="s">
        <v>178</v>
      </c>
      <c r="J209" s="944"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955" t="str">
        <f>IF(J209="Fuerte","NO",IF(J209=" "," ","SI"))</f>
        <v xml:space="preserve"> </v>
      </c>
    </row>
    <row r="210" spans="1:11" ht="28.5" x14ac:dyDescent="0.2">
      <c r="A210" s="953"/>
      <c r="B210" s="641"/>
      <c r="C210" s="953"/>
      <c r="D210" s="943"/>
      <c r="E210" s="104" t="s">
        <v>218</v>
      </c>
      <c r="F210" s="65" t="s">
        <v>178</v>
      </c>
      <c r="G210" s="64">
        <f>IF(F210="Adecuado",15,0)</f>
        <v>0</v>
      </c>
      <c r="H210" s="945"/>
      <c r="I210" s="948"/>
      <c r="J210" s="945"/>
      <c r="K210" s="956"/>
    </row>
    <row r="211" spans="1:11" ht="42.75" x14ac:dyDescent="0.2">
      <c r="A211" s="953"/>
      <c r="B211" s="641"/>
      <c r="C211" s="953"/>
      <c r="D211" s="50" t="s">
        <v>219</v>
      </c>
      <c r="E211" s="104" t="s">
        <v>220</v>
      </c>
      <c r="F211" s="65" t="s">
        <v>178</v>
      </c>
      <c r="G211" s="64">
        <f>IF(F211="Oportuna",15,0)</f>
        <v>0</v>
      </c>
      <c r="H211" s="945"/>
      <c r="I211" s="948"/>
      <c r="J211" s="945"/>
      <c r="K211" s="956"/>
    </row>
    <row r="212" spans="1:11" ht="42.75" x14ac:dyDescent="0.2">
      <c r="A212" s="953"/>
      <c r="B212" s="641"/>
      <c r="C212" s="953"/>
      <c r="D212" s="50" t="s">
        <v>221</v>
      </c>
      <c r="E212" s="104" t="s">
        <v>222</v>
      </c>
      <c r="F212" s="217" t="s">
        <v>178</v>
      </c>
      <c r="G212" s="64">
        <f>IF(F212="Prevenir",15,IF(F212="Detectar",10,0))</f>
        <v>0</v>
      </c>
      <c r="H212" s="945"/>
      <c r="I212" s="948"/>
      <c r="J212" s="945"/>
      <c r="K212" s="956"/>
    </row>
    <row r="213" spans="1:11" ht="28.5" x14ac:dyDescent="0.2">
      <c r="A213" s="953"/>
      <c r="B213" s="641"/>
      <c r="C213" s="953"/>
      <c r="D213" s="50" t="s">
        <v>223</v>
      </c>
      <c r="E213" s="104" t="s">
        <v>224</v>
      </c>
      <c r="F213" s="65" t="s">
        <v>178</v>
      </c>
      <c r="G213" s="64">
        <f>IF(F213="Confiable",15,0)</f>
        <v>0</v>
      </c>
      <c r="H213" s="945"/>
      <c r="I213" s="948"/>
      <c r="J213" s="945"/>
      <c r="K213" s="956"/>
    </row>
    <row r="214" spans="1:11" ht="42.75" x14ac:dyDescent="0.2">
      <c r="A214" s="953"/>
      <c r="B214" s="641"/>
      <c r="C214" s="953"/>
      <c r="D214" s="50" t="s">
        <v>225</v>
      </c>
      <c r="E214" s="104" t="s">
        <v>226</v>
      </c>
      <c r="F214" s="217" t="s">
        <v>178</v>
      </c>
      <c r="G214" s="64">
        <f>IF(F214="Se investigan y se resuelven oportunamente",15,0)</f>
        <v>0</v>
      </c>
      <c r="H214" s="945"/>
      <c r="I214" s="948"/>
      <c r="J214" s="945"/>
      <c r="K214" s="956"/>
    </row>
    <row r="215" spans="1:11" ht="28.5" x14ac:dyDescent="0.2">
      <c r="A215" s="954"/>
      <c r="B215" s="642"/>
      <c r="C215" s="954"/>
      <c r="D215" s="45" t="s">
        <v>227</v>
      </c>
      <c r="E215" s="104" t="s">
        <v>228</v>
      </c>
      <c r="F215" s="65" t="s">
        <v>178</v>
      </c>
      <c r="G215" s="64">
        <f>IF(F215="Completa",10,IF(F215="Incompleta",5,0))</f>
        <v>0</v>
      </c>
      <c r="H215" s="946"/>
      <c r="I215" s="949"/>
      <c r="J215" s="946"/>
      <c r="K215" s="957"/>
    </row>
    <row r="216" spans="1:11" ht="15.75" thickBot="1" x14ac:dyDescent="0.25">
      <c r="A216" s="125"/>
      <c r="B216" s="126"/>
      <c r="C216" s="56"/>
      <c r="D216" s="57"/>
      <c r="E216" s="58" t="s">
        <v>229</v>
      </c>
      <c r="F216" s="16"/>
      <c r="G216" s="16">
        <f>SUM(G209:G215)</f>
        <v>0</v>
      </c>
      <c r="H216" s="135"/>
      <c r="I216" s="136"/>
      <c r="J216" s="136"/>
      <c r="K216" s="137"/>
    </row>
    <row r="217" spans="1:11" ht="15" thickBot="1" x14ac:dyDescent="0.25"/>
    <row r="218" spans="1:11" ht="30" x14ac:dyDescent="0.2">
      <c r="A218" s="958" t="s">
        <v>87</v>
      </c>
      <c r="B218" s="960" t="s">
        <v>232</v>
      </c>
      <c r="C218" s="962" t="s">
        <v>205</v>
      </c>
      <c r="D218" s="964" t="s">
        <v>206</v>
      </c>
      <c r="E218" s="965"/>
      <c r="F218" s="965"/>
      <c r="G218" s="965"/>
      <c r="H218" s="966"/>
      <c r="I218" s="109" t="s">
        <v>207</v>
      </c>
      <c r="J218" s="967" t="s">
        <v>208</v>
      </c>
      <c r="K218" s="950" t="s">
        <v>209</v>
      </c>
    </row>
    <row r="219" spans="1:11" ht="60.75" thickBot="1" x14ac:dyDescent="0.25">
      <c r="A219" s="959"/>
      <c r="B219" s="961"/>
      <c r="C219" s="963"/>
      <c r="D219" s="110" t="s">
        <v>210</v>
      </c>
      <c r="E219" s="51" t="s">
        <v>211</v>
      </c>
      <c r="F219" s="110" t="s">
        <v>212</v>
      </c>
      <c r="G219" s="110" t="s">
        <v>213</v>
      </c>
      <c r="H219" s="113" t="s">
        <v>230</v>
      </c>
      <c r="I219" s="52" t="s">
        <v>215</v>
      </c>
      <c r="J219" s="968"/>
      <c r="K219" s="951"/>
    </row>
    <row r="220" spans="1:11" x14ac:dyDescent="0.2">
      <c r="A220" s="952" t="str">
        <f>DESCRIPCION!A32</f>
        <v>g</v>
      </c>
      <c r="B220" s="640">
        <f>DESCRIPCION!D33</f>
        <v>0</v>
      </c>
      <c r="C220" s="952"/>
      <c r="D220" s="942" t="s">
        <v>216</v>
      </c>
      <c r="E220" s="129" t="s">
        <v>217</v>
      </c>
      <c r="F220" s="69" t="s">
        <v>178</v>
      </c>
      <c r="G220" s="130">
        <f>IF(F220="Asignado",15,0)</f>
        <v>0</v>
      </c>
      <c r="H220" s="944" t="str">
        <f>IF(AND(G227&gt;0,G227&lt;=85),"Débil",IF(AND(G227&gt;85,G227&lt;=95),"Moderado",IF(G227&gt;96,"Fuerte"," ")))</f>
        <v xml:space="preserve"> </v>
      </c>
      <c r="I220" s="947" t="s">
        <v>202</v>
      </c>
      <c r="J220" s="944"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955" t="str">
        <f>IF(J220="Fuerte","NO",IF(J220=" "," ","SI"))</f>
        <v xml:space="preserve"> </v>
      </c>
    </row>
    <row r="221" spans="1:11" ht="28.5" x14ac:dyDescent="0.2">
      <c r="A221" s="953"/>
      <c r="B221" s="641"/>
      <c r="C221" s="953"/>
      <c r="D221" s="943"/>
      <c r="E221" s="104" t="s">
        <v>218</v>
      </c>
      <c r="F221" s="65" t="s">
        <v>178</v>
      </c>
      <c r="G221" s="64">
        <f>IF(F221="Adecuado",15,0)</f>
        <v>0</v>
      </c>
      <c r="H221" s="945"/>
      <c r="I221" s="948"/>
      <c r="J221" s="945"/>
      <c r="K221" s="956"/>
    </row>
    <row r="222" spans="1:11" ht="42.75" x14ac:dyDescent="0.2">
      <c r="A222" s="953"/>
      <c r="B222" s="641"/>
      <c r="C222" s="953"/>
      <c r="D222" s="50" t="s">
        <v>219</v>
      </c>
      <c r="E222" s="104" t="s">
        <v>220</v>
      </c>
      <c r="F222" s="65" t="s">
        <v>178</v>
      </c>
      <c r="G222" s="64">
        <f>IF(F222="Oportuna",15,0)</f>
        <v>0</v>
      </c>
      <c r="H222" s="945"/>
      <c r="I222" s="948"/>
      <c r="J222" s="945"/>
      <c r="K222" s="956"/>
    </row>
    <row r="223" spans="1:11" ht="42.75" x14ac:dyDescent="0.2">
      <c r="A223" s="953"/>
      <c r="B223" s="641"/>
      <c r="C223" s="953"/>
      <c r="D223" s="50" t="s">
        <v>221</v>
      </c>
      <c r="E223" s="104" t="s">
        <v>222</v>
      </c>
      <c r="F223" s="217" t="s">
        <v>178</v>
      </c>
      <c r="G223" s="64">
        <f>IF(F223="Prevenir",15,IF(F223="Detectar",10,0))</f>
        <v>0</v>
      </c>
      <c r="H223" s="945"/>
      <c r="I223" s="948"/>
      <c r="J223" s="945"/>
      <c r="K223" s="956"/>
    </row>
    <row r="224" spans="1:11" ht="28.5" x14ac:dyDescent="0.2">
      <c r="A224" s="953"/>
      <c r="B224" s="641"/>
      <c r="C224" s="953"/>
      <c r="D224" s="50" t="s">
        <v>223</v>
      </c>
      <c r="E224" s="104" t="s">
        <v>224</v>
      </c>
      <c r="F224" s="65" t="s">
        <v>178</v>
      </c>
      <c r="G224" s="64">
        <f>IF(F224="Confiable",15,0)</f>
        <v>0</v>
      </c>
      <c r="H224" s="945"/>
      <c r="I224" s="948"/>
      <c r="J224" s="945"/>
      <c r="K224" s="956"/>
    </row>
    <row r="225" spans="1:11" ht="42.75" x14ac:dyDescent="0.2">
      <c r="A225" s="953"/>
      <c r="B225" s="641"/>
      <c r="C225" s="953"/>
      <c r="D225" s="50" t="s">
        <v>225</v>
      </c>
      <c r="E225" s="104" t="s">
        <v>226</v>
      </c>
      <c r="F225" s="217" t="s">
        <v>178</v>
      </c>
      <c r="G225" s="64">
        <f>IF(F225="Se investigan y se resuelven oportunamente",15,0)</f>
        <v>0</v>
      </c>
      <c r="H225" s="945"/>
      <c r="I225" s="948"/>
      <c r="J225" s="945"/>
      <c r="K225" s="956"/>
    </row>
    <row r="226" spans="1:11" ht="28.5" x14ac:dyDescent="0.2">
      <c r="A226" s="954"/>
      <c r="B226" s="642"/>
      <c r="C226" s="954"/>
      <c r="D226" s="45" t="s">
        <v>227</v>
      </c>
      <c r="E226" s="104" t="s">
        <v>228</v>
      </c>
      <c r="F226" s="65" t="s">
        <v>178</v>
      </c>
      <c r="G226" s="64">
        <f>IF(F226="Completa",10,IF(F226="Incompleta",5,0))</f>
        <v>0</v>
      </c>
      <c r="H226" s="946"/>
      <c r="I226" s="949"/>
      <c r="J226" s="946"/>
      <c r="K226" s="957"/>
    </row>
    <row r="227" spans="1:11" ht="15.75" thickBot="1" x14ac:dyDescent="0.25">
      <c r="A227" s="125"/>
      <c r="B227" s="126"/>
      <c r="C227" s="56"/>
      <c r="D227" s="57"/>
      <c r="E227" s="58" t="s">
        <v>229</v>
      </c>
      <c r="F227" s="16"/>
      <c r="G227" s="16">
        <f>SUM(G220:G226)</f>
        <v>0</v>
      </c>
      <c r="H227" s="135"/>
      <c r="I227" s="136"/>
      <c r="J227" s="136"/>
      <c r="K227" s="137"/>
    </row>
    <row r="228" spans="1:11" ht="15" thickBot="1" x14ac:dyDescent="0.25"/>
    <row r="229" spans="1:11" ht="30" x14ac:dyDescent="0.2">
      <c r="A229" s="958" t="s">
        <v>87</v>
      </c>
      <c r="B229" s="960" t="s">
        <v>232</v>
      </c>
      <c r="C229" s="962" t="s">
        <v>205</v>
      </c>
      <c r="D229" s="964" t="s">
        <v>206</v>
      </c>
      <c r="E229" s="965"/>
      <c r="F229" s="965"/>
      <c r="G229" s="965"/>
      <c r="H229" s="966"/>
      <c r="I229" s="109" t="s">
        <v>207</v>
      </c>
      <c r="J229" s="967" t="s">
        <v>208</v>
      </c>
      <c r="K229" s="950" t="s">
        <v>209</v>
      </c>
    </row>
    <row r="230" spans="1:11" ht="60.75" thickBot="1" x14ac:dyDescent="0.25">
      <c r="A230" s="959"/>
      <c r="B230" s="961"/>
      <c r="C230" s="963"/>
      <c r="D230" s="110" t="s">
        <v>210</v>
      </c>
      <c r="E230" s="51" t="s">
        <v>211</v>
      </c>
      <c r="F230" s="110" t="s">
        <v>212</v>
      </c>
      <c r="G230" s="110" t="s">
        <v>213</v>
      </c>
      <c r="H230" s="113" t="s">
        <v>230</v>
      </c>
      <c r="I230" s="52" t="s">
        <v>215</v>
      </c>
      <c r="J230" s="968"/>
      <c r="K230" s="951"/>
    </row>
    <row r="231" spans="1:11" x14ac:dyDescent="0.2">
      <c r="A231" s="952" t="str">
        <f>DESCRIPCION!A32</f>
        <v>g</v>
      </c>
      <c r="B231" s="640">
        <f>DESCRIPCION!D34</f>
        <v>0</v>
      </c>
      <c r="C231" s="952"/>
      <c r="D231" s="942" t="s">
        <v>216</v>
      </c>
      <c r="E231" s="129" t="s">
        <v>217</v>
      </c>
      <c r="F231" s="69" t="s">
        <v>178</v>
      </c>
      <c r="G231" s="130">
        <f>IF(F231="Asignado",15,0)</f>
        <v>0</v>
      </c>
      <c r="H231" s="944" t="str">
        <f>IF(AND(G238&gt;0,G238&lt;=85),"Débil",IF(AND(G238&gt;85,G238&lt;=95),"Moderado",IF(G238&gt;96,"Fuerte"," ")))</f>
        <v xml:space="preserve"> </v>
      </c>
      <c r="I231" s="947" t="s">
        <v>178</v>
      </c>
      <c r="J231" s="944"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955" t="str">
        <f>IF(J231="Fuerte","NO",IF(J231=" "," ","SI"))</f>
        <v xml:space="preserve"> </v>
      </c>
    </row>
    <row r="232" spans="1:11" ht="28.5" x14ac:dyDescent="0.2">
      <c r="A232" s="953"/>
      <c r="B232" s="641"/>
      <c r="C232" s="953"/>
      <c r="D232" s="943"/>
      <c r="E232" s="104" t="s">
        <v>218</v>
      </c>
      <c r="F232" s="65" t="s">
        <v>178</v>
      </c>
      <c r="G232" s="64">
        <f>IF(F232="Adecuado",15,0)</f>
        <v>0</v>
      </c>
      <c r="H232" s="945"/>
      <c r="I232" s="948"/>
      <c r="J232" s="945"/>
      <c r="K232" s="956"/>
    </row>
    <row r="233" spans="1:11" ht="42.75" x14ac:dyDescent="0.2">
      <c r="A233" s="953"/>
      <c r="B233" s="641"/>
      <c r="C233" s="953"/>
      <c r="D233" s="50" t="s">
        <v>219</v>
      </c>
      <c r="E233" s="104" t="s">
        <v>220</v>
      </c>
      <c r="F233" s="65" t="s">
        <v>178</v>
      </c>
      <c r="G233" s="64">
        <f>IF(F233="Oportuna",15,0)</f>
        <v>0</v>
      </c>
      <c r="H233" s="945"/>
      <c r="I233" s="948"/>
      <c r="J233" s="945"/>
      <c r="K233" s="956"/>
    </row>
    <row r="234" spans="1:11" ht="42.75" x14ac:dyDescent="0.2">
      <c r="A234" s="953"/>
      <c r="B234" s="641"/>
      <c r="C234" s="953"/>
      <c r="D234" s="50" t="s">
        <v>221</v>
      </c>
      <c r="E234" s="104" t="s">
        <v>222</v>
      </c>
      <c r="F234" s="217" t="s">
        <v>178</v>
      </c>
      <c r="G234" s="64">
        <f>IF(F234="Prevenir",15,IF(F234="Detectar",10,0))</f>
        <v>0</v>
      </c>
      <c r="H234" s="945"/>
      <c r="I234" s="948"/>
      <c r="J234" s="945"/>
      <c r="K234" s="956"/>
    </row>
    <row r="235" spans="1:11" ht="28.5" x14ac:dyDescent="0.2">
      <c r="A235" s="953"/>
      <c r="B235" s="641"/>
      <c r="C235" s="953"/>
      <c r="D235" s="50" t="s">
        <v>223</v>
      </c>
      <c r="E235" s="104" t="s">
        <v>224</v>
      </c>
      <c r="F235" s="65" t="s">
        <v>178</v>
      </c>
      <c r="G235" s="64">
        <f>IF(F235="Confiable",15,0)</f>
        <v>0</v>
      </c>
      <c r="H235" s="945"/>
      <c r="I235" s="948"/>
      <c r="J235" s="945"/>
      <c r="K235" s="956"/>
    </row>
    <row r="236" spans="1:11" ht="42.75" x14ac:dyDescent="0.2">
      <c r="A236" s="953"/>
      <c r="B236" s="641"/>
      <c r="C236" s="953"/>
      <c r="D236" s="50" t="s">
        <v>225</v>
      </c>
      <c r="E236" s="104" t="s">
        <v>226</v>
      </c>
      <c r="F236" s="217" t="s">
        <v>178</v>
      </c>
      <c r="G236" s="64">
        <f>IF(F236="Se investigan y se resuelven oportunamente",15,0)</f>
        <v>0</v>
      </c>
      <c r="H236" s="945"/>
      <c r="I236" s="948"/>
      <c r="J236" s="945"/>
      <c r="K236" s="956"/>
    </row>
    <row r="237" spans="1:11" ht="28.5" x14ac:dyDescent="0.2">
      <c r="A237" s="954"/>
      <c r="B237" s="642"/>
      <c r="C237" s="954"/>
      <c r="D237" s="45" t="s">
        <v>227</v>
      </c>
      <c r="E237" s="104" t="s">
        <v>228</v>
      </c>
      <c r="F237" s="65" t="s">
        <v>178</v>
      </c>
      <c r="G237" s="64">
        <f>IF(F237="Completa",10,IF(F237="Incompleta",5,0))</f>
        <v>0</v>
      </c>
      <c r="H237" s="946"/>
      <c r="I237" s="949"/>
      <c r="J237" s="946"/>
      <c r="K237" s="957"/>
    </row>
    <row r="238" spans="1:11" ht="15.75" thickBot="1" x14ac:dyDescent="0.25">
      <c r="A238" s="125"/>
      <c r="B238" s="126"/>
      <c r="C238" s="56"/>
      <c r="D238" s="57"/>
      <c r="E238" s="58" t="s">
        <v>229</v>
      </c>
      <c r="F238" s="16"/>
      <c r="G238" s="16">
        <f>SUM(G231:G237)</f>
        <v>0</v>
      </c>
      <c r="H238" s="135"/>
      <c r="I238" s="136"/>
      <c r="J238" s="136"/>
      <c r="K238" s="137"/>
    </row>
    <row r="239" spans="1:11" ht="15" thickBot="1" x14ac:dyDescent="0.25"/>
    <row r="240" spans="1:11" ht="30" x14ac:dyDescent="0.2">
      <c r="A240" s="958" t="s">
        <v>87</v>
      </c>
      <c r="B240" s="960" t="s">
        <v>232</v>
      </c>
      <c r="C240" s="962" t="s">
        <v>205</v>
      </c>
      <c r="D240" s="964" t="s">
        <v>206</v>
      </c>
      <c r="E240" s="965"/>
      <c r="F240" s="965"/>
      <c r="G240" s="965"/>
      <c r="H240" s="966"/>
      <c r="I240" s="109" t="s">
        <v>207</v>
      </c>
      <c r="J240" s="967" t="s">
        <v>208</v>
      </c>
      <c r="K240" s="950" t="s">
        <v>209</v>
      </c>
    </row>
    <row r="241" spans="1:11" ht="60.75" thickBot="1" x14ac:dyDescent="0.25">
      <c r="A241" s="959"/>
      <c r="B241" s="961"/>
      <c r="C241" s="963"/>
      <c r="D241" s="110" t="s">
        <v>210</v>
      </c>
      <c r="E241" s="51" t="s">
        <v>211</v>
      </c>
      <c r="F241" s="110" t="s">
        <v>212</v>
      </c>
      <c r="G241" s="110" t="s">
        <v>213</v>
      </c>
      <c r="H241" s="113" t="s">
        <v>230</v>
      </c>
      <c r="I241" s="52" t="s">
        <v>215</v>
      </c>
      <c r="J241" s="968"/>
      <c r="K241" s="951"/>
    </row>
    <row r="242" spans="1:11" x14ac:dyDescent="0.2">
      <c r="A242" s="952" t="str">
        <f>DESCRIPCION!A35</f>
        <v>h</v>
      </c>
      <c r="B242" s="640">
        <f>DESCRIPCION!D35</f>
        <v>0</v>
      </c>
      <c r="C242" s="952"/>
      <c r="D242" s="942" t="s">
        <v>216</v>
      </c>
      <c r="E242" s="129" t="s">
        <v>217</v>
      </c>
      <c r="F242" s="69" t="s">
        <v>178</v>
      </c>
      <c r="G242" s="130">
        <f>IF(F242="Asignado",15,0)</f>
        <v>0</v>
      </c>
      <c r="H242" s="944" t="str">
        <f>IF(AND(G249&gt;0,G249&lt;=85),"Débil",IF(AND(G249&gt;85,G249&lt;=95),"Moderado",IF(G249&gt;96,"Fuerte"," ")))</f>
        <v xml:space="preserve"> </v>
      </c>
      <c r="I242" s="947" t="s">
        <v>178</v>
      </c>
      <c r="J242" s="944"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955" t="str">
        <f>IF(J242="Fuerte","NO",IF(J242=" "," ","SI"))</f>
        <v xml:space="preserve"> </v>
      </c>
    </row>
    <row r="243" spans="1:11" ht="28.5" x14ac:dyDescent="0.2">
      <c r="A243" s="953"/>
      <c r="B243" s="641"/>
      <c r="C243" s="953"/>
      <c r="D243" s="943"/>
      <c r="E243" s="104" t="s">
        <v>218</v>
      </c>
      <c r="F243" s="65" t="s">
        <v>178</v>
      </c>
      <c r="G243" s="64">
        <f>IF(F243="Adecuado",15,0)</f>
        <v>0</v>
      </c>
      <c r="H243" s="945"/>
      <c r="I243" s="948"/>
      <c r="J243" s="945"/>
      <c r="K243" s="956"/>
    </row>
    <row r="244" spans="1:11" ht="42.75" x14ac:dyDescent="0.2">
      <c r="A244" s="953"/>
      <c r="B244" s="641"/>
      <c r="C244" s="953"/>
      <c r="D244" s="50" t="s">
        <v>219</v>
      </c>
      <c r="E244" s="104" t="s">
        <v>220</v>
      </c>
      <c r="F244" s="65" t="s">
        <v>178</v>
      </c>
      <c r="G244" s="64">
        <f>IF(F244="Oportuna",15,0)</f>
        <v>0</v>
      </c>
      <c r="H244" s="945"/>
      <c r="I244" s="948"/>
      <c r="J244" s="945"/>
      <c r="K244" s="956"/>
    </row>
    <row r="245" spans="1:11" ht="42.75" x14ac:dyDescent="0.2">
      <c r="A245" s="953"/>
      <c r="B245" s="641"/>
      <c r="C245" s="953"/>
      <c r="D245" s="50" t="s">
        <v>221</v>
      </c>
      <c r="E245" s="104" t="s">
        <v>222</v>
      </c>
      <c r="F245" s="217" t="s">
        <v>178</v>
      </c>
      <c r="G245" s="64">
        <f>IF(F245="Prevenir",15,IF(F245="Detectar",10,0))</f>
        <v>0</v>
      </c>
      <c r="H245" s="945"/>
      <c r="I245" s="948"/>
      <c r="J245" s="945"/>
      <c r="K245" s="956"/>
    </row>
    <row r="246" spans="1:11" ht="28.5" x14ac:dyDescent="0.2">
      <c r="A246" s="953"/>
      <c r="B246" s="641"/>
      <c r="C246" s="953"/>
      <c r="D246" s="50" t="s">
        <v>223</v>
      </c>
      <c r="E246" s="104" t="s">
        <v>224</v>
      </c>
      <c r="F246" s="65" t="s">
        <v>178</v>
      </c>
      <c r="G246" s="64">
        <f>IF(F246="Confiable",15,0)</f>
        <v>0</v>
      </c>
      <c r="H246" s="945"/>
      <c r="I246" s="948"/>
      <c r="J246" s="945"/>
      <c r="K246" s="956"/>
    </row>
    <row r="247" spans="1:11" ht="42.75" x14ac:dyDescent="0.2">
      <c r="A247" s="953"/>
      <c r="B247" s="641"/>
      <c r="C247" s="953"/>
      <c r="D247" s="50" t="s">
        <v>225</v>
      </c>
      <c r="E247" s="104" t="s">
        <v>226</v>
      </c>
      <c r="F247" s="217" t="s">
        <v>178</v>
      </c>
      <c r="G247" s="64">
        <f>IF(F247="Se investigan y se resuelven oportunamente",15,0)</f>
        <v>0</v>
      </c>
      <c r="H247" s="945"/>
      <c r="I247" s="948"/>
      <c r="J247" s="945"/>
      <c r="K247" s="956"/>
    </row>
    <row r="248" spans="1:11" ht="28.5" x14ac:dyDescent="0.2">
      <c r="A248" s="954"/>
      <c r="B248" s="642"/>
      <c r="C248" s="954"/>
      <c r="D248" s="45" t="s">
        <v>227</v>
      </c>
      <c r="E248" s="104" t="s">
        <v>228</v>
      </c>
      <c r="F248" s="65" t="s">
        <v>178</v>
      </c>
      <c r="G248" s="64">
        <f>IF(F248="Completa",10,IF(F248="Incompleta",5,0))</f>
        <v>0</v>
      </c>
      <c r="H248" s="946"/>
      <c r="I248" s="949"/>
      <c r="J248" s="946"/>
      <c r="K248" s="957"/>
    </row>
    <row r="249" spans="1:11" ht="15.75" thickBot="1" x14ac:dyDescent="0.25">
      <c r="A249" s="125"/>
      <c r="B249" s="126"/>
      <c r="C249" s="56"/>
      <c r="D249" s="57"/>
      <c r="E249" s="58" t="s">
        <v>229</v>
      </c>
      <c r="F249" s="16"/>
      <c r="G249" s="16">
        <f>SUM(G242:G248)</f>
        <v>0</v>
      </c>
      <c r="H249" s="135"/>
      <c r="I249" s="136"/>
      <c r="J249" s="136"/>
      <c r="K249" s="137"/>
    </row>
    <row r="250" spans="1:11" ht="15" thickBot="1" x14ac:dyDescent="0.25"/>
    <row r="251" spans="1:11" ht="30" x14ac:dyDescent="0.2">
      <c r="A251" s="958" t="s">
        <v>87</v>
      </c>
      <c r="B251" s="960" t="s">
        <v>232</v>
      </c>
      <c r="C251" s="962" t="s">
        <v>205</v>
      </c>
      <c r="D251" s="964" t="s">
        <v>206</v>
      </c>
      <c r="E251" s="965"/>
      <c r="F251" s="965"/>
      <c r="G251" s="965"/>
      <c r="H251" s="966"/>
      <c r="I251" s="109" t="s">
        <v>207</v>
      </c>
      <c r="J251" s="967" t="s">
        <v>208</v>
      </c>
      <c r="K251" s="950" t="s">
        <v>209</v>
      </c>
    </row>
    <row r="252" spans="1:11" ht="60.75" thickBot="1" x14ac:dyDescent="0.25">
      <c r="A252" s="959"/>
      <c r="B252" s="961"/>
      <c r="C252" s="963"/>
      <c r="D252" s="110" t="s">
        <v>210</v>
      </c>
      <c r="E252" s="51" t="s">
        <v>211</v>
      </c>
      <c r="F252" s="110" t="s">
        <v>212</v>
      </c>
      <c r="G252" s="110" t="s">
        <v>213</v>
      </c>
      <c r="H252" s="113" t="s">
        <v>230</v>
      </c>
      <c r="I252" s="52" t="s">
        <v>215</v>
      </c>
      <c r="J252" s="968"/>
      <c r="K252" s="951"/>
    </row>
    <row r="253" spans="1:11" x14ac:dyDescent="0.2">
      <c r="A253" s="952" t="str">
        <f>DESCRIPCION!A35</f>
        <v>h</v>
      </c>
      <c r="B253" s="640">
        <f>DESCRIPCION!D36</f>
        <v>0</v>
      </c>
      <c r="C253" s="952"/>
      <c r="D253" s="942" t="s">
        <v>216</v>
      </c>
      <c r="E253" s="129" t="s">
        <v>217</v>
      </c>
      <c r="F253" s="69" t="s">
        <v>178</v>
      </c>
      <c r="G253" s="130">
        <f>IF(F253="Asignado",15,0)</f>
        <v>0</v>
      </c>
      <c r="H253" s="944" t="str">
        <f>IF(AND(G260&gt;0,G260&lt;=85),"Débil",IF(AND(G260&gt;85,G260&lt;=95),"Moderado",IF(G260&gt;96,"Fuerte"," ")))</f>
        <v xml:space="preserve"> </v>
      </c>
      <c r="I253" s="947" t="s">
        <v>178</v>
      </c>
      <c r="J253" s="944"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955" t="str">
        <f>IF(J253="Fuerte","NO",IF(J253=" "," ","SI"))</f>
        <v xml:space="preserve"> </v>
      </c>
    </row>
    <row r="254" spans="1:11" ht="28.5" x14ac:dyDescent="0.2">
      <c r="A254" s="953"/>
      <c r="B254" s="641"/>
      <c r="C254" s="953"/>
      <c r="D254" s="943"/>
      <c r="E254" s="104" t="s">
        <v>218</v>
      </c>
      <c r="F254" s="65" t="s">
        <v>178</v>
      </c>
      <c r="G254" s="64">
        <f>IF(F254="Adecuado",15,0)</f>
        <v>0</v>
      </c>
      <c r="H254" s="945"/>
      <c r="I254" s="948"/>
      <c r="J254" s="945"/>
      <c r="K254" s="956"/>
    </row>
    <row r="255" spans="1:11" ht="42.75" x14ac:dyDescent="0.2">
      <c r="A255" s="953"/>
      <c r="B255" s="641"/>
      <c r="C255" s="953"/>
      <c r="D255" s="50" t="s">
        <v>219</v>
      </c>
      <c r="E255" s="104" t="s">
        <v>220</v>
      </c>
      <c r="F255" s="65" t="s">
        <v>178</v>
      </c>
      <c r="G255" s="64">
        <f>IF(F255="Oportuna",15,0)</f>
        <v>0</v>
      </c>
      <c r="H255" s="945"/>
      <c r="I255" s="948"/>
      <c r="J255" s="945"/>
      <c r="K255" s="956"/>
    </row>
    <row r="256" spans="1:11" ht="42.75" x14ac:dyDescent="0.2">
      <c r="A256" s="953"/>
      <c r="B256" s="641"/>
      <c r="C256" s="953"/>
      <c r="D256" s="50" t="s">
        <v>221</v>
      </c>
      <c r="E256" s="104" t="s">
        <v>222</v>
      </c>
      <c r="F256" s="217" t="s">
        <v>178</v>
      </c>
      <c r="G256" s="64">
        <f>IF(F256="Prevenir",15,IF(F256="Detectar",10,0))</f>
        <v>0</v>
      </c>
      <c r="H256" s="945"/>
      <c r="I256" s="948"/>
      <c r="J256" s="945"/>
      <c r="K256" s="956"/>
    </row>
    <row r="257" spans="1:11" ht="28.5" x14ac:dyDescent="0.2">
      <c r="A257" s="953"/>
      <c r="B257" s="641"/>
      <c r="C257" s="953"/>
      <c r="D257" s="50" t="s">
        <v>223</v>
      </c>
      <c r="E257" s="104" t="s">
        <v>224</v>
      </c>
      <c r="F257" s="65" t="s">
        <v>178</v>
      </c>
      <c r="G257" s="64">
        <f>IF(F257="Confiable",15,0)</f>
        <v>0</v>
      </c>
      <c r="H257" s="945"/>
      <c r="I257" s="948"/>
      <c r="J257" s="945"/>
      <c r="K257" s="956"/>
    </row>
    <row r="258" spans="1:11" ht="42.75" x14ac:dyDescent="0.2">
      <c r="A258" s="953"/>
      <c r="B258" s="641"/>
      <c r="C258" s="953"/>
      <c r="D258" s="50" t="s">
        <v>225</v>
      </c>
      <c r="E258" s="104" t="s">
        <v>226</v>
      </c>
      <c r="F258" s="217" t="s">
        <v>178</v>
      </c>
      <c r="G258" s="64">
        <f>IF(F258="Se investigan y se resuelven oportunamente",15,0)</f>
        <v>0</v>
      </c>
      <c r="H258" s="945"/>
      <c r="I258" s="948"/>
      <c r="J258" s="945"/>
      <c r="K258" s="956"/>
    </row>
    <row r="259" spans="1:11" ht="28.5" x14ac:dyDescent="0.2">
      <c r="A259" s="954"/>
      <c r="B259" s="642"/>
      <c r="C259" s="954"/>
      <c r="D259" s="45" t="s">
        <v>227</v>
      </c>
      <c r="E259" s="104" t="s">
        <v>228</v>
      </c>
      <c r="F259" s="65" t="s">
        <v>178</v>
      </c>
      <c r="G259" s="64">
        <f>IF(F259="Completa",10,IF(F259="Incompleta",5,0))</f>
        <v>0</v>
      </c>
      <c r="H259" s="946"/>
      <c r="I259" s="949"/>
      <c r="J259" s="946"/>
      <c r="K259" s="957"/>
    </row>
    <row r="260" spans="1:11" ht="15.75" thickBot="1" x14ac:dyDescent="0.25">
      <c r="A260" s="125"/>
      <c r="B260" s="126"/>
      <c r="C260" s="56"/>
      <c r="D260" s="57"/>
      <c r="E260" s="58" t="s">
        <v>229</v>
      </c>
      <c r="F260" s="16"/>
      <c r="G260" s="16">
        <f>SUM(G253:G259)</f>
        <v>0</v>
      </c>
      <c r="H260" s="135"/>
      <c r="I260" s="136"/>
      <c r="J260" s="136"/>
      <c r="K260" s="137"/>
    </row>
    <row r="261" spans="1:11" ht="15" thickBot="1" x14ac:dyDescent="0.25"/>
    <row r="262" spans="1:11" ht="30" x14ac:dyDescent="0.2">
      <c r="A262" s="958" t="s">
        <v>87</v>
      </c>
      <c r="B262" s="960" t="s">
        <v>232</v>
      </c>
      <c r="C262" s="962" t="s">
        <v>205</v>
      </c>
      <c r="D262" s="964" t="s">
        <v>206</v>
      </c>
      <c r="E262" s="965"/>
      <c r="F262" s="965"/>
      <c r="G262" s="965"/>
      <c r="H262" s="966"/>
      <c r="I262" s="109" t="s">
        <v>207</v>
      </c>
      <c r="J262" s="967" t="s">
        <v>208</v>
      </c>
      <c r="K262" s="950" t="s">
        <v>209</v>
      </c>
    </row>
    <row r="263" spans="1:11" ht="60.75" thickBot="1" x14ac:dyDescent="0.25">
      <c r="A263" s="959"/>
      <c r="B263" s="961"/>
      <c r="C263" s="963"/>
      <c r="D263" s="110" t="s">
        <v>210</v>
      </c>
      <c r="E263" s="51" t="s">
        <v>211</v>
      </c>
      <c r="F263" s="110" t="s">
        <v>212</v>
      </c>
      <c r="G263" s="110" t="s">
        <v>213</v>
      </c>
      <c r="H263" s="113" t="s">
        <v>230</v>
      </c>
      <c r="I263" s="52" t="s">
        <v>215</v>
      </c>
      <c r="J263" s="968"/>
      <c r="K263" s="951"/>
    </row>
    <row r="264" spans="1:11" x14ac:dyDescent="0.2">
      <c r="A264" s="952" t="str">
        <f>DESCRIPCION!A35</f>
        <v>h</v>
      </c>
      <c r="B264" s="640">
        <f>DESCRIPCION!D37</f>
        <v>0</v>
      </c>
      <c r="C264" s="952"/>
      <c r="D264" s="942" t="s">
        <v>216</v>
      </c>
      <c r="E264" s="129" t="s">
        <v>217</v>
      </c>
      <c r="F264" s="69" t="s">
        <v>178</v>
      </c>
      <c r="G264" s="130">
        <f>IF(F264="Asignado",15,0)</f>
        <v>0</v>
      </c>
      <c r="H264" s="944" t="str">
        <f>IF(AND(G271&gt;0,G271&lt;=85),"Débil",IF(AND(G271&gt;85,G271&lt;=95),"Moderado",IF(G271&gt;96,"Fuerte"," ")))</f>
        <v xml:space="preserve"> </v>
      </c>
      <c r="I264" s="947" t="s">
        <v>178</v>
      </c>
      <c r="J264" s="944"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955" t="str">
        <f>IF(J264="Fuerte","NO",IF(J264=" "," ","SI"))</f>
        <v xml:space="preserve"> </v>
      </c>
    </row>
    <row r="265" spans="1:11" ht="28.5" x14ac:dyDescent="0.2">
      <c r="A265" s="953"/>
      <c r="B265" s="641"/>
      <c r="C265" s="953"/>
      <c r="D265" s="943"/>
      <c r="E265" s="104" t="s">
        <v>218</v>
      </c>
      <c r="F265" s="65" t="s">
        <v>178</v>
      </c>
      <c r="G265" s="64">
        <f>IF(F265="Adecuado",15,0)</f>
        <v>0</v>
      </c>
      <c r="H265" s="945"/>
      <c r="I265" s="948"/>
      <c r="J265" s="945"/>
      <c r="K265" s="956"/>
    </row>
    <row r="266" spans="1:11" ht="42.75" x14ac:dyDescent="0.2">
      <c r="A266" s="953"/>
      <c r="B266" s="641"/>
      <c r="C266" s="953"/>
      <c r="D266" s="50" t="s">
        <v>219</v>
      </c>
      <c r="E266" s="104" t="s">
        <v>220</v>
      </c>
      <c r="F266" s="65" t="s">
        <v>178</v>
      </c>
      <c r="G266" s="64">
        <f>IF(F266="Oportuna",15,0)</f>
        <v>0</v>
      </c>
      <c r="H266" s="945"/>
      <c r="I266" s="948"/>
      <c r="J266" s="945"/>
      <c r="K266" s="956"/>
    </row>
    <row r="267" spans="1:11" ht="42.75" x14ac:dyDescent="0.2">
      <c r="A267" s="953"/>
      <c r="B267" s="641"/>
      <c r="C267" s="953"/>
      <c r="D267" s="50" t="s">
        <v>221</v>
      </c>
      <c r="E267" s="104" t="s">
        <v>222</v>
      </c>
      <c r="F267" s="217" t="s">
        <v>178</v>
      </c>
      <c r="G267" s="64">
        <f>IF(F267="Prevenir",15,IF(F267="Detectar",10,0))</f>
        <v>0</v>
      </c>
      <c r="H267" s="945"/>
      <c r="I267" s="948"/>
      <c r="J267" s="945"/>
      <c r="K267" s="956"/>
    </row>
    <row r="268" spans="1:11" ht="28.5" x14ac:dyDescent="0.2">
      <c r="A268" s="953"/>
      <c r="B268" s="641"/>
      <c r="C268" s="953"/>
      <c r="D268" s="50" t="s">
        <v>223</v>
      </c>
      <c r="E268" s="104" t="s">
        <v>224</v>
      </c>
      <c r="F268" s="65" t="s">
        <v>178</v>
      </c>
      <c r="G268" s="64">
        <f>IF(F268="Confiable",15,0)</f>
        <v>0</v>
      </c>
      <c r="H268" s="945"/>
      <c r="I268" s="948"/>
      <c r="J268" s="945"/>
      <c r="K268" s="956"/>
    </row>
    <row r="269" spans="1:11" ht="42.75" x14ac:dyDescent="0.2">
      <c r="A269" s="953"/>
      <c r="B269" s="641"/>
      <c r="C269" s="953"/>
      <c r="D269" s="50" t="s">
        <v>225</v>
      </c>
      <c r="E269" s="104" t="s">
        <v>226</v>
      </c>
      <c r="F269" s="217" t="s">
        <v>178</v>
      </c>
      <c r="G269" s="64">
        <f>IF(F269="Se investigan y se resuelven oportunamente",15,0)</f>
        <v>0</v>
      </c>
      <c r="H269" s="945"/>
      <c r="I269" s="948"/>
      <c r="J269" s="945"/>
      <c r="K269" s="956"/>
    </row>
    <row r="270" spans="1:11" ht="28.5" x14ac:dyDescent="0.2">
      <c r="A270" s="954"/>
      <c r="B270" s="642"/>
      <c r="C270" s="954"/>
      <c r="D270" s="45" t="s">
        <v>227</v>
      </c>
      <c r="E270" s="104" t="s">
        <v>228</v>
      </c>
      <c r="F270" s="65" t="s">
        <v>178</v>
      </c>
      <c r="G270" s="64">
        <f>IF(F270="Completa",10,IF(F270="Incompleta",5,0))</f>
        <v>0</v>
      </c>
      <c r="H270" s="946"/>
      <c r="I270" s="949"/>
      <c r="J270" s="946"/>
      <c r="K270" s="957"/>
    </row>
    <row r="271" spans="1:11" ht="15.75" thickBot="1" x14ac:dyDescent="0.25">
      <c r="A271" s="125"/>
      <c r="B271" s="126"/>
      <c r="C271" s="56"/>
      <c r="D271" s="57"/>
      <c r="E271" s="58" t="s">
        <v>229</v>
      </c>
      <c r="F271" s="16"/>
      <c r="G271" s="16">
        <f>SUM(G264:G270)</f>
        <v>0</v>
      </c>
      <c r="H271" s="135"/>
      <c r="I271" s="136"/>
      <c r="J271" s="136"/>
      <c r="K271" s="137"/>
    </row>
    <row r="272" spans="1:11" ht="15" thickBot="1" x14ac:dyDescent="0.25"/>
    <row r="273" spans="1:11" ht="30" x14ac:dyDescent="0.2">
      <c r="A273" s="958" t="s">
        <v>87</v>
      </c>
      <c r="B273" s="960" t="s">
        <v>232</v>
      </c>
      <c r="C273" s="962" t="s">
        <v>205</v>
      </c>
      <c r="D273" s="964" t="s">
        <v>206</v>
      </c>
      <c r="E273" s="965"/>
      <c r="F273" s="965"/>
      <c r="G273" s="965"/>
      <c r="H273" s="966"/>
      <c r="I273" s="109" t="s">
        <v>207</v>
      </c>
      <c r="J273" s="967" t="s">
        <v>208</v>
      </c>
      <c r="K273" s="950" t="s">
        <v>209</v>
      </c>
    </row>
    <row r="274" spans="1:11" ht="60.75" thickBot="1" x14ac:dyDescent="0.25">
      <c r="A274" s="959"/>
      <c r="B274" s="961"/>
      <c r="C274" s="963"/>
      <c r="D274" s="110" t="s">
        <v>210</v>
      </c>
      <c r="E274" s="51" t="s">
        <v>211</v>
      </c>
      <c r="F274" s="110" t="s">
        <v>212</v>
      </c>
      <c r="G274" s="110" t="s">
        <v>213</v>
      </c>
      <c r="H274" s="113" t="s">
        <v>230</v>
      </c>
      <c r="I274" s="52" t="s">
        <v>215</v>
      </c>
      <c r="J274" s="968"/>
      <c r="K274" s="951"/>
    </row>
    <row r="275" spans="1:11" x14ac:dyDescent="0.2">
      <c r="A275" s="952" t="str">
        <f>DESCRIPCION!A38</f>
        <v>i</v>
      </c>
      <c r="B275" s="640">
        <f>DESCRIPCION!D38</f>
        <v>0</v>
      </c>
      <c r="C275" s="952"/>
      <c r="D275" s="942" t="s">
        <v>216</v>
      </c>
      <c r="E275" s="129" t="s">
        <v>217</v>
      </c>
      <c r="F275" s="69" t="s">
        <v>178</v>
      </c>
      <c r="G275" s="130">
        <f>IF(F275="Asignado",15,0)</f>
        <v>0</v>
      </c>
      <c r="H275" s="944" t="str">
        <f>IF(AND(G282&gt;0,G282&lt;=85),"Débil",IF(AND(G282&gt;85,G282&lt;=95),"Moderado",IF(G282&gt;96,"Fuerte"," ")))</f>
        <v xml:space="preserve"> </v>
      </c>
      <c r="I275" s="947" t="s">
        <v>178</v>
      </c>
      <c r="J275" s="944"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955" t="str">
        <f>IF(J275="Fuerte","NO",IF(J275=" "," ","SI"))</f>
        <v xml:space="preserve"> </v>
      </c>
    </row>
    <row r="276" spans="1:11" ht="28.5" x14ac:dyDescent="0.2">
      <c r="A276" s="953"/>
      <c r="B276" s="641"/>
      <c r="C276" s="953"/>
      <c r="D276" s="943"/>
      <c r="E276" s="104" t="s">
        <v>218</v>
      </c>
      <c r="F276" s="65" t="s">
        <v>178</v>
      </c>
      <c r="G276" s="64">
        <f>IF(F276="Adecuado",15,0)</f>
        <v>0</v>
      </c>
      <c r="H276" s="945"/>
      <c r="I276" s="948"/>
      <c r="J276" s="945"/>
      <c r="K276" s="956"/>
    </row>
    <row r="277" spans="1:11" ht="42.75" x14ac:dyDescent="0.2">
      <c r="A277" s="953"/>
      <c r="B277" s="641"/>
      <c r="C277" s="953"/>
      <c r="D277" s="50" t="s">
        <v>219</v>
      </c>
      <c r="E277" s="104" t="s">
        <v>220</v>
      </c>
      <c r="F277" s="65" t="s">
        <v>178</v>
      </c>
      <c r="G277" s="64">
        <f>IF(F277="Oportuna",15,0)</f>
        <v>0</v>
      </c>
      <c r="H277" s="945"/>
      <c r="I277" s="948"/>
      <c r="J277" s="945"/>
      <c r="K277" s="956"/>
    </row>
    <row r="278" spans="1:11" ht="42.75" x14ac:dyDescent="0.2">
      <c r="A278" s="953"/>
      <c r="B278" s="641"/>
      <c r="C278" s="953"/>
      <c r="D278" s="50" t="s">
        <v>221</v>
      </c>
      <c r="E278" s="104" t="s">
        <v>222</v>
      </c>
      <c r="F278" s="217" t="s">
        <v>178</v>
      </c>
      <c r="G278" s="64">
        <f>IF(F278="Prevenir",15,IF(F278="Detectar",10,0))</f>
        <v>0</v>
      </c>
      <c r="H278" s="945"/>
      <c r="I278" s="948"/>
      <c r="J278" s="945"/>
      <c r="K278" s="956"/>
    </row>
    <row r="279" spans="1:11" ht="28.5" x14ac:dyDescent="0.2">
      <c r="A279" s="953"/>
      <c r="B279" s="641"/>
      <c r="C279" s="953"/>
      <c r="D279" s="50" t="s">
        <v>223</v>
      </c>
      <c r="E279" s="104" t="s">
        <v>224</v>
      </c>
      <c r="F279" s="65" t="s">
        <v>178</v>
      </c>
      <c r="G279" s="64">
        <f>IF(F279="Confiable",15,0)</f>
        <v>0</v>
      </c>
      <c r="H279" s="945"/>
      <c r="I279" s="948"/>
      <c r="J279" s="945"/>
      <c r="K279" s="956"/>
    </row>
    <row r="280" spans="1:11" ht="42.75" x14ac:dyDescent="0.2">
      <c r="A280" s="953"/>
      <c r="B280" s="641"/>
      <c r="C280" s="953"/>
      <c r="D280" s="50" t="s">
        <v>225</v>
      </c>
      <c r="E280" s="104" t="s">
        <v>226</v>
      </c>
      <c r="F280" s="217" t="s">
        <v>178</v>
      </c>
      <c r="G280" s="64">
        <f>IF(F280="Se investigan y se resuelven oportunamente",15,0)</f>
        <v>0</v>
      </c>
      <c r="H280" s="945"/>
      <c r="I280" s="948"/>
      <c r="J280" s="945"/>
      <c r="K280" s="956"/>
    </row>
    <row r="281" spans="1:11" ht="28.5" x14ac:dyDescent="0.2">
      <c r="A281" s="954"/>
      <c r="B281" s="642"/>
      <c r="C281" s="954"/>
      <c r="D281" s="45" t="s">
        <v>227</v>
      </c>
      <c r="E281" s="104" t="s">
        <v>228</v>
      </c>
      <c r="F281" s="65" t="s">
        <v>178</v>
      </c>
      <c r="G281" s="64">
        <f>IF(F281="Completa",10,IF(F281="Incompleta",5,0))</f>
        <v>0</v>
      </c>
      <c r="H281" s="946"/>
      <c r="I281" s="949"/>
      <c r="J281" s="946"/>
      <c r="K281" s="957"/>
    </row>
    <row r="282" spans="1:11" ht="15.75" thickBot="1" x14ac:dyDescent="0.25">
      <c r="A282" s="125"/>
      <c r="B282" s="126"/>
      <c r="C282" s="56"/>
      <c r="D282" s="57"/>
      <c r="E282" s="58" t="s">
        <v>229</v>
      </c>
      <c r="F282" s="16"/>
      <c r="G282" s="16">
        <f>SUM(G275:G281)</f>
        <v>0</v>
      </c>
      <c r="H282" s="135"/>
      <c r="I282" s="136"/>
      <c r="J282" s="136"/>
      <c r="K282" s="137"/>
    </row>
    <row r="283" spans="1:11" ht="15" thickBot="1" x14ac:dyDescent="0.25"/>
    <row r="284" spans="1:11" ht="30" x14ac:dyDescent="0.2">
      <c r="A284" s="958" t="s">
        <v>87</v>
      </c>
      <c r="B284" s="960" t="s">
        <v>232</v>
      </c>
      <c r="C284" s="962" t="s">
        <v>205</v>
      </c>
      <c r="D284" s="964" t="s">
        <v>206</v>
      </c>
      <c r="E284" s="965"/>
      <c r="F284" s="965"/>
      <c r="G284" s="965"/>
      <c r="H284" s="966"/>
      <c r="I284" s="109" t="s">
        <v>207</v>
      </c>
      <c r="J284" s="967" t="s">
        <v>208</v>
      </c>
      <c r="K284" s="950" t="s">
        <v>209</v>
      </c>
    </row>
    <row r="285" spans="1:11" ht="60.75" thickBot="1" x14ac:dyDescent="0.25">
      <c r="A285" s="959"/>
      <c r="B285" s="961"/>
      <c r="C285" s="963"/>
      <c r="D285" s="110" t="s">
        <v>210</v>
      </c>
      <c r="E285" s="51" t="s">
        <v>211</v>
      </c>
      <c r="F285" s="110" t="s">
        <v>212</v>
      </c>
      <c r="G285" s="110" t="s">
        <v>213</v>
      </c>
      <c r="H285" s="113" t="s">
        <v>230</v>
      </c>
      <c r="I285" s="52" t="s">
        <v>215</v>
      </c>
      <c r="J285" s="968"/>
      <c r="K285" s="951"/>
    </row>
    <row r="286" spans="1:11" x14ac:dyDescent="0.2">
      <c r="A286" s="952" t="str">
        <f>DESCRIPCION!A38</f>
        <v>i</v>
      </c>
      <c r="B286" s="640">
        <f>DESCRIPCION!D39</f>
        <v>0</v>
      </c>
      <c r="C286" s="952"/>
      <c r="D286" s="942" t="s">
        <v>216</v>
      </c>
      <c r="E286" s="129" t="s">
        <v>217</v>
      </c>
      <c r="F286" s="69" t="s">
        <v>178</v>
      </c>
      <c r="G286" s="130">
        <f>IF(F286="Asignado",15,0)</f>
        <v>0</v>
      </c>
      <c r="H286" s="944" t="str">
        <f>IF(AND(G293&gt;0,G293&lt;=85),"Débil",IF(AND(G293&gt;85,G293&lt;=95),"Moderado",IF(G293&gt;96,"Fuerte"," ")))</f>
        <v xml:space="preserve"> </v>
      </c>
      <c r="I286" s="947" t="s">
        <v>178</v>
      </c>
      <c r="J286" s="944"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955" t="str">
        <f>IF(J286="Fuerte","NO",IF(J286=" "," ","SI"))</f>
        <v xml:space="preserve"> </v>
      </c>
    </row>
    <row r="287" spans="1:11" ht="28.5" x14ac:dyDescent="0.2">
      <c r="A287" s="953"/>
      <c r="B287" s="641"/>
      <c r="C287" s="953"/>
      <c r="D287" s="943"/>
      <c r="E287" s="104" t="s">
        <v>218</v>
      </c>
      <c r="F287" s="65" t="s">
        <v>178</v>
      </c>
      <c r="G287" s="64">
        <f>IF(F287="Adecuado",15,0)</f>
        <v>0</v>
      </c>
      <c r="H287" s="945"/>
      <c r="I287" s="948"/>
      <c r="J287" s="945"/>
      <c r="K287" s="956"/>
    </row>
    <row r="288" spans="1:11" ht="42.75" x14ac:dyDescent="0.2">
      <c r="A288" s="953"/>
      <c r="B288" s="641"/>
      <c r="C288" s="953"/>
      <c r="D288" s="50" t="s">
        <v>219</v>
      </c>
      <c r="E288" s="104" t="s">
        <v>220</v>
      </c>
      <c r="F288" s="65" t="s">
        <v>178</v>
      </c>
      <c r="G288" s="64">
        <f>IF(F288="Oportuna",15,0)</f>
        <v>0</v>
      </c>
      <c r="H288" s="945"/>
      <c r="I288" s="948"/>
      <c r="J288" s="945"/>
      <c r="K288" s="956"/>
    </row>
    <row r="289" spans="1:11" ht="42.75" x14ac:dyDescent="0.2">
      <c r="A289" s="953"/>
      <c r="B289" s="641"/>
      <c r="C289" s="953"/>
      <c r="D289" s="50" t="s">
        <v>221</v>
      </c>
      <c r="E289" s="104" t="s">
        <v>222</v>
      </c>
      <c r="F289" s="217" t="s">
        <v>178</v>
      </c>
      <c r="G289" s="64">
        <f>IF(F289="Prevenir",15,IF(F289="Detectar",10,0))</f>
        <v>0</v>
      </c>
      <c r="H289" s="945"/>
      <c r="I289" s="948"/>
      <c r="J289" s="945"/>
      <c r="K289" s="956"/>
    </row>
    <row r="290" spans="1:11" ht="28.5" x14ac:dyDescent="0.2">
      <c r="A290" s="953"/>
      <c r="B290" s="641"/>
      <c r="C290" s="953"/>
      <c r="D290" s="50" t="s">
        <v>223</v>
      </c>
      <c r="E290" s="104" t="s">
        <v>224</v>
      </c>
      <c r="F290" s="65" t="s">
        <v>178</v>
      </c>
      <c r="G290" s="64">
        <f>IF(F290="Confiable",15,0)</f>
        <v>0</v>
      </c>
      <c r="H290" s="945"/>
      <c r="I290" s="948"/>
      <c r="J290" s="945"/>
      <c r="K290" s="956"/>
    </row>
    <row r="291" spans="1:11" ht="42.75" x14ac:dyDescent="0.2">
      <c r="A291" s="953"/>
      <c r="B291" s="641"/>
      <c r="C291" s="953"/>
      <c r="D291" s="50" t="s">
        <v>225</v>
      </c>
      <c r="E291" s="104" t="s">
        <v>226</v>
      </c>
      <c r="F291" s="217" t="s">
        <v>178</v>
      </c>
      <c r="G291" s="64">
        <f>IF(F291="Se investigan y se resuelven oportunamente",15,0)</f>
        <v>0</v>
      </c>
      <c r="H291" s="945"/>
      <c r="I291" s="948"/>
      <c r="J291" s="945"/>
      <c r="K291" s="956"/>
    </row>
    <row r="292" spans="1:11" ht="28.5" x14ac:dyDescent="0.2">
      <c r="A292" s="954"/>
      <c r="B292" s="642"/>
      <c r="C292" s="954"/>
      <c r="D292" s="45" t="s">
        <v>227</v>
      </c>
      <c r="E292" s="104" t="s">
        <v>228</v>
      </c>
      <c r="F292" s="65" t="s">
        <v>178</v>
      </c>
      <c r="G292" s="64">
        <f>IF(F292="Completa",10,IF(F292="Incompleta",5,0))</f>
        <v>0</v>
      </c>
      <c r="H292" s="946"/>
      <c r="I292" s="949"/>
      <c r="J292" s="946"/>
      <c r="K292" s="957"/>
    </row>
    <row r="293" spans="1:11" ht="15.75" thickBot="1" x14ac:dyDescent="0.25">
      <c r="A293" s="125"/>
      <c r="B293" s="126"/>
      <c r="C293" s="56"/>
      <c r="D293" s="57"/>
      <c r="E293" s="58" t="s">
        <v>229</v>
      </c>
      <c r="F293" s="16"/>
      <c r="G293" s="16">
        <f>SUM(G286:G292)</f>
        <v>0</v>
      </c>
      <c r="H293" s="135"/>
      <c r="I293" s="136"/>
      <c r="J293" s="136"/>
      <c r="K293" s="137"/>
    </row>
    <row r="294" spans="1:11" ht="15" thickBot="1" x14ac:dyDescent="0.25"/>
    <row r="295" spans="1:11" ht="30" x14ac:dyDescent="0.2">
      <c r="A295" s="958" t="s">
        <v>87</v>
      </c>
      <c r="B295" s="960" t="s">
        <v>232</v>
      </c>
      <c r="C295" s="962" t="s">
        <v>205</v>
      </c>
      <c r="D295" s="964" t="s">
        <v>206</v>
      </c>
      <c r="E295" s="965"/>
      <c r="F295" s="965"/>
      <c r="G295" s="965"/>
      <c r="H295" s="966"/>
      <c r="I295" s="109" t="s">
        <v>207</v>
      </c>
      <c r="J295" s="967" t="s">
        <v>208</v>
      </c>
      <c r="K295" s="950" t="s">
        <v>209</v>
      </c>
    </row>
    <row r="296" spans="1:11" ht="60.75" thickBot="1" x14ac:dyDescent="0.25">
      <c r="A296" s="959"/>
      <c r="B296" s="961"/>
      <c r="C296" s="963"/>
      <c r="D296" s="110" t="s">
        <v>210</v>
      </c>
      <c r="E296" s="51" t="s">
        <v>211</v>
      </c>
      <c r="F296" s="110" t="s">
        <v>212</v>
      </c>
      <c r="G296" s="110" t="s">
        <v>213</v>
      </c>
      <c r="H296" s="113" t="s">
        <v>230</v>
      </c>
      <c r="I296" s="52" t="s">
        <v>215</v>
      </c>
      <c r="J296" s="968"/>
      <c r="K296" s="951"/>
    </row>
    <row r="297" spans="1:11" x14ac:dyDescent="0.2">
      <c r="A297" s="952" t="str">
        <f>DESCRIPCION!A38</f>
        <v>i</v>
      </c>
      <c r="B297" s="640">
        <f>DESCRIPCION!D40</f>
        <v>0</v>
      </c>
      <c r="C297" s="952"/>
      <c r="D297" s="942" t="s">
        <v>216</v>
      </c>
      <c r="E297" s="129" t="s">
        <v>217</v>
      </c>
      <c r="F297" s="69" t="s">
        <v>178</v>
      </c>
      <c r="G297" s="130">
        <f>IF(F297="Asignado",15,0)</f>
        <v>0</v>
      </c>
      <c r="H297" s="944" t="str">
        <f>IF(AND(G304&gt;0,G304&lt;=85),"Débil",IF(AND(G304&gt;85,G304&lt;=95),"Moderado",IF(G304&gt;96,"Fuerte"," ")))</f>
        <v xml:space="preserve"> </v>
      </c>
      <c r="I297" s="947" t="s">
        <v>178</v>
      </c>
      <c r="J297" s="944"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955" t="str">
        <f>IF(J297="Fuerte","NO",IF(J297=" "," ","SI"))</f>
        <v xml:space="preserve"> </v>
      </c>
    </row>
    <row r="298" spans="1:11" ht="28.5" x14ac:dyDescent="0.2">
      <c r="A298" s="953"/>
      <c r="B298" s="641"/>
      <c r="C298" s="953"/>
      <c r="D298" s="943"/>
      <c r="E298" s="104" t="s">
        <v>218</v>
      </c>
      <c r="F298" s="65" t="s">
        <v>178</v>
      </c>
      <c r="G298" s="64">
        <f>IF(F298="Adecuado",15,0)</f>
        <v>0</v>
      </c>
      <c r="H298" s="945"/>
      <c r="I298" s="948"/>
      <c r="J298" s="945"/>
      <c r="K298" s="956"/>
    </row>
    <row r="299" spans="1:11" ht="42.75" x14ac:dyDescent="0.2">
      <c r="A299" s="953"/>
      <c r="B299" s="641"/>
      <c r="C299" s="953"/>
      <c r="D299" s="50" t="s">
        <v>219</v>
      </c>
      <c r="E299" s="104" t="s">
        <v>220</v>
      </c>
      <c r="F299" s="65" t="s">
        <v>178</v>
      </c>
      <c r="G299" s="64">
        <f>IF(F299="Oportuna",15,0)</f>
        <v>0</v>
      </c>
      <c r="H299" s="945"/>
      <c r="I299" s="948"/>
      <c r="J299" s="945"/>
      <c r="K299" s="956"/>
    </row>
    <row r="300" spans="1:11" ht="42.75" x14ac:dyDescent="0.2">
      <c r="A300" s="953"/>
      <c r="B300" s="641"/>
      <c r="C300" s="953"/>
      <c r="D300" s="50" t="s">
        <v>221</v>
      </c>
      <c r="E300" s="104" t="s">
        <v>222</v>
      </c>
      <c r="F300" s="217" t="s">
        <v>178</v>
      </c>
      <c r="G300" s="64">
        <f>IF(F300="Prevenir",15,IF(F300="Detectar",10,0))</f>
        <v>0</v>
      </c>
      <c r="H300" s="945"/>
      <c r="I300" s="948"/>
      <c r="J300" s="945"/>
      <c r="K300" s="956"/>
    </row>
    <row r="301" spans="1:11" ht="28.5" x14ac:dyDescent="0.2">
      <c r="A301" s="953"/>
      <c r="B301" s="641"/>
      <c r="C301" s="953"/>
      <c r="D301" s="50" t="s">
        <v>223</v>
      </c>
      <c r="E301" s="104" t="s">
        <v>224</v>
      </c>
      <c r="F301" s="65" t="s">
        <v>178</v>
      </c>
      <c r="G301" s="64">
        <f>IF(F301="Confiable",15,0)</f>
        <v>0</v>
      </c>
      <c r="H301" s="945"/>
      <c r="I301" s="948"/>
      <c r="J301" s="945"/>
      <c r="K301" s="956"/>
    </row>
    <row r="302" spans="1:11" ht="42.75" x14ac:dyDescent="0.2">
      <c r="A302" s="953"/>
      <c r="B302" s="641"/>
      <c r="C302" s="953"/>
      <c r="D302" s="50" t="s">
        <v>225</v>
      </c>
      <c r="E302" s="104" t="s">
        <v>226</v>
      </c>
      <c r="F302" s="217" t="s">
        <v>178</v>
      </c>
      <c r="G302" s="64">
        <f>IF(F302="Se investigan y se resuelven oportunamente",15,0)</f>
        <v>0</v>
      </c>
      <c r="H302" s="945"/>
      <c r="I302" s="948"/>
      <c r="J302" s="945"/>
      <c r="K302" s="956"/>
    </row>
    <row r="303" spans="1:11" ht="28.5" x14ac:dyDescent="0.2">
      <c r="A303" s="954"/>
      <c r="B303" s="642"/>
      <c r="C303" s="954"/>
      <c r="D303" s="45" t="s">
        <v>227</v>
      </c>
      <c r="E303" s="104" t="s">
        <v>228</v>
      </c>
      <c r="F303" s="65" t="s">
        <v>178</v>
      </c>
      <c r="G303" s="64">
        <f>IF(F303="Completa",10,IF(F303="Incompleta",5,0))</f>
        <v>0</v>
      </c>
      <c r="H303" s="946"/>
      <c r="I303" s="949"/>
      <c r="J303" s="946"/>
      <c r="K303" s="957"/>
    </row>
    <row r="304" spans="1:11" ht="15.75" thickBot="1" x14ac:dyDescent="0.25">
      <c r="A304" s="125"/>
      <c r="B304" s="126"/>
      <c r="C304" s="56"/>
      <c r="D304" s="57"/>
      <c r="E304" s="58" t="s">
        <v>229</v>
      </c>
      <c r="F304" s="16"/>
      <c r="G304" s="16">
        <f>SUM(G297:G303)</f>
        <v>0</v>
      </c>
      <c r="H304" s="135"/>
      <c r="I304" s="136"/>
      <c r="J304" s="136"/>
      <c r="K304" s="137"/>
    </row>
    <row r="305" spans="1:11" ht="15" thickBot="1" x14ac:dyDescent="0.25"/>
    <row r="306" spans="1:11" ht="30" x14ac:dyDescent="0.2">
      <c r="A306" s="958" t="s">
        <v>87</v>
      </c>
      <c r="B306" s="960" t="s">
        <v>232</v>
      </c>
      <c r="C306" s="962" t="s">
        <v>205</v>
      </c>
      <c r="D306" s="964" t="s">
        <v>206</v>
      </c>
      <c r="E306" s="965"/>
      <c r="F306" s="965"/>
      <c r="G306" s="965"/>
      <c r="H306" s="966"/>
      <c r="I306" s="109" t="s">
        <v>207</v>
      </c>
      <c r="J306" s="967" t="s">
        <v>208</v>
      </c>
      <c r="K306" s="950" t="s">
        <v>209</v>
      </c>
    </row>
    <row r="307" spans="1:11" ht="60.75" thickBot="1" x14ac:dyDescent="0.25">
      <c r="A307" s="959"/>
      <c r="B307" s="961"/>
      <c r="C307" s="963"/>
      <c r="D307" s="110" t="s">
        <v>210</v>
      </c>
      <c r="E307" s="51" t="s">
        <v>211</v>
      </c>
      <c r="F307" s="110" t="s">
        <v>212</v>
      </c>
      <c r="G307" s="110" t="s">
        <v>213</v>
      </c>
      <c r="H307" s="113" t="s">
        <v>230</v>
      </c>
      <c r="I307" s="52" t="s">
        <v>215</v>
      </c>
      <c r="J307" s="968"/>
      <c r="K307" s="951"/>
    </row>
    <row r="308" spans="1:11" x14ac:dyDescent="0.2">
      <c r="A308" s="952" t="str">
        <f>DESCRIPCION!A41</f>
        <v>j</v>
      </c>
      <c r="B308" s="640">
        <f>DESCRIPCION!D41</f>
        <v>0</v>
      </c>
      <c r="C308" s="952"/>
      <c r="D308" s="942" t="s">
        <v>216</v>
      </c>
      <c r="E308" s="129" t="s">
        <v>217</v>
      </c>
      <c r="F308" s="69" t="s">
        <v>178</v>
      </c>
      <c r="G308" s="130">
        <f>IF(F308="Asignado",15,0)</f>
        <v>0</v>
      </c>
      <c r="H308" s="944" t="str">
        <f>IF(AND(G315&gt;0,G315&lt;=85),"Débil",IF(AND(G315&gt;85,G315&lt;=95),"Moderado",IF(G315&gt;96,"Fuerte"," ")))</f>
        <v xml:space="preserve"> </v>
      </c>
      <c r="I308" s="947" t="s">
        <v>178</v>
      </c>
      <c r="J308" s="944"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955" t="str">
        <f>IF(J308="Fuerte","NO",IF(J308=" "," ","SI"))</f>
        <v xml:space="preserve"> </v>
      </c>
    </row>
    <row r="309" spans="1:11" ht="28.5" x14ac:dyDescent="0.2">
      <c r="A309" s="953"/>
      <c r="B309" s="641"/>
      <c r="C309" s="953"/>
      <c r="D309" s="943"/>
      <c r="E309" s="104" t="s">
        <v>218</v>
      </c>
      <c r="F309" s="65" t="s">
        <v>178</v>
      </c>
      <c r="G309" s="64">
        <f>IF(F309="Adecuado",15,0)</f>
        <v>0</v>
      </c>
      <c r="H309" s="945"/>
      <c r="I309" s="948"/>
      <c r="J309" s="945"/>
      <c r="K309" s="956"/>
    </row>
    <row r="310" spans="1:11" ht="42.75" x14ac:dyDescent="0.2">
      <c r="A310" s="953"/>
      <c r="B310" s="641"/>
      <c r="C310" s="953"/>
      <c r="D310" s="50" t="s">
        <v>219</v>
      </c>
      <c r="E310" s="104" t="s">
        <v>220</v>
      </c>
      <c r="F310" s="65" t="s">
        <v>178</v>
      </c>
      <c r="G310" s="64">
        <f>IF(F310="Oportuna",15,0)</f>
        <v>0</v>
      </c>
      <c r="H310" s="945"/>
      <c r="I310" s="948"/>
      <c r="J310" s="945"/>
      <c r="K310" s="956"/>
    </row>
    <row r="311" spans="1:11" ht="42.75" x14ac:dyDescent="0.2">
      <c r="A311" s="953"/>
      <c r="B311" s="641"/>
      <c r="C311" s="953"/>
      <c r="D311" s="50" t="s">
        <v>221</v>
      </c>
      <c r="E311" s="104" t="s">
        <v>222</v>
      </c>
      <c r="F311" s="217" t="s">
        <v>178</v>
      </c>
      <c r="G311" s="64">
        <f>IF(F311="Prevenir",15,IF(F311="Detectar",10,0))</f>
        <v>0</v>
      </c>
      <c r="H311" s="945"/>
      <c r="I311" s="948"/>
      <c r="J311" s="945"/>
      <c r="K311" s="956"/>
    </row>
    <row r="312" spans="1:11" ht="28.5" x14ac:dyDescent="0.2">
      <c r="A312" s="953"/>
      <c r="B312" s="641"/>
      <c r="C312" s="953"/>
      <c r="D312" s="50" t="s">
        <v>223</v>
      </c>
      <c r="E312" s="104" t="s">
        <v>224</v>
      </c>
      <c r="F312" s="65" t="s">
        <v>178</v>
      </c>
      <c r="G312" s="64">
        <f>IF(F312="Confiable",15,0)</f>
        <v>0</v>
      </c>
      <c r="H312" s="945"/>
      <c r="I312" s="948"/>
      <c r="J312" s="945"/>
      <c r="K312" s="956"/>
    </row>
    <row r="313" spans="1:11" ht="42.75" x14ac:dyDescent="0.2">
      <c r="A313" s="953"/>
      <c r="B313" s="641"/>
      <c r="C313" s="953"/>
      <c r="D313" s="50" t="s">
        <v>225</v>
      </c>
      <c r="E313" s="104" t="s">
        <v>226</v>
      </c>
      <c r="F313" s="217" t="s">
        <v>178</v>
      </c>
      <c r="G313" s="64">
        <f>IF(F313="Se investigan y se resuelven oportunamente",15,0)</f>
        <v>0</v>
      </c>
      <c r="H313" s="945"/>
      <c r="I313" s="948"/>
      <c r="J313" s="945"/>
      <c r="K313" s="956"/>
    </row>
    <row r="314" spans="1:11" ht="28.5" x14ac:dyDescent="0.2">
      <c r="A314" s="954"/>
      <c r="B314" s="642"/>
      <c r="C314" s="954"/>
      <c r="D314" s="45" t="s">
        <v>227</v>
      </c>
      <c r="E314" s="104" t="s">
        <v>228</v>
      </c>
      <c r="F314" s="65" t="s">
        <v>178</v>
      </c>
      <c r="G314" s="64">
        <f>IF(F314="Completa",10,IF(F314="Incompleta",5,0))</f>
        <v>0</v>
      </c>
      <c r="H314" s="946"/>
      <c r="I314" s="949"/>
      <c r="J314" s="946"/>
      <c r="K314" s="957"/>
    </row>
    <row r="315" spans="1:11" ht="15.75" thickBot="1" x14ac:dyDescent="0.25">
      <c r="A315" s="125"/>
      <c r="B315" s="126"/>
      <c r="C315" s="56"/>
      <c r="D315" s="57"/>
      <c r="E315" s="58" t="s">
        <v>229</v>
      </c>
      <c r="F315" s="16"/>
      <c r="G315" s="16">
        <f>SUM(G308:G314)</f>
        <v>0</v>
      </c>
      <c r="H315" s="135"/>
      <c r="I315" s="136"/>
      <c r="J315" s="136"/>
      <c r="K315" s="137"/>
    </row>
    <row r="316" spans="1:11" ht="15" thickBot="1" x14ac:dyDescent="0.25"/>
    <row r="317" spans="1:11" ht="30" x14ac:dyDescent="0.2">
      <c r="A317" s="958" t="s">
        <v>87</v>
      </c>
      <c r="B317" s="960" t="s">
        <v>232</v>
      </c>
      <c r="C317" s="962" t="s">
        <v>205</v>
      </c>
      <c r="D317" s="964" t="s">
        <v>206</v>
      </c>
      <c r="E317" s="965"/>
      <c r="F317" s="965"/>
      <c r="G317" s="965"/>
      <c r="H317" s="966"/>
      <c r="I317" s="109" t="s">
        <v>207</v>
      </c>
      <c r="J317" s="967" t="s">
        <v>208</v>
      </c>
      <c r="K317" s="950" t="s">
        <v>209</v>
      </c>
    </row>
    <row r="318" spans="1:11" ht="60.75" thickBot="1" x14ac:dyDescent="0.25">
      <c r="A318" s="959"/>
      <c r="B318" s="961"/>
      <c r="C318" s="963"/>
      <c r="D318" s="110" t="s">
        <v>210</v>
      </c>
      <c r="E318" s="51" t="s">
        <v>211</v>
      </c>
      <c r="F318" s="110" t="s">
        <v>212</v>
      </c>
      <c r="G318" s="110" t="s">
        <v>213</v>
      </c>
      <c r="H318" s="113" t="s">
        <v>230</v>
      </c>
      <c r="I318" s="52" t="s">
        <v>215</v>
      </c>
      <c r="J318" s="968"/>
      <c r="K318" s="951"/>
    </row>
    <row r="319" spans="1:11" x14ac:dyDescent="0.2">
      <c r="A319" s="952" t="str">
        <f>DESCRIPCION!A41</f>
        <v>j</v>
      </c>
      <c r="B319" s="640">
        <f>DESCRIPCION!D42</f>
        <v>0</v>
      </c>
      <c r="C319" s="952"/>
      <c r="D319" s="942" t="s">
        <v>216</v>
      </c>
      <c r="E319" s="129" t="s">
        <v>217</v>
      </c>
      <c r="F319" s="69" t="s">
        <v>178</v>
      </c>
      <c r="G319" s="130">
        <f>IF(F319="Asignado",15,0)</f>
        <v>0</v>
      </c>
      <c r="H319" s="944" t="str">
        <f>IF(AND(G326&gt;0,G326&lt;=85),"Débil",IF(AND(G326&gt;85,G326&lt;=95),"Moderado",IF(G326&gt;96,"Fuerte"," ")))</f>
        <v xml:space="preserve"> </v>
      </c>
      <c r="I319" s="947" t="s">
        <v>201</v>
      </c>
      <c r="J319" s="944"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955" t="str">
        <f>IF(J319="Fuerte","NO",IF(J319=" "," ","SI"))</f>
        <v xml:space="preserve"> </v>
      </c>
    </row>
    <row r="320" spans="1:11" ht="28.5" x14ac:dyDescent="0.2">
      <c r="A320" s="953"/>
      <c r="B320" s="641"/>
      <c r="C320" s="953"/>
      <c r="D320" s="943"/>
      <c r="E320" s="104" t="s">
        <v>218</v>
      </c>
      <c r="F320" s="65" t="s">
        <v>178</v>
      </c>
      <c r="G320" s="64">
        <f>IF(F320="Adecuado",15,0)</f>
        <v>0</v>
      </c>
      <c r="H320" s="945"/>
      <c r="I320" s="948"/>
      <c r="J320" s="945"/>
      <c r="K320" s="956"/>
    </row>
    <row r="321" spans="1:11" ht="42.75" x14ac:dyDescent="0.2">
      <c r="A321" s="953"/>
      <c r="B321" s="641"/>
      <c r="C321" s="953"/>
      <c r="D321" s="50" t="s">
        <v>219</v>
      </c>
      <c r="E321" s="104" t="s">
        <v>220</v>
      </c>
      <c r="F321" s="65" t="s">
        <v>178</v>
      </c>
      <c r="G321" s="64">
        <f>IF(F321="Oportuna",15,0)</f>
        <v>0</v>
      </c>
      <c r="H321" s="945"/>
      <c r="I321" s="948"/>
      <c r="J321" s="945"/>
      <c r="K321" s="956"/>
    </row>
    <row r="322" spans="1:11" ht="42.75" x14ac:dyDescent="0.2">
      <c r="A322" s="953"/>
      <c r="B322" s="641"/>
      <c r="C322" s="953"/>
      <c r="D322" s="50" t="s">
        <v>221</v>
      </c>
      <c r="E322" s="104" t="s">
        <v>222</v>
      </c>
      <c r="F322" s="217" t="s">
        <v>178</v>
      </c>
      <c r="G322" s="64">
        <f>IF(F322="Prevenir",15,IF(F322="Detectar",10,0))</f>
        <v>0</v>
      </c>
      <c r="H322" s="945"/>
      <c r="I322" s="948"/>
      <c r="J322" s="945"/>
      <c r="K322" s="956"/>
    </row>
    <row r="323" spans="1:11" ht="28.5" x14ac:dyDescent="0.2">
      <c r="A323" s="953"/>
      <c r="B323" s="641"/>
      <c r="C323" s="953"/>
      <c r="D323" s="50" t="s">
        <v>223</v>
      </c>
      <c r="E323" s="104" t="s">
        <v>224</v>
      </c>
      <c r="F323" s="65" t="s">
        <v>178</v>
      </c>
      <c r="G323" s="64">
        <f>IF(F323="Confiable",15,0)</f>
        <v>0</v>
      </c>
      <c r="H323" s="945"/>
      <c r="I323" s="948"/>
      <c r="J323" s="945"/>
      <c r="K323" s="956"/>
    </row>
    <row r="324" spans="1:11" ht="42.75" x14ac:dyDescent="0.2">
      <c r="A324" s="953"/>
      <c r="B324" s="641"/>
      <c r="C324" s="953"/>
      <c r="D324" s="50" t="s">
        <v>225</v>
      </c>
      <c r="E324" s="104" t="s">
        <v>226</v>
      </c>
      <c r="F324" s="217" t="s">
        <v>178</v>
      </c>
      <c r="G324" s="64">
        <f>IF(F324="Se investigan y se resuelven oportunamente",15,0)</f>
        <v>0</v>
      </c>
      <c r="H324" s="945"/>
      <c r="I324" s="948"/>
      <c r="J324" s="945"/>
      <c r="K324" s="956"/>
    </row>
    <row r="325" spans="1:11" ht="28.5" x14ac:dyDescent="0.2">
      <c r="A325" s="954"/>
      <c r="B325" s="642"/>
      <c r="C325" s="954"/>
      <c r="D325" s="45" t="s">
        <v>227</v>
      </c>
      <c r="E325" s="104" t="s">
        <v>228</v>
      </c>
      <c r="F325" s="65" t="s">
        <v>178</v>
      </c>
      <c r="G325" s="64">
        <f>IF(F325="Completa",10,IF(F325="Incompleta",5,0))</f>
        <v>0</v>
      </c>
      <c r="H325" s="946"/>
      <c r="I325" s="949"/>
      <c r="J325" s="946"/>
      <c r="K325" s="957"/>
    </row>
    <row r="326" spans="1:11" ht="15.75" thickBot="1" x14ac:dyDescent="0.25">
      <c r="A326" s="125"/>
      <c r="B326" s="126"/>
      <c r="C326" s="56"/>
      <c r="D326" s="57"/>
      <c r="E326" s="58" t="s">
        <v>229</v>
      </c>
      <c r="F326" s="16"/>
      <c r="G326" s="16">
        <f>SUM(G319:G325)</f>
        <v>0</v>
      </c>
      <c r="H326" s="135"/>
      <c r="I326" s="136"/>
      <c r="J326" s="136"/>
      <c r="K326" s="137"/>
    </row>
    <row r="327" spans="1:11" ht="15" thickBot="1" x14ac:dyDescent="0.25"/>
    <row r="328" spans="1:11" ht="30" x14ac:dyDescent="0.2">
      <c r="A328" s="958" t="s">
        <v>87</v>
      </c>
      <c r="B328" s="960" t="s">
        <v>232</v>
      </c>
      <c r="C328" s="962" t="s">
        <v>205</v>
      </c>
      <c r="D328" s="964" t="s">
        <v>206</v>
      </c>
      <c r="E328" s="965"/>
      <c r="F328" s="965"/>
      <c r="G328" s="965"/>
      <c r="H328" s="966"/>
      <c r="I328" s="109" t="s">
        <v>207</v>
      </c>
      <c r="J328" s="967" t="s">
        <v>208</v>
      </c>
      <c r="K328" s="950" t="s">
        <v>209</v>
      </c>
    </row>
    <row r="329" spans="1:11" ht="60.75" thickBot="1" x14ac:dyDescent="0.25">
      <c r="A329" s="959"/>
      <c r="B329" s="961"/>
      <c r="C329" s="963"/>
      <c r="D329" s="110" t="s">
        <v>210</v>
      </c>
      <c r="E329" s="51" t="s">
        <v>211</v>
      </c>
      <c r="F329" s="110" t="s">
        <v>212</v>
      </c>
      <c r="G329" s="110" t="s">
        <v>213</v>
      </c>
      <c r="H329" s="113" t="s">
        <v>230</v>
      </c>
      <c r="I329" s="52" t="s">
        <v>215</v>
      </c>
      <c r="J329" s="968"/>
      <c r="K329" s="951"/>
    </row>
    <row r="330" spans="1:11" x14ac:dyDescent="0.2">
      <c r="A330" s="952" t="str">
        <f>DESCRIPCION!A41</f>
        <v>j</v>
      </c>
      <c r="B330" s="640">
        <f>DESCRIPCION!D43</f>
        <v>0</v>
      </c>
      <c r="C330" s="952"/>
      <c r="D330" s="942" t="s">
        <v>216</v>
      </c>
      <c r="E330" s="129" t="s">
        <v>217</v>
      </c>
      <c r="F330" s="69" t="s">
        <v>178</v>
      </c>
      <c r="G330" s="130">
        <f>IF(F330="Asignado",15,0)</f>
        <v>0</v>
      </c>
      <c r="H330" s="944" t="str">
        <f>IF(AND(G337&gt;0,G337&lt;=85),"Débil",IF(AND(G337&gt;85,G337&lt;=95),"Moderado",IF(G337&gt;96,"Fuerte"," ")))</f>
        <v xml:space="preserve"> </v>
      </c>
      <c r="I330" s="947" t="s">
        <v>178</v>
      </c>
      <c r="J330" s="944"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955" t="str">
        <f>IF(J330="Fuerte","NO",IF(J330=" "," ","SI"))</f>
        <v xml:space="preserve"> </v>
      </c>
    </row>
    <row r="331" spans="1:11" ht="28.5" x14ac:dyDescent="0.2">
      <c r="A331" s="953"/>
      <c r="B331" s="641"/>
      <c r="C331" s="953"/>
      <c r="D331" s="943"/>
      <c r="E331" s="104" t="s">
        <v>218</v>
      </c>
      <c r="F331" s="65" t="s">
        <v>178</v>
      </c>
      <c r="G331" s="64">
        <f>IF(F331="Adecuado",15,0)</f>
        <v>0</v>
      </c>
      <c r="H331" s="945"/>
      <c r="I331" s="948"/>
      <c r="J331" s="945"/>
      <c r="K331" s="956"/>
    </row>
    <row r="332" spans="1:11" ht="42.75" x14ac:dyDescent="0.2">
      <c r="A332" s="953"/>
      <c r="B332" s="641"/>
      <c r="C332" s="953"/>
      <c r="D332" s="50" t="s">
        <v>219</v>
      </c>
      <c r="E332" s="104" t="s">
        <v>220</v>
      </c>
      <c r="F332" s="65" t="s">
        <v>178</v>
      </c>
      <c r="G332" s="64">
        <f>IF(F332="Oportuna",15,0)</f>
        <v>0</v>
      </c>
      <c r="H332" s="945"/>
      <c r="I332" s="948"/>
      <c r="J332" s="945"/>
      <c r="K332" s="956"/>
    </row>
    <row r="333" spans="1:11" ht="42.75" x14ac:dyDescent="0.2">
      <c r="A333" s="953"/>
      <c r="B333" s="641"/>
      <c r="C333" s="953"/>
      <c r="D333" s="50" t="s">
        <v>221</v>
      </c>
      <c r="E333" s="104" t="s">
        <v>222</v>
      </c>
      <c r="F333" s="217" t="s">
        <v>178</v>
      </c>
      <c r="G333" s="64">
        <f>IF(F333="Prevenir",15,IF(F333="Detectar",10,0))</f>
        <v>0</v>
      </c>
      <c r="H333" s="945"/>
      <c r="I333" s="948"/>
      <c r="J333" s="945"/>
      <c r="K333" s="956"/>
    </row>
    <row r="334" spans="1:11" ht="28.5" x14ac:dyDescent="0.2">
      <c r="A334" s="953"/>
      <c r="B334" s="641"/>
      <c r="C334" s="953"/>
      <c r="D334" s="50" t="s">
        <v>223</v>
      </c>
      <c r="E334" s="104" t="s">
        <v>224</v>
      </c>
      <c r="F334" s="65" t="s">
        <v>178</v>
      </c>
      <c r="G334" s="64">
        <f>IF(F334="Confiable",15,0)</f>
        <v>0</v>
      </c>
      <c r="H334" s="945"/>
      <c r="I334" s="948"/>
      <c r="J334" s="945"/>
      <c r="K334" s="956"/>
    </row>
    <row r="335" spans="1:11" ht="42.75" x14ac:dyDescent="0.2">
      <c r="A335" s="953"/>
      <c r="B335" s="641"/>
      <c r="C335" s="953"/>
      <c r="D335" s="50" t="s">
        <v>225</v>
      </c>
      <c r="E335" s="104" t="s">
        <v>226</v>
      </c>
      <c r="F335" s="217" t="s">
        <v>178</v>
      </c>
      <c r="G335" s="64">
        <f>IF(F335="Se investigan y se resuelven oportunamente",15,0)</f>
        <v>0</v>
      </c>
      <c r="H335" s="945"/>
      <c r="I335" s="948"/>
      <c r="J335" s="945"/>
      <c r="K335" s="956"/>
    </row>
    <row r="336" spans="1:11" ht="28.5" x14ac:dyDescent="0.2">
      <c r="A336" s="954"/>
      <c r="B336" s="642"/>
      <c r="C336" s="954"/>
      <c r="D336" s="45" t="s">
        <v>227</v>
      </c>
      <c r="E336" s="104" t="s">
        <v>228</v>
      </c>
      <c r="F336" s="65" t="s">
        <v>178</v>
      </c>
      <c r="G336" s="64">
        <f>IF(F336="Completa",10,IF(F336="Incompleta",5,0))</f>
        <v>0</v>
      </c>
      <c r="H336" s="946"/>
      <c r="I336" s="949"/>
      <c r="J336" s="946"/>
      <c r="K336" s="957"/>
    </row>
    <row r="337" spans="1:11" ht="15.75" thickBot="1" x14ac:dyDescent="0.25">
      <c r="A337" s="125"/>
      <c r="B337" s="126"/>
      <c r="C337" s="56"/>
      <c r="D337" s="57"/>
      <c r="E337" s="58" t="s">
        <v>229</v>
      </c>
      <c r="F337" s="16"/>
      <c r="G337" s="16">
        <f>SUM(G330:G336)</f>
        <v>0</v>
      </c>
      <c r="H337" s="135"/>
      <c r="I337" s="136"/>
      <c r="J337" s="136"/>
      <c r="K337" s="137"/>
    </row>
  </sheetData>
  <sheetProtection selectLockedCells="1"/>
  <mergeCells count="431">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A110:A116"/>
    <mergeCell ref="B110:B116"/>
    <mergeCell ref="A121:A127"/>
    <mergeCell ref="B121:B127"/>
    <mergeCell ref="B130:B131"/>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B99:B105"/>
    <mergeCell ref="A99:A105"/>
    <mergeCell ref="A97:A98"/>
    <mergeCell ref="C97:C98"/>
    <mergeCell ref="D97:H97"/>
    <mergeCell ref="J97:J98"/>
    <mergeCell ref="K97:K98"/>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C66:C72"/>
    <mergeCell ref="D66:D67"/>
    <mergeCell ref="H66:H72"/>
    <mergeCell ref="I66:I72"/>
    <mergeCell ref="C55:C61"/>
    <mergeCell ref="J66:J72"/>
    <mergeCell ref="K66:K72"/>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B44:B51"/>
    <mergeCell ref="A44:A51"/>
    <mergeCell ref="A31:A32"/>
    <mergeCell ref="C31:C32"/>
    <mergeCell ref="D31:H31"/>
    <mergeCell ref="J31:J32"/>
    <mergeCell ref="K31:K32"/>
    <mergeCell ref="C33:C39"/>
    <mergeCell ref="D33:D34"/>
    <mergeCell ref="H33:H39"/>
    <mergeCell ref="I33:I39"/>
    <mergeCell ref="B31:B32"/>
    <mergeCell ref="B33:B39"/>
    <mergeCell ref="A33:A40"/>
    <mergeCell ref="A20:A21"/>
    <mergeCell ref="C20:C21"/>
    <mergeCell ref="D20:H20"/>
    <mergeCell ref="J20:J21"/>
    <mergeCell ref="K20:K21"/>
    <mergeCell ref="C22:C28"/>
    <mergeCell ref="D22:D23"/>
    <mergeCell ref="H22:H28"/>
    <mergeCell ref="I22:I28"/>
    <mergeCell ref="J22:J28"/>
    <mergeCell ref="K22:K28"/>
    <mergeCell ref="B20:B21"/>
    <mergeCell ref="B22:B28"/>
    <mergeCell ref="A22:A29"/>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A6:K6"/>
    <mergeCell ref="A7:K7"/>
    <mergeCell ref="I1:J1"/>
    <mergeCell ref="I2:J2"/>
    <mergeCell ref="I3:J3"/>
    <mergeCell ref="I4:J4"/>
    <mergeCell ref="B1:H2"/>
    <mergeCell ref="B3:H4"/>
    <mergeCell ref="A11:A18"/>
    <mergeCell ref="B11:B18"/>
    <mergeCell ref="B77:B83"/>
    <mergeCell ref="A77:A83"/>
    <mergeCell ref="B88:B94"/>
    <mergeCell ref="A88:A94"/>
    <mergeCell ref="A64:A65"/>
    <mergeCell ref="B64:B65"/>
    <mergeCell ref="A53:A54"/>
    <mergeCell ref="C53:C54"/>
    <mergeCell ref="A86:A87"/>
    <mergeCell ref="C86:C87"/>
    <mergeCell ref="C77:C83"/>
    <mergeCell ref="B86:B87"/>
    <mergeCell ref="C88:C94"/>
    <mergeCell ref="B55:B62"/>
    <mergeCell ref="B66:B73"/>
    <mergeCell ref="A55:A62"/>
    <mergeCell ref="A66:A73"/>
    <mergeCell ref="J77:J83"/>
    <mergeCell ref="K77:K83"/>
    <mergeCell ref="D86:H86"/>
    <mergeCell ref="J86:J87"/>
    <mergeCell ref="K86:K87"/>
    <mergeCell ref="D77:D78"/>
    <mergeCell ref="H77:H83"/>
    <mergeCell ref="I77:I83"/>
    <mergeCell ref="J88:J94"/>
    <mergeCell ref="K88:K94"/>
    <mergeCell ref="D88:D89"/>
    <mergeCell ref="H88:H94"/>
    <mergeCell ref="I88:I94"/>
    <mergeCell ref="A132:A138"/>
    <mergeCell ref="B132:B138"/>
    <mergeCell ref="B141:B142"/>
    <mergeCell ref="A143:A149"/>
    <mergeCell ref="B143:B149"/>
    <mergeCell ref="A152:A153"/>
    <mergeCell ref="B152:B153"/>
    <mergeCell ref="C152:C153"/>
    <mergeCell ref="D152:H152"/>
    <mergeCell ref="J152:J153"/>
    <mergeCell ref="K152:K153"/>
    <mergeCell ref="A154:A160"/>
    <mergeCell ref="B154:B160"/>
    <mergeCell ref="C154:C160"/>
    <mergeCell ref="D154:D155"/>
    <mergeCell ref="H154:H160"/>
    <mergeCell ref="I154:I160"/>
    <mergeCell ref="J154:J160"/>
    <mergeCell ref="K154:K160"/>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A317:A318"/>
    <mergeCell ref="B317:B318"/>
    <mergeCell ref="C317:C318"/>
    <mergeCell ref="D317:H317"/>
    <mergeCell ref="J317:J318"/>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K317:K318"/>
    <mergeCell ref="D319:D320"/>
    <mergeCell ref="H319:H325"/>
    <mergeCell ref="I319:I325"/>
    <mergeCell ref="J319:J325"/>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 ref="K319:K325"/>
    <mergeCell ref="A319:A325"/>
    <mergeCell ref="B319:B325"/>
    <mergeCell ref="C319:C325"/>
  </mergeCells>
  <pageMargins left="0.70866141732283472" right="0.70866141732283472" top="0.74803149606299213" bottom="0.74803149606299213" header="0.31496062992125984" footer="0.31496062992125984"/>
  <pageSetup paperSize="345" orientation="landscape"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14:formula1>
            <xm:f>NOOO!$A$187:$A$190</xm:f>
          </x14:formula1>
          <xm:sqref>I11:I17 I22:I28 I33:I39 I44:I50 I55:I61 I77:I83 I88:I94 I99:I105 I110:I116 I66:I72 I121:I127 I132:I138 I143:I149 I154:I160 I165:I171 I176:I182 I187:I193 I198:I204 I209:I215 I220:I226 I231:I237 I242:I248 I253:I259 I264:I270 I275:I281 I286:I292 I297:I303 I308:I314 I319:I325 I330:I336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C000"/>
  </sheetPr>
  <dimension ref="A1:J63"/>
  <sheetViews>
    <sheetView zoomScale="70" zoomScaleNormal="70" workbookViewId="0">
      <selection activeCell="E1" sqref="E1:E4"/>
    </sheetView>
  </sheetViews>
  <sheetFormatPr baseColWidth="10" defaultRowHeight="14.25" x14ac:dyDescent="0.2"/>
  <cols>
    <col min="1" max="1" width="29.42578125" style="280" customWidth="1"/>
    <col min="2" max="2" width="43.42578125" style="1" customWidth="1"/>
    <col min="3" max="3" width="30.28515625" style="280" customWidth="1"/>
    <col min="4" max="4" width="42.5703125" style="1" customWidth="1"/>
    <col min="5" max="5" width="32.5703125" style="280" customWidth="1"/>
    <col min="6" max="6" width="43.5703125" style="1" customWidth="1"/>
    <col min="7" max="16384" width="11.42578125" style="1"/>
  </cols>
  <sheetData>
    <row r="1" spans="1:10" ht="15" customHeight="1" x14ac:dyDescent="0.2">
      <c r="A1" s="489"/>
      <c r="B1" s="491" t="s">
        <v>371</v>
      </c>
      <c r="C1" s="491"/>
      <c r="D1" s="491"/>
      <c r="E1" s="388" t="s">
        <v>611</v>
      </c>
      <c r="F1" s="413"/>
      <c r="G1" s="2"/>
      <c r="J1" s="488"/>
    </row>
    <row r="2" spans="1:10" ht="15" customHeight="1" x14ac:dyDescent="0.2">
      <c r="A2" s="490"/>
      <c r="B2" s="492"/>
      <c r="C2" s="492"/>
      <c r="D2" s="492"/>
      <c r="E2" s="389" t="s">
        <v>612</v>
      </c>
      <c r="F2" s="414"/>
      <c r="G2" s="2"/>
      <c r="J2" s="488"/>
    </row>
    <row r="3" spans="1:10" ht="15" customHeight="1" x14ac:dyDescent="0.2">
      <c r="A3" s="490"/>
      <c r="B3" s="492" t="s">
        <v>3</v>
      </c>
      <c r="C3" s="492"/>
      <c r="D3" s="492"/>
      <c r="E3" s="389" t="s">
        <v>613</v>
      </c>
      <c r="F3" s="414"/>
      <c r="G3" s="2"/>
      <c r="J3" s="488"/>
    </row>
    <row r="4" spans="1:10" ht="15.75" customHeight="1" x14ac:dyDescent="0.2">
      <c r="A4" s="490"/>
      <c r="B4" s="492"/>
      <c r="C4" s="492"/>
      <c r="D4" s="492"/>
      <c r="E4" s="389" t="s">
        <v>614</v>
      </c>
      <c r="F4" s="414"/>
      <c r="G4" s="2"/>
      <c r="J4" s="488"/>
    </row>
    <row r="5" spans="1:10" ht="15.75" customHeight="1" x14ac:dyDescent="0.2">
      <c r="A5" s="476"/>
      <c r="B5" s="477"/>
      <c r="C5" s="477"/>
      <c r="D5" s="477"/>
      <c r="E5" s="477"/>
      <c r="F5" s="478"/>
      <c r="G5" s="2"/>
      <c r="J5" s="63"/>
    </row>
    <row r="6" spans="1:10" ht="15" customHeight="1" x14ac:dyDescent="0.2">
      <c r="A6" s="485" t="s">
        <v>6</v>
      </c>
      <c r="B6" s="486"/>
      <c r="C6" s="486"/>
      <c r="D6" s="486"/>
      <c r="E6" s="486"/>
      <c r="F6" s="487"/>
    </row>
    <row r="7" spans="1:10" ht="15.75" customHeight="1" x14ac:dyDescent="0.2">
      <c r="A7" s="485"/>
      <c r="B7" s="486"/>
      <c r="C7" s="486"/>
      <c r="D7" s="486"/>
      <c r="E7" s="486"/>
      <c r="F7" s="487"/>
    </row>
    <row r="8" spans="1:10" ht="27" customHeight="1" x14ac:dyDescent="0.2">
      <c r="A8" s="479" t="s">
        <v>511</v>
      </c>
      <c r="B8" s="480"/>
      <c r="C8" s="480"/>
      <c r="D8" s="480"/>
      <c r="E8" s="480"/>
      <c r="F8" s="481"/>
    </row>
    <row r="9" spans="1:10" ht="57.75" customHeight="1" thickBot="1" x14ac:dyDescent="0.25">
      <c r="A9" s="482" t="s">
        <v>512</v>
      </c>
      <c r="B9" s="483"/>
      <c r="C9" s="483"/>
      <c r="D9" s="483"/>
      <c r="E9" s="483"/>
      <c r="F9" s="484"/>
    </row>
    <row r="10" spans="1:10" ht="18.75" customHeight="1" thickBot="1" x14ac:dyDescent="0.25">
      <c r="A10" s="475"/>
      <c r="B10" s="475"/>
      <c r="C10" s="475"/>
      <c r="D10" s="475"/>
      <c r="E10" s="475"/>
      <c r="F10" s="475"/>
    </row>
    <row r="11" spans="1:10" ht="22.5" customHeight="1" thickBot="1" x14ac:dyDescent="0.25">
      <c r="A11" s="294" t="s">
        <v>7</v>
      </c>
      <c r="B11" s="209" t="s">
        <v>8</v>
      </c>
      <c r="C11" s="209" t="s">
        <v>9</v>
      </c>
      <c r="D11" s="209" t="s">
        <v>8</v>
      </c>
      <c r="E11" s="209" t="s">
        <v>10</v>
      </c>
      <c r="F11" s="210" t="s">
        <v>8</v>
      </c>
    </row>
    <row r="12" spans="1:10" ht="56.25" customHeight="1" x14ac:dyDescent="0.2">
      <c r="A12" s="295" t="s">
        <v>283</v>
      </c>
      <c r="B12" s="286" t="s">
        <v>381</v>
      </c>
      <c r="C12" s="298" t="s">
        <v>285</v>
      </c>
      <c r="D12" s="288" t="s">
        <v>395</v>
      </c>
      <c r="E12" s="298" t="s">
        <v>291</v>
      </c>
      <c r="F12" s="293" t="s">
        <v>404</v>
      </c>
    </row>
    <row r="13" spans="1:10" ht="60" customHeight="1" x14ac:dyDescent="0.2">
      <c r="A13" s="296" t="s">
        <v>281</v>
      </c>
      <c r="B13" s="284" t="s">
        <v>382</v>
      </c>
      <c r="C13" s="299" t="s">
        <v>285</v>
      </c>
      <c r="D13" s="290" t="s">
        <v>396</v>
      </c>
      <c r="E13" s="299" t="s">
        <v>309</v>
      </c>
      <c r="F13" s="292" t="s">
        <v>405</v>
      </c>
    </row>
    <row r="14" spans="1:10" ht="124.5" customHeight="1" x14ac:dyDescent="0.2">
      <c r="A14" s="296" t="s">
        <v>281</v>
      </c>
      <c r="B14" s="284" t="s">
        <v>383</v>
      </c>
      <c r="C14" s="299" t="s">
        <v>297</v>
      </c>
      <c r="D14" s="289" t="s">
        <v>397</v>
      </c>
      <c r="E14" s="299" t="s">
        <v>257</v>
      </c>
      <c r="F14" s="357" t="s">
        <v>406</v>
      </c>
    </row>
    <row r="15" spans="1:10" ht="99" customHeight="1" x14ac:dyDescent="0.2">
      <c r="A15" s="296" t="s">
        <v>281</v>
      </c>
      <c r="B15" s="284"/>
      <c r="C15" s="299" t="s">
        <v>297</v>
      </c>
      <c r="D15" s="287" t="s">
        <v>398</v>
      </c>
      <c r="E15" s="299" t="s">
        <v>257</v>
      </c>
      <c r="F15" s="357" t="s">
        <v>510</v>
      </c>
    </row>
    <row r="16" spans="1:10" ht="69.75" customHeight="1" x14ac:dyDescent="0.2">
      <c r="A16" s="296" t="s">
        <v>284</v>
      </c>
      <c r="B16" s="284" t="s">
        <v>384</v>
      </c>
      <c r="C16" s="299" t="s">
        <v>296</v>
      </c>
      <c r="D16" s="287" t="s">
        <v>399</v>
      </c>
      <c r="E16" s="299"/>
      <c r="F16" s="118"/>
    </row>
    <row r="17" spans="1:7" ht="69.75" customHeight="1" x14ac:dyDescent="0.2">
      <c r="A17" s="296" t="s">
        <v>282</v>
      </c>
      <c r="B17" s="284" t="s">
        <v>385</v>
      </c>
      <c r="C17" s="299" t="s">
        <v>288</v>
      </c>
      <c r="D17" s="287" t="s">
        <v>400</v>
      </c>
      <c r="E17" s="299"/>
      <c r="F17" s="118"/>
    </row>
    <row r="18" spans="1:7" ht="88.5" customHeight="1" x14ac:dyDescent="0.2">
      <c r="A18" s="296" t="s">
        <v>309</v>
      </c>
      <c r="B18" s="284" t="s">
        <v>386</v>
      </c>
      <c r="C18" s="299" t="s">
        <v>288</v>
      </c>
      <c r="D18" s="287" t="s">
        <v>401</v>
      </c>
      <c r="E18" s="299"/>
      <c r="F18" s="118"/>
    </row>
    <row r="19" spans="1:7" ht="73.5" customHeight="1" x14ac:dyDescent="0.2">
      <c r="A19" s="296" t="s">
        <v>280</v>
      </c>
      <c r="B19" s="284" t="s">
        <v>387</v>
      </c>
      <c r="C19" s="299" t="s">
        <v>287</v>
      </c>
      <c r="D19" s="287" t="s">
        <v>402</v>
      </c>
      <c r="E19" s="299"/>
      <c r="F19" s="118"/>
    </row>
    <row r="20" spans="1:7" ht="135" customHeight="1" x14ac:dyDescent="0.2">
      <c r="A20" s="296" t="s">
        <v>280</v>
      </c>
      <c r="B20" s="285" t="s">
        <v>388</v>
      </c>
      <c r="C20" s="299" t="s">
        <v>297</v>
      </c>
      <c r="D20" s="350" t="s">
        <v>403</v>
      </c>
      <c r="E20" s="299"/>
      <c r="F20" s="118"/>
    </row>
    <row r="21" spans="1:7" ht="85.5" x14ac:dyDescent="0.2">
      <c r="A21" s="296" t="s">
        <v>279</v>
      </c>
      <c r="B21" s="349" t="s">
        <v>389</v>
      </c>
      <c r="C21" s="299"/>
      <c r="D21" s="291"/>
      <c r="E21" s="299"/>
      <c r="F21" s="279"/>
    </row>
    <row r="22" spans="1:7" ht="199.5" x14ac:dyDescent="0.2">
      <c r="A22" s="296" t="s">
        <v>279</v>
      </c>
      <c r="B22" s="356" t="s">
        <v>390</v>
      </c>
      <c r="C22" s="299"/>
      <c r="D22" s="291"/>
      <c r="E22" s="299"/>
      <c r="F22" s="279"/>
    </row>
    <row r="23" spans="1:7" ht="42" customHeight="1" x14ac:dyDescent="0.2">
      <c r="A23" s="296" t="s">
        <v>282</v>
      </c>
      <c r="B23" s="351" t="s">
        <v>391</v>
      </c>
      <c r="C23" s="299"/>
      <c r="D23" s="291"/>
      <c r="E23" s="299"/>
      <c r="F23" s="279"/>
    </row>
    <row r="24" spans="1:7" ht="39" customHeight="1" x14ac:dyDescent="0.2">
      <c r="A24" s="296" t="s">
        <v>282</v>
      </c>
      <c r="B24" s="351" t="s">
        <v>392</v>
      </c>
      <c r="C24" s="299"/>
      <c r="D24" s="291"/>
      <c r="E24" s="299"/>
      <c r="F24" s="279"/>
    </row>
    <row r="25" spans="1:7" ht="48" customHeight="1" x14ac:dyDescent="0.2">
      <c r="A25" s="296" t="s">
        <v>282</v>
      </c>
      <c r="B25" s="351" t="s">
        <v>393</v>
      </c>
      <c r="C25" s="299"/>
      <c r="D25" s="291"/>
      <c r="E25" s="299"/>
      <c r="F25" s="279"/>
    </row>
    <row r="26" spans="1:7" ht="56.25" customHeight="1" x14ac:dyDescent="0.2">
      <c r="A26" s="296" t="s">
        <v>282</v>
      </c>
      <c r="B26" s="351" t="s">
        <v>532</v>
      </c>
      <c r="C26" s="299"/>
      <c r="D26" s="291"/>
      <c r="E26" s="299"/>
      <c r="F26" s="279"/>
    </row>
    <row r="27" spans="1:7" ht="54" customHeight="1" x14ac:dyDescent="0.2">
      <c r="A27" s="296" t="s">
        <v>282</v>
      </c>
      <c r="B27" s="351" t="s">
        <v>394</v>
      </c>
      <c r="C27" s="299"/>
      <c r="D27" s="291"/>
      <c r="E27" s="299"/>
      <c r="F27" s="279"/>
      <c r="G27" s="62"/>
    </row>
    <row r="28" spans="1:7" ht="62.25" customHeight="1" x14ac:dyDescent="0.2">
      <c r="A28" s="297"/>
      <c r="B28" s="143"/>
      <c r="C28" s="297"/>
      <c r="D28" s="204"/>
      <c r="E28" s="297"/>
      <c r="F28" s="204"/>
      <c r="G28" s="62"/>
    </row>
    <row r="29" spans="1:7" ht="63" customHeight="1" x14ac:dyDescent="0.2">
      <c r="A29" s="297"/>
      <c r="B29" s="143"/>
      <c r="C29" s="297"/>
      <c r="D29" s="204"/>
      <c r="E29" s="297"/>
      <c r="F29" s="143"/>
      <c r="G29" s="62"/>
    </row>
    <row r="30" spans="1:7" ht="51.75" customHeight="1" x14ac:dyDescent="0.2">
      <c r="A30" s="297"/>
      <c r="B30" s="143"/>
      <c r="C30" s="297"/>
      <c r="D30" s="204"/>
      <c r="E30" s="297"/>
      <c r="F30" s="143"/>
      <c r="G30" s="62"/>
    </row>
    <row r="31" spans="1:7" ht="52.5" customHeight="1" x14ac:dyDescent="0.2">
      <c r="A31" s="297"/>
      <c r="B31" s="204"/>
      <c r="C31" s="297"/>
      <c r="D31" s="204"/>
      <c r="E31" s="297"/>
      <c r="F31" s="204"/>
      <c r="G31" s="62"/>
    </row>
    <row r="32" spans="1:7" ht="63.75" customHeight="1" x14ac:dyDescent="0.2">
      <c r="A32" s="297"/>
      <c r="B32" s="204"/>
      <c r="C32" s="297"/>
      <c r="D32" s="204"/>
      <c r="E32" s="297"/>
      <c r="F32" s="204"/>
      <c r="G32" s="62"/>
    </row>
    <row r="33" spans="1:7" ht="66" customHeight="1" x14ac:dyDescent="0.2">
      <c r="A33" s="297"/>
      <c r="B33" s="205"/>
      <c r="C33" s="297"/>
      <c r="D33" s="206"/>
      <c r="E33" s="297"/>
      <c r="F33" s="205"/>
      <c r="G33" s="62"/>
    </row>
    <row r="34" spans="1:7" ht="55.5" customHeight="1" x14ac:dyDescent="0.2">
      <c r="A34" s="297"/>
      <c r="B34" s="205"/>
      <c r="C34" s="297"/>
      <c r="D34" s="206"/>
      <c r="E34" s="297"/>
      <c r="F34" s="207"/>
      <c r="G34" s="62"/>
    </row>
    <row r="35" spans="1:7" ht="51.75" customHeight="1" x14ac:dyDescent="0.2">
      <c r="A35" s="297"/>
      <c r="B35" s="207"/>
      <c r="C35" s="297"/>
      <c r="D35" s="208"/>
      <c r="E35" s="297"/>
      <c r="F35" s="207"/>
      <c r="G35" s="62"/>
    </row>
    <row r="36" spans="1:7" ht="55.5" customHeight="1" x14ac:dyDescent="0.2">
      <c r="A36" s="297"/>
      <c r="B36" s="207"/>
      <c r="C36" s="297"/>
      <c r="D36" s="207"/>
      <c r="E36" s="297"/>
      <c r="F36" s="207"/>
      <c r="G36" s="62"/>
    </row>
    <row r="37" spans="1:7" ht="55.5" customHeight="1" x14ac:dyDescent="0.2">
      <c r="A37" s="297"/>
      <c r="B37" s="207"/>
      <c r="C37" s="297"/>
      <c r="D37" s="207"/>
      <c r="E37" s="297"/>
      <c r="F37" s="207"/>
      <c r="G37" s="62"/>
    </row>
    <row r="38" spans="1:7" ht="54.75" customHeight="1" x14ac:dyDescent="0.2">
      <c r="A38" s="297"/>
      <c r="B38" s="207"/>
      <c r="C38" s="297"/>
      <c r="D38" s="207"/>
      <c r="E38" s="297"/>
      <c r="F38" s="207"/>
      <c r="G38" s="62"/>
    </row>
    <row r="39" spans="1:7" ht="56.25" customHeight="1" x14ac:dyDescent="0.2">
      <c r="A39" s="297"/>
      <c r="B39" s="207"/>
      <c r="C39" s="297"/>
      <c r="D39" s="207"/>
      <c r="E39" s="297"/>
      <c r="F39" s="207"/>
      <c r="G39" s="62"/>
    </row>
    <row r="40" spans="1:7" ht="54.75" customHeight="1" x14ac:dyDescent="0.2">
      <c r="A40" s="297"/>
      <c r="B40" s="205"/>
      <c r="C40" s="297"/>
      <c r="D40" s="206"/>
      <c r="E40" s="297"/>
      <c r="F40" s="205"/>
      <c r="G40" s="62"/>
    </row>
    <row r="41" spans="1:7" ht="55.5" customHeight="1" x14ac:dyDescent="0.2">
      <c r="A41" s="297"/>
      <c r="B41" s="205"/>
      <c r="C41" s="297"/>
      <c r="D41" s="206"/>
      <c r="E41" s="297"/>
      <c r="F41" s="207"/>
      <c r="G41" s="62"/>
    </row>
    <row r="42" spans="1:7" ht="54.75" customHeight="1" x14ac:dyDescent="0.2">
      <c r="A42" s="297"/>
      <c r="B42" s="207"/>
      <c r="C42" s="297"/>
      <c r="D42" s="208"/>
      <c r="E42" s="297"/>
      <c r="F42" s="207"/>
      <c r="G42" s="62"/>
    </row>
    <row r="43" spans="1:7" ht="55.5" customHeight="1" x14ac:dyDescent="0.2">
      <c r="A43" s="297"/>
      <c r="B43" s="207"/>
      <c r="C43" s="297"/>
      <c r="D43" s="207"/>
      <c r="E43" s="297"/>
      <c r="F43" s="207"/>
      <c r="G43" s="62"/>
    </row>
    <row r="44" spans="1:7" ht="56.25" customHeight="1" x14ac:dyDescent="0.2">
      <c r="A44" s="297"/>
      <c r="B44" s="207"/>
      <c r="C44" s="297"/>
      <c r="D44" s="207"/>
      <c r="E44" s="297"/>
      <c r="F44" s="207"/>
      <c r="G44" s="62"/>
    </row>
    <row r="45" spans="1:7" ht="59.25" customHeight="1" x14ac:dyDescent="0.2">
      <c r="A45" s="297"/>
      <c r="B45" s="207"/>
      <c r="C45" s="297"/>
      <c r="D45" s="207"/>
      <c r="E45" s="297"/>
      <c r="F45" s="207"/>
      <c r="G45" s="62"/>
    </row>
    <row r="46" spans="1:7" ht="55.5" customHeight="1" x14ac:dyDescent="0.2">
      <c r="A46" s="297"/>
      <c r="B46" s="207"/>
      <c r="C46" s="297"/>
      <c r="D46" s="207"/>
      <c r="E46" s="297"/>
      <c r="F46" s="207"/>
      <c r="G46" s="62"/>
    </row>
    <row r="47" spans="1:7" ht="55.5" customHeight="1" x14ac:dyDescent="0.2">
      <c r="A47" s="297"/>
      <c r="B47" s="205"/>
      <c r="C47" s="297"/>
      <c r="D47" s="206"/>
      <c r="E47" s="297"/>
      <c r="F47" s="205"/>
      <c r="G47" s="62"/>
    </row>
    <row r="48" spans="1:7" ht="56.25" customHeight="1" x14ac:dyDescent="0.2">
      <c r="A48" s="297"/>
      <c r="B48" s="205"/>
      <c r="C48" s="297"/>
      <c r="D48" s="206"/>
      <c r="E48" s="297"/>
      <c r="F48" s="207"/>
      <c r="G48" s="62"/>
    </row>
    <row r="49" spans="1:7" ht="54" customHeight="1" x14ac:dyDescent="0.2">
      <c r="A49" s="297"/>
      <c r="B49" s="207"/>
      <c r="C49" s="297"/>
      <c r="D49" s="208"/>
      <c r="E49" s="297"/>
      <c r="F49" s="207"/>
      <c r="G49" s="62"/>
    </row>
    <row r="50" spans="1:7" ht="56.25" customHeight="1" x14ac:dyDescent="0.2">
      <c r="A50" s="297"/>
      <c r="B50" s="207"/>
      <c r="C50" s="297"/>
      <c r="D50" s="207"/>
      <c r="E50" s="297"/>
      <c r="F50" s="207"/>
      <c r="G50" s="62"/>
    </row>
    <row r="51" spans="1:7" ht="59.25" customHeight="1" x14ac:dyDescent="0.2">
      <c r="A51" s="297"/>
      <c r="B51" s="207"/>
      <c r="C51" s="297"/>
      <c r="D51" s="207"/>
      <c r="E51" s="297"/>
      <c r="F51" s="207"/>
      <c r="G51" s="62"/>
    </row>
    <row r="52" spans="1:7" ht="54.75" customHeight="1" x14ac:dyDescent="0.2">
      <c r="A52" s="297"/>
      <c r="B52" s="207"/>
      <c r="C52" s="297"/>
      <c r="D52" s="207"/>
      <c r="E52" s="297"/>
      <c r="F52" s="207"/>
      <c r="G52" s="62"/>
    </row>
    <row r="53" spans="1:7" ht="55.5" customHeight="1" x14ac:dyDescent="0.2">
      <c r="A53" s="297"/>
      <c r="B53" s="207"/>
      <c r="C53" s="297"/>
      <c r="D53" s="207"/>
      <c r="E53" s="297"/>
      <c r="F53" s="207"/>
      <c r="G53" s="62"/>
    </row>
    <row r="54" spans="1:7" x14ac:dyDescent="0.2">
      <c r="A54" s="278"/>
      <c r="B54" s="62"/>
      <c r="C54" s="278"/>
      <c r="D54" s="62"/>
      <c r="E54" s="278"/>
      <c r="F54" s="62"/>
      <c r="G54" s="62"/>
    </row>
    <row r="55" spans="1:7" x14ac:dyDescent="0.2">
      <c r="A55" s="278"/>
      <c r="B55" s="62"/>
      <c r="C55" s="278"/>
      <c r="D55" s="62"/>
      <c r="E55" s="278"/>
      <c r="F55" s="62"/>
      <c r="G55" s="62"/>
    </row>
    <row r="56" spans="1:7" x14ac:dyDescent="0.2">
      <c r="A56" s="278"/>
      <c r="B56" s="62"/>
      <c r="C56" s="278"/>
      <c r="D56" s="62"/>
      <c r="E56" s="278"/>
      <c r="F56" s="62"/>
      <c r="G56" s="62"/>
    </row>
    <row r="57" spans="1:7" x14ac:dyDescent="0.2">
      <c r="A57" s="278"/>
      <c r="B57" s="62"/>
      <c r="C57" s="278"/>
      <c r="D57" s="62"/>
      <c r="E57" s="278"/>
      <c r="F57" s="62"/>
      <c r="G57" s="62"/>
    </row>
    <row r="58" spans="1:7" x14ac:dyDescent="0.2">
      <c r="A58" s="278"/>
      <c r="B58" s="62"/>
      <c r="C58" s="278"/>
      <c r="D58" s="62"/>
      <c r="E58" s="278"/>
      <c r="F58" s="62"/>
      <c r="G58" s="62"/>
    </row>
    <row r="59" spans="1:7" x14ac:dyDescent="0.2">
      <c r="A59" s="278"/>
      <c r="B59" s="62"/>
      <c r="C59" s="278"/>
      <c r="D59" s="62"/>
      <c r="E59" s="278"/>
      <c r="F59" s="62"/>
      <c r="G59" s="62"/>
    </row>
    <row r="60" spans="1:7" x14ac:dyDescent="0.2">
      <c r="A60" s="278"/>
      <c r="B60" s="62"/>
      <c r="C60" s="278"/>
      <c r="D60" s="62"/>
      <c r="E60" s="278"/>
      <c r="F60" s="62"/>
      <c r="G60" s="62"/>
    </row>
    <row r="61" spans="1:7" x14ac:dyDescent="0.2">
      <c r="A61" s="278"/>
      <c r="B61" s="62"/>
      <c r="C61" s="278"/>
      <c r="D61" s="62"/>
      <c r="E61" s="278"/>
      <c r="F61" s="62"/>
      <c r="G61" s="62"/>
    </row>
    <row r="62" spans="1:7" x14ac:dyDescent="0.2">
      <c r="A62" s="278"/>
      <c r="B62" s="62"/>
      <c r="C62" s="278"/>
      <c r="D62" s="62"/>
      <c r="E62" s="278"/>
      <c r="F62" s="62"/>
      <c r="G62" s="62"/>
    </row>
    <row r="63" spans="1:7" x14ac:dyDescent="0.2">
      <c r="A63" s="278"/>
      <c r="B63" s="62"/>
      <c r="C63" s="278"/>
      <c r="D63" s="62"/>
      <c r="E63" s="278"/>
      <c r="F63" s="62"/>
      <c r="G63" s="62"/>
    </row>
  </sheetData>
  <mergeCells count="10">
    <mergeCell ref="J1:J4"/>
    <mergeCell ref="F1:F4"/>
    <mergeCell ref="A1:A4"/>
    <mergeCell ref="B1:D2"/>
    <mergeCell ref="B3:D4"/>
    <mergeCell ref="A10:F10"/>
    <mergeCell ref="A5:F5"/>
    <mergeCell ref="A8:F8"/>
    <mergeCell ref="A9:F9"/>
    <mergeCell ref="A6:F7"/>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 CONTEXTO'!$A$1:$A$7</xm:f>
          </x14:formula1>
          <xm:sqref>A12:A27</xm:sqref>
        </x14:dataValidation>
        <x14:dataValidation type="list" allowBlank="1" showInputMessage="1" showErrorMessage="1">
          <x14:formula1>
            <xm:f>'LISTAS CONTEXTO'!$B$1:$B$8</xm:f>
          </x14:formula1>
          <xm:sqref>C12:C27</xm:sqref>
        </x14:dataValidation>
        <x14:dataValidation type="list" allowBlank="1" showInputMessage="1" showErrorMessage="1">
          <x14:formula1>
            <xm:f>'LISTAS CONTEXTO'!$C$1:$C$10</xm:f>
          </x14:formula1>
          <xm:sqref>E12:E27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7030A0"/>
  </sheetPr>
  <dimension ref="A1:DG59"/>
  <sheetViews>
    <sheetView topLeftCell="C1" zoomScale="55" zoomScaleNormal="55" workbookViewId="0">
      <selection activeCell="E1" sqref="E1:G4"/>
    </sheetView>
  </sheetViews>
  <sheetFormatPr baseColWidth="10" defaultColWidth="11.42578125" defaultRowHeight="14.25" x14ac:dyDescent="0.2"/>
  <cols>
    <col min="1" max="1" width="38.28515625" style="1" customWidth="1"/>
    <col min="2" max="2" width="60.7109375" style="1" customWidth="1"/>
    <col min="3" max="3" width="58.42578125" style="1" customWidth="1"/>
    <col min="4" max="5" width="29.28515625" style="1" customWidth="1"/>
    <col min="6" max="6" width="22.85546875" style="1" customWidth="1"/>
    <col min="7" max="7" width="13.85546875" style="1" customWidth="1"/>
    <col min="8" max="8" width="22" style="1" customWidth="1"/>
    <col min="9" max="16384" width="11.42578125" style="1"/>
  </cols>
  <sheetData>
    <row r="1" spans="1:111" customFormat="1" ht="15.75" customHeight="1" x14ac:dyDescent="0.25">
      <c r="A1" s="1074"/>
      <c r="B1" s="1079" t="str">
        <f>CONTEXTO!B1</f>
        <v xml:space="preserve">PROCESO: </v>
      </c>
      <c r="C1" s="1080"/>
      <c r="D1" s="1081"/>
      <c r="E1" s="497" t="s">
        <v>619</v>
      </c>
      <c r="F1" s="497"/>
      <c r="G1" s="497"/>
      <c r="H1" s="640"/>
    </row>
    <row r="2" spans="1:111" customFormat="1" ht="15.75" customHeight="1" x14ac:dyDescent="0.25">
      <c r="A2" s="1075"/>
      <c r="B2" s="1082"/>
      <c r="C2" s="1083"/>
      <c r="D2" s="1084"/>
      <c r="E2" s="499" t="s">
        <v>612</v>
      </c>
      <c r="F2" s="499"/>
      <c r="G2" s="499"/>
      <c r="H2" s="641"/>
    </row>
    <row r="3" spans="1:111" customFormat="1" ht="36" customHeight="1" x14ac:dyDescent="0.25">
      <c r="A3" s="1075"/>
      <c r="B3" s="1082" t="s">
        <v>231</v>
      </c>
      <c r="C3" s="1083"/>
      <c r="D3" s="1084"/>
      <c r="E3" s="499" t="s">
        <v>613</v>
      </c>
      <c r="F3" s="499"/>
      <c r="G3" s="499"/>
      <c r="H3" s="641"/>
    </row>
    <row r="4" spans="1:111" customFormat="1" ht="15.75" customHeight="1" thickBot="1" x14ac:dyDescent="0.3">
      <c r="A4" s="1076"/>
      <c r="B4" s="1085"/>
      <c r="C4" s="1086"/>
      <c r="D4" s="1087"/>
      <c r="E4" s="543" t="s">
        <v>632</v>
      </c>
      <c r="F4" s="543"/>
      <c r="G4" s="543"/>
      <c r="H4" s="1073"/>
    </row>
    <row r="5" spans="1:111" ht="15" thickBot="1" x14ac:dyDescent="0.25">
      <c r="A5" s="55"/>
      <c r="B5" s="62"/>
      <c r="C5" s="108"/>
      <c r="D5" s="108"/>
      <c r="E5" s="108"/>
      <c r="F5" s="108"/>
      <c r="G5" s="108"/>
      <c r="H5" s="73"/>
    </row>
    <row r="6" spans="1:111" customFormat="1" ht="24" customHeight="1" x14ac:dyDescent="0.25">
      <c r="A6" s="1063" t="str">
        <f>+CONTEXTO!A8</f>
        <v>PROCESO: GESTION AMBIENTAL</v>
      </c>
      <c r="B6" s="1064"/>
      <c r="C6" s="1064"/>
      <c r="D6" s="1064"/>
      <c r="E6" s="1064"/>
      <c r="F6" s="1064"/>
      <c r="G6" s="1064"/>
      <c r="H6" s="1065"/>
    </row>
    <row r="7" spans="1:111" customFormat="1" ht="72" customHeight="1" thickBot="1" x14ac:dyDescent="0.3">
      <c r="A7" s="1066" t="str">
        <f>+CONTEXTO!A9</f>
        <v xml:space="preserve">OBJETIVO: GESTIONAR LA CONSERVACION, RESTAURACION Y APROVECHAMIENTO SOSTENIBLE DE LOS RECURSOS NATURALES ASI COMO EJECUTAR ACCIONES DE CONOCIMIENTO, REDUCCION DEL RIESGO Y MANEJO DE DESASTRES DE MANERA PERMANENTE, MEDIANTE LA IMPLEMENTACION DE PLANES, PROGRAMAS Y PROYECTOS EN PROCURA DE ALCANZAR CALIDAD AMBIENTAL Y EJERCER EL CONTROL Y VIGILANCIA EN LOS CASOS QUE APLIQUE, PARA EL DESARROLLO HUMANO INTEGRAL EN EL MUNICIPIO DE IBAGUE.
</v>
      </c>
      <c r="B7" s="1067"/>
      <c r="C7" s="1067"/>
      <c r="D7" s="1067"/>
      <c r="E7" s="1067"/>
      <c r="F7" s="1067"/>
      <c r="G7" s="1067"/>
      <c r="H7" s="1068"/>
      <c r="I7" s="70"/>
      <c r="J7" s="70"/>
      <c r="K7" s="70"/>
      <c r="L7" s="70"/>
      <c r="M7" s="70"/>
      <c r="N7" s="70"/>
      <c r="O7" s="70"/>
      <c r="P7" s="70"/>
      <c r="Q7" s="70"/>
      <c r="R7" s="70"/>
      <c r="S7" s="70"/>
      <c r="T7" s="70"/>
      <c r="U7" s="70"/>
      <c r="V7" s="70"/>
      <c r="W7" s="70"/>
      <c r="X7" s="70"/>
      <c r="Y7" s="70"/>
      <c r="Z7" s="70"/>
      <c r="AA7" s="70"/>
      <c r="AB7" s="70"/>
      <c r="AC7" s="70"/>
      <c r="AD7" s="70"/>
      <c r="AE7" s="70"/>
      <c r="AF7" s="70"/>
      <c r="AG7" s="70"/>
      <c r="AH7" s="70"/>
      <c r="AI7" s="70"/>
      <c r="AJ7" s="70"/>
      <c r="AK7" s="70"/>
      <c r="AL7" s="70"/>
      <c r="AM7" s="70"/>
      <c r="AN7" s="70"/>
      <c r="AO7" s="70"/>
      <c r="AP7" s="70"/>
      <c r="AQ7" s="70"/>
      <c r="AR7" s="70"/>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0"/>
      <c r="CF7" s="70"/>
      <c r="CG7" s="70"/>
      <c r="CH7" s="70"/>
      <c r="CI7" s="70"/>
      <c r="CJ7" s="70"/>
      <c r="CK7" s="70"/>
      <c r="CL7" s="70"/>
      <c r="CM7" s="70"/>
      <c r="CN7" s="70"/>
      <c r="CO7" s="70"/>
      <c r="CP7" s="70"/>
      <c r="CQ7" s="70"/>
      <c r="CR7" s="70"/>
      <c r="CS7" s="70"/>
      <c r="CT7" s="70"/>
      <c r="CU7" s="70"/>
      <c r="CV7" s="70"/>
      <c r="CW7" s="70"/>
      <c r="CX7" s="70"/>
      <c r="CY7" s="70"/>
      <c r="CZ7" s="70"/>
      <c r="DA7" s="70"/>
      <c r="DB7" s="70"/>
      <c r="DC7" s="70"/>
      <c r="DD7" s="70"/>
      <c r="DE7" s="70"/>
      <c r="DF7" s="70"/>
      <c r="DG7" s="70"/>
    </row>
    <row r="8" spans="1:111" ht="15" thickBot="1" x14ac:dyDescent="0.25">
      <c r="A8" s="55"/>
      <c r="B8" s="62"/>
      <c r="C8" s="108"/>
      <c r="D8" s="108"/>
      <c r="E8" s="108"/>
      <c r="F8" s="108"/>
      <c r="G8" s="108"/>
      <c r="H8" s="73"/>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c r="CU8" s="62"/>
      <c r="CV8" s="62"/>
      <c r="CW8" s="62"/>
      <c r="CX8" s="62"/>
      <c r="CY8" s="62"/>
      <c r="CZ8" s="62"/>
      <c r="DA8" s="62"/>
      <c r="DB8" s="62"/>
      <c r="DC8" s="62"/>
      <c r="DD8" s="62"/>
      <c r="DE8" s="62"/>
      <c r="DF8" s="62"/>
      <c r="DG8" s="62"/>
    </row>
    <row r="9" spans="1:111" s="53" customFormat="1" ht="30" customHeight="1" x14ac:dyDescent="0.25">
      <c r="A9" s="1088" t="s">
        <v>87</v>
      </c>
      <c r="B9" s="1077" t="s">
        <v>232</v>
      </c>
      <c r="C9" s="1078" t="s">
        <v>205</v>
      </c>
      <c r="D9" s="1078" t="s">
        <v>214</v>
      </c>
      <c r="E9" s="1078" t="s">
        <v>233</v>
      </c>
      <c r="F9" s="1089" t="s">
        <v>234</v>
      </c>
      <c r="G9" s="1089"/>
      <c r="H9" s="1090" t="s">
        <v>235</v>
      </c>
      <c r="I9" s="124"/>
      <c r="J9" s="124"/>
      <c r="K9" s="124"/>
      <c r="L9" s="124"/>
      <c r="M9" s="124"/>
      <c r="N9" s="124"/>
      <c r="O9" s="124"/>
      <c r="P9" s="124"/>
      <c r="Q9" s="124"/>
      <c r="R9" s="124"/>
      <c r="S9" s="124"/>
      <c r="T9" s="124"/>
      <c r="U9" s="124"/>
      <c r="V9" s="124"/>
      <c r="W9" s="124"/>
      <c r="X9" s="124"/>
      <c r="Y9" s="124"/>
      <c r="Z9" s="124"/>
      <c r="AA9" s="124"/>
      <c r="AB9" s="124"/>
      <c r="AC9" s="124"/>
      <c r="AD9" s="124"/>
      <c r="AE9" s="124"/>
      <c r="AF9" s="124"/>
      <c r="AG9" s="124"/>
      <c r="AH9" s="124"/>
      <c r="AI9" s="124"/>
      <c r="AJ9" s="124"/>
      <c r="AK9" s="124"/>
      <c r="AL9" s="124"/>
      <c r="AM9" s="124"/>
      <c r="AN9" s="124"/>
      <c r="AO9" s="124"/>
      <c r="AP9" s="124"/>
      <c r="AQ9" s="124"/>
      <c r="AR9" s="124"/>
      <c r="AS9" s="124"/>
      <c r="AT9" s="124"/>
      <c r="AU9" s="124"/>
      <c r="AV9" s="124"/>
      <c r="AW9" s="124"/>
      <c r="AX9" s="124"/>
      <c r="AY9" s="124"/>
      <c r="AZ9" s="124"/>
      <c r="BA9" s="124"/>
      <c r="BB9" s="124"/>
      <c r="BC9" s="124"/>
      <c r="BD9" s="124"/>
      <c r="BE9" s="124"/>
      <c r="BF9" s="124"/>
      <c r="BG9" s="124"/>
      <c r="BH9" s="124"/>
      <c r="BI9" s="124"/>
      <c r="BJ9" s="124"/>
      <c r="BK9" s="124"/>
      <c r="BL9" s="124"/>
      <c r="BM9" s="124"/>
      <c r="BN9" s="124"/>
      <c r="BO9" s="124"/>
      <c r="BP9" s="124"/>
      <c r="BQ9" s="124"/>
      <c r="BR9" s="124"/>
      <c r="BS9" s="124"/>
      <c r="BT9" s="124"/>
      <c r="BU9" s="124"/>
      <c r="BV9" s="124"/>
      <c r="BW9" s="124"/>
      <c r="BX9" s="124"/>
      <c r="BY9" s="124"/>
      <c r="BZ9" s="124"/>
      <c r="CA9" s="124"/>
      <c r="CB9" s="124"/>
      <c r="CC9" s="124"/>
      <c r="CD9" s="124"/>
      <c r="CE9" s="124"/>
      <c r="CF9" s="124"/>
      <c r="CG9" s="124"/>
      <c r="CH9" s="124"/>
      <c r="CI9" s="124"/>
      <c r="CJ9" s="124"/>
      <c r="CK9" s="124"/>
      <c r="CL9" s="124"/>
      <c r="CM9" s="124"/>
      <c r="CN9" s="124"/>
      <c r="CO9" s="124"/>
      <c r="CP9" s="124"/>
      <c r="CQ9" s="124"/>
      <c r="CR9" s="124"/>
      <c r="CS9" s="124"/>
      <c r="CT9" s="124"/>
      <c r="CU9" s="124"/>
      <c r="CV9" s="124"/>
      <c r="CW9" s="124"/>
      <c r="CX9" s="124"/>
      <c r="CY9" s="124"/>
      <c r="CZ9" s="124"/>
      <c r="DA9" s="124"/>
      <c r="DB9" s="124"/>
      <c r="DC9" s="124"/>
      <c r="DD9" s="124"/>
      <c r="DE9" s="124"/>
      <c r="DF9" s="124"/>
      <c r="DG9" s="124"/>
    </row>
    <row r="10" spans="1:111" s="54" customFormat="1" ht="48.75" customHeight="1" x14ac:dyDescent="0.25">
      <c r="A10" s="1088"/>
      <c r="B10" s="1077"/>
      <c r="C10" s="1078"/>
      <c r="D10" s="1078"/>
      <c r="E10" s="1078"/>
      <c r="F10" s="1089"/>
      <c r="G10" s="1089"/>
      <c r="H10" s="1090"/>
    </row>
    <row r="11" spans="1:111" s="54" customFormat="1" ht="180" customHeight="1" x14ac:dyDescent="0.25">
      <c r="A11" s="1069" t="str">
        <f>DESCRIPCION!A10</f>
        <v>Utilizacion de influencias en la entrega o suministro de materiales o insumos y/o ayudas humanitarias en beneficio de un tercero</v>
      </c>
      <c r="B11" s="104" t="str">
        <f>DESCRIPCION!D10</f>
        <v>Concentracion de poder en una sola persona</v>
      </c>
      <c r="C11" s="139" t="str">
        <f>'CONTROLES Y EVALUACIÓN'!C11:C17</f>
        <v>El profesional universitario asignado para realizar las visitas tecnicas, cada vez que se presenta una solicitud para entrega de sistema septico domiciliario, verifica el cumplimiento de los requisitos para la entrega del sistema septico domiciliario, mediante visita al predio objeto de la solicitud, verifica que los lineamientos establecidos en el manual  suministrado por el proveedor de los sistemas septicos domiciliarios, se cumpla, generando el informe de visita con el respectivo concepto tecnico de viabilidad o de no viabilidad; con base a lo anterior el profesional universitario elabora un listado de beneficiarios, que son los que cumplen con los requisitos, y se reune con el Secretario de Despacho y el Director de Ambiente, Agua y Cambio Climatico, para analizarla verificar que las personas del listado tienen derecho a un sistema septico domiciliario, por cumplir con todos los requisitos, y se procede a generar un Acta de Entrega a cada beneficiario; en el evento de que el predio no cumpla con los requsitos, no se entrega el sistema septico domiciliario, y se procede a archivar la correspondiente solicitud con el informe de visita. Como evidencia se deja la solicitud, el informe de visita tecnica, y el Acta de Entrega correspondiente.</v>
      </c>
      <c r="D11" s="261" t="str">
        <f>'CONTROLES Y EVALUACIÓN'!H11:H17</f>
        <v>Fuerte</v>
      </c>
      <c r="E11" s="261" t="str">
        <f>'CONTROLES Y EVALUACIÓN'!I11:I17</f>
        <v>Fuerte (Siempre se Ejecuta)</v>
      </c>
      <c r="F11" s="138"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64">
        <f>IF(F11="Fuerte",100,IF(F11="Moderado",50,IF(F11="Débil",0," ")))</f>
        <v>100</v>
      </c>
      <c r="H11" s="818" t="str">
        <f>IF(G17=100,"Fuerte",IF(AND(G17&gt;=50,G17&lt;=99),"Moderado",IF(AND(G17&gt;0,G17&lt;=49),"Débil"," ")))</f>
        <v>Fuerte</v>
      </c>
    </row>
    <row r="12" spans="1:111" s="54" customFormat="1" ht="182.25" customHeight="1" x14ac:dyDescent="0.25">
      <c r="A12" s="953"/>
      <c r="B12" s="346" t="s">
        <v>412</v>
      </c>
      <c r="C12" s="139" t="str">
        <f>'CONTROLES Y EVALUACIÓN'!C22</f>
        <v>Los profesionales Universitarios asignados para realizar las visitas tecnicas, cada vez que se presenta una solicitud para el suministro de material vegetal, verifican el cumplimiento de los requisitos, mediante visita al sitio objeto de la solicitud, verificando lo expuesto en el instructivo denominado: Produccion y Suministro de material vegetal, elaborando un informe de visita con el respectivo concepto tecnico de viabilida o de no viabilidad, de ser viable la entrega del material vegetal solicitado, diligencia la respectiva Acta de Entrega, y al final manifiesta que la zona a intervenir cuenta con los requisitos para realizar la siembra del material vegetal, constancia de que visito el sitio objeto de la solicitud, y con el radicado de la solicitud, para luego ser verificada la informacion por parte del Secretario de Despacho y el Director de Ambiente, Agua y Cambio Climatico, de estar de acuerdo con el Acta de Entrega  presentada por el Profesional Universitario proceden a su suscripcion. En el evento de que el sitio no cumpla con los requisitos, no se entrega el material vegetal, y se procede a archivar la correspondiente solicitud con el informe de visita. Como evidencia se deja la solicitud, el informe de visita tecnica y el Acta de Entrega correspondiente.</v>
      </c>
      <c r="D12" s="105" t="str">
        <f>'CONTROLES Y EVALUACIÓN'!H22</f>
        <v>Fuerte</v>
      </c>
      <c r="E12" s="105" t="str">
        <f>'CONTROLES Y EVALUACIÓN'!I22</f>
        <v>Fuerte (Siempre se Ejecuta)</v>
      </c>
      <c r="F12" s="138" t="str">
        <f t="shared" ref="F12:F16"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Fuerte</v>
      </c>
      <c r="G12" s="64">
        <f t="shared" ref="G12" si="1">IF(F12="Fuerte",100,IF(F12="Moderado",50,IF(F12="Débil",0," ")))</f>
        <v>100</v>
      </c>
      <c r="H12" s="819"/>
    </row>
    <row r="13" spans="1:111" s="54" customFormat="1" ht="182.25" customHeight="1" x14ac:dyDescent="0.25">
      <c r="A13" s="953"/>
      <c r="B13" s="346" t="s">
        <v>412</v>
      </c>
      <c r="C13" s="139" t="s">
        <v>500</v>
      </c>
      <c r="D13" s="347" t="s">
        <v>496</v>
      </c>
      <c r="E13" s="347" t="s">
        <v>201</v>
      </c>
      <c r="F13" s="138" t="s">
        <v>496</v>
      </c>
      <c r="G13" s="64">
        <v>100</v>
      </c>
      <c r="H13" s="819"/>
    </row>
    <row r="14" spans="1:111" s="54" customFormat="1" ht="182.25" customHeight="1" x14ac:dyDescent="0.25">
      <c r="A14" s="953"/>
      <c r="B14" s="346" t="s">
        <v>576</v>
      </c>
      <c r="C14" s="139" t="s">
        <v>574</v>
      </c>
      <c r="D14" s="347" t="s">
        <v>496</v>
      </c>
      <c r="E14" s="347" t="s">
        <v>201</v>
      </c>
      <c r="F14" s="138" t="s">
        <v>496</v>
      </c>
      <c r="G14" s="64">
        <v>100</v>
      </c>
      <c r="H14" s="819"/>
    </row>
    <row r="15" spans="1:111" s="54" customFormat="1" ht="202.5" customHeight="1" x14ac:dyDescent="0.25">
      <c r="A15" s="953"/>
      <c r="B15" s="346" t="s">
        <v>577</v>
      </c>
      <c r="C15" s="139" t="s">
        <v>499</v>
      </c>
      <c r="D15" s="347" t="s">
        <v>496</v>
      </c>
      <c r="E15" s="347" t="s">
        <v>201</v>
      </c>
      <c r="F15" s="138" t="s">
        <v>496</v>
      </c>
      <c r="G15" s="64">
        <v>100</v>
      </c>
      <c r="H15" s="819"/>
    </row>
    <row r="16" spans="1:111" s="54" customFormat="1" ht="207" customHeight="1" x14ac:dyDescent="0.25">
      <c r="A16" s="954"/>
      <c r="B16" s="346" t="s">
        <v>578</v>
      </c>
      <c r="C16" s="139" t="str">
        <f>'CONTROLES Y EVALUACIÓN'!C33</f>
        <v>Los profesionales y tecnicos asignados por el director de gestion del riesgo y atencion de desastres cada vez que se solicita la entrega de ayudas humanitarias o se atiende una emergencia, realizan el diligenciamiento del formato de censo de familias afectadas por fenomeno natural y/o antropico con el fin de verificar y determinar la entrega de ayudas humanitarias. En caso de determinar la viabilidad de la entrega, se procede a diligenciar el formato de entrega de elementos y/o materiales a personas afectadas por fenomenos naturales y/o antropicos, el cual debe ser firmado por el beneficiario, el tecnico o profesional asignado y el Director de Gestion del Riesgo, dejando el respectivo soporte fotografico no obstante en los casos de no otorgamiento de viabilidad, se informa directamente al afectado en el momento de la visita de afectacion, dejando este registro en el formato de censo el cual es firmado por el afectado y tecnico o profesional asignado. Como registro de aplicacion del control queda el censo de afectacion, la solicitud en los casos que se aplique, acta de entrega y registro fotografico.</v>
      </c>
      <c r="D16" s="105" t="str">
        <f>'CONTROLES Y EVALUACIÓN'!H33</f>
        <v>Fuerte</v>
      </c>
      <c r="E16" s="105" t="str">
        <f>'CONTROLES Y EVALUACIÓN'!I33</f>
        <v>Fuerte (Siempre se Ejecuta)</v>
      </c>
      <c r="F16" s="138" t="str">
        <f t="shared" si="0"/>
        <v>Fuerte</v>
      </c>
      <c r="G16" s="64">
        <f>IF(F16="Fuerte",100,IF(F16="Moderado",50,IF(F16="Débil",0," ")))</f>
        <v>100</v>
      </c>
      <c r="H16" s="819"/>
    </row>
    <row r="17" spans="1:8" s="54" customFormat="1" ht="30.75" customHeight="1" x14ac:dyDescent="0.25">
      <c r="A17" s="1092"/>
      <c r="B17" s="1093"/>
      <c r="C17" s="1093"/>
      <c r="D17" s="1093"/>
      <c r="E17" s="1093"/>
      <c r="F17" s="1094"/>
      <c r="G17" s="267">
        <f>AVERAGE(G11:G16)</f>
        <v>100</v>
      </c>
      <c r="H17" s="1091"/>
    </row>
    <row r="18" spans="1:8" s="54" customFormat="1" ht="153.75" customHeight="1" x14ac:dyDescent="0.25">
      <c r="A18" s="978" t="str">
        <f>DESCRIPCION!A13</f>
        <v xml:space="preserve">Incumplimiento  en la ejecución de  Planes, Programas y Proyectos,  priorizados en el Plan de Desarrollo  </v>
      </c>
      <c r="B18" s="104" t="str">
        <f>DESCRIPCION!D13</f>
        <v>Falta de continuidad en la ejecución de  planes y  políticas ambientales.</v>
      </c>
      <c r="C18" s="139" t="s">
        <v>559</v>
      </c>
      <c r="D18" s="105" t="str">
        <f>'CONTROLES Y EVALUACIÓN'!H44</f>
        <v>Fuerte</v>
      </c>
      <c r="E18" s="105" t="str">
        <f>'CONTROLES Y EVALUACIÓN'!I44</f>
        <v>Fuerte (Siempre se Ejecuta)</v>
      </c>
      <c r="F18" s="138" t="str">
        <f>'CONTROLES Y EVALUACIÓN'!J44</f>
        <v>Fuerte</v>
      </c>
      <c r="G18" s="64">
        <f>IF(F18="Fuerte",100,IF(F18="Moderado",50,IF(F18="Débil",0," ")))</f>
        <v>100</v>
      </c>
      <c r="H18" s="818" t="str">
        <f>IF(G27=100,"Fuerte",IF(AND(G27&gt;=50,G27&lt;=99),"Moderado",IF(AND(G27&gt;0,G27&lt;=49),"Débil"," ")))</f>
        <v>Débil</v>
      </c>
    </row>
    <row r="19" spans="1:8" s="54" customFormat="1" ht="153.75" customHeight="1" x14ac:dyDescent="0.25">
      <c r="A19" s="978"/>
      <c r="B19" s="232" t="s">
        <v>526</v>
      </c>
      <c r="C19" s="139" t="s">
        <v>559</v>
      </c>
      <c r="D19" s="105" t="str">
        <f>'CONTROLES Y EVALUACIÓN'!H55</f>
        <v>Fuerte</v>
      </c>
      <c r="E19" s="105" t="str">
        <f>'CONTROLES Y EVALUACIÓN'!I55</f>
        <v>Fuerte (Siempre se Ejecuta)</v>
      </c>
      <c r="F19" s="138" t="str">
        <f>'CONTROLES Y EVALUACIÓN'!J55</f>
        <v>Fuerte</v>
      </c>
      <c r="G19" s="64">
        <f t="shared" ref="G19" si="2">IF(F19="Fuerte",100,IF(F19="Moderado",50,IF(F19="Débil",0," ")))</f>
        <v>100</v>
      </c>
      <c r="H19" s="819"/>
    </row>
    <row r="20" spans="1:8" s="54" customFormat="1" ht="153.75" customHeight="1" x14ac:dyDescent="0.25">
      <c r="A20" s="978"/>
      <c r="B20" s="232" t="s">
        <v>526</v>
      </c>
      <c r="C20" s="366" t="s">
        <v>560</v>
      </c>
      <c r="D20" s="360" t="s">
        <v>496</v>
      </c>
      <c r="E20" s="360" t="s">
        <v>562</v>
      </c>
      <c r="F20" s="138" t="s">
        <v>554</v>
      </c>
      <c r="G20" s="64">
        <v>0</v>
      </c>
      <c r="H20" s="819"/>
    </row>
    <row r="21" spans="1:8" s="54" customFormat="1" ht="153.75" customHeight="1" x14ac:dyDescent="0.25">
      <c r="A21" s="978"/>
      <c r="B21" s="232" t="s">
        <v>527</v>
      </c>
      <c r="C21" s="139" t="s">
        <v>559</v>
      </c>
      <c r="D21" s="365" t="s">
        <v>496</v>
      </c>
      <c r="E21" s="365" t="s">
        <v>201</v>
      </c>
      <c r="F21" s="138" t="s">
        <v>496</v>
      </c>
      <c r="G21" s="64">
        <v>100</v>
      </c>
      <c r="H21" s="819"/>
    </row>
    <row r="22" spans="1:8" s="54" customFormat="1" ht="153.75" customHeight="1" x14ac:dyDescent="0.25">
      <c r="A22" s="978"/>
      <c r="B22" s="232" t="s">
        <v>527</v>
      </c>
      <c r="C22" s="367" t="s">
        <v>561</v>
      </c>
      <c r="D22" s="365" t="s">
        <v>496</v>
      </c>
      <c r="E22" s="365" t="s">
        <v>562</v>
      </c>
      <c r="F22" s="138" t="s">
        <v>554</v>
      </c>
      <c r="G22" s="64">
        <v>0</v>
      </c>
      <c r="H22" s="819"/>
    </row>
    <row r="23" spans="1:8" s="54" customFormat="1" ht="153.75" customHeight="1" x14ac:dyDescent="0.25">
      <c r="A23" s="978"/>
      <c r="B23" s="232" t="s">
        <v>528</v>
      </c>
      <c r="C23" s="139" t="s">
        <v>542</v>
      </c>
      <c r="D23" s="360" t="s">
        <v>496</v>
      </c>
      <c r="E23" s="365" t="s">
        <v>562</v>
      </c>
      <c r="F23" s="138" t="s">
        <v>554</v>
      </c>
      <c r="G23" s="64">
        <v>0</v>
      </c>
      <c r="H23" s="819"/>
    </row>
    <row r="24" spans="1:8" s="54" customFormat="1" ht="153.75" customHeight="1" x14ac:dyDescent="0.25">
      <c r="A24" s="978"/>
      <c r="B24" s="232" t="s">
        <v>392</v>
      </c>
      <c r="C24" s="139" t="s">
        <v>542</v>
      </c>
      <c r="D24" s="360" t="s">
        <v>496</v>
      </c>
      <c r="E24" s="365" t="s">
        <v>555</v>
      </c>
      <c r="F24" s="138" t="s">
        <v>554</v>
      </c>
      <c r="G24" s="64">
        <v>0</v>
      </c>
      <c r="H24" s="819"/>
    </row>
    <row r="25" spans="1:8" s="54" customFormat="1" ht="153.75" customHeight="1" x14ac:dyDescent="0.25">
      <c r="A25" s="978"/>
      <c r="B25" s="232" t="s">
        <v>393</v>
      </c>
      <c r="C25" s="139" t="s">
        <v>542</v>
      </c>
      <c r="D25" s="360" t="s">
        <v>496</v>
      </c>
      <c r="E25" s="365" t="s">
        <v>555</v>
      </c>
      <c r="F25" s="138" t="s">
        <v>554</v>
      </c>
      <c r="G25" s="64">
        <v>0</v>
      </c>
      <c r="H25" s="819"/>
    </row>
    <row r="26" spans="1:8" s="54" customFormat="1" ht="162" customHeight="1" x14ac:dyDescent="0.25">
      <c r="A26" s="978"/>
      <c r="B26" s="359" t="s">
        <v>524</v>
      </c>
      <c r="C26" s="139" t="s">
        <v>542</v>
      </c>
      <c r="D26" s="105" t="str">
        <f>'CONTROLES Y EVALUACIÓN'!H66</f>
        <v>Fuerte</v>
      </c>
      <c r="E26" s="365" t="s">
        <v>555</v>
      </c>
      <c r="F26" s="138" t="s">
        <v>554</v>
      </c>
      <c r="G26" s="64">
        <v>0</v>
      </c>
      <c r="H26" s="819"/>
    </row>
    <row r="27" spans="1:8" s="54" customFormat="1" ht="36" customHeight="1" x14ac:dyDescent="0.25">
      <c r="A27" s="1095"/>
      <c r="B27" s="1096"/>
      <c r="C27" s="1096"/>
      <c r="D27" s="1096"/>
      <c r="E27" s="1096"/>
      <c r="F27" s="1097"/>
      <c r="G27" s="140">
        <f>AVERAGE(G18:G26)</f>
        <v>33.333333333333336</v>
      </c>
      <c r="H27" s="1091"/>
    </row>
    <row r="28" spans="1:8" s="54" customFormat="1" ht="135" customHeight="1" x14ac:dyDescent="0.25">
      <c r="A28" s="1069">
        <f>DESCRIPCION!A20</f>
        <v>0</v>
      </c>
      <c r="B28" s="104">
        <f>DESCRIPCION!D20</f>
        <v>0</v>
      </c>
      <c r="C28" s="139"/>
      <c r="D28" s="105"/>
      <c r="E28" s="105"/>
      <c r="F28" s="138" t="e">
        <f>'[1]CONTROLES Y EVALUCIÓN'!J77</f>
        <v>#REF!</v>
      </c>
      <c r="G28" s="64" t="e">
        <f>IF(F28="Fuerte",100,IF(F28="Moderado",50,IF(F28="Débil",0," ")))</f>
        <v>#REF!</v>
      </c>
      <c r="H28" s="818" t="e">
        <f>IF(G31=100,"Fuerte",IF(AND(G31&gt;=50,G31&lt;=99),"Moderado",IF(AND(G31&gt;0,G31&lt;=49),"Débil"," ")))</f>
        <v>#REF!</v>
      </c>
    </row>
    <row r="29" spans="1:8" s="54" customFormat="1" ht="114" customHeight="1" x14ac:dyDescent="0.25">
      <c r="A29" s="953"/>
      <c r="B29" s="104">
        <f>DESCRIPCION!D21</f>
        <v>0</v>
      </c>
      <c r="C29" s="139"/>
      <c r="D29" s="105"/>
      <c r="E29" s="105"/>
      <c r="F29" s="138"/>
      <c r="G29" s="64" t="str">
        <f t="shared" ref="G29:G30" si="3">IF(F29="Fuerte",100,IF(F29="Moderado",50,IF(F29="Débil",0," ")))</f>
        <v xml:space="preserve"> </v>
      </c>
      <c r="H29" s="819"/>
    </row>
    <row r="30" spans="1:8" s="54" customFormat="1" ht="114" customHeight="1" x14ac:dyDescent="0.25">
      <c r="A30" s="954"/>
      <c r="B30" s="104">
        <f>DESCRIPCION!D22</f>
        <v>0</v>
      </c>
      <c r="C30" s="139"/>
      <c r="D30" s="105"/>
      <c r="E30" s="105"/>
      <c r="F30" s="138"/>
      <c r="G30" s="64" t="str">
        <f t="shared" si="3"/>
        <v xml:space="preserve"> </v>
      </c>
      <c r="H30" s="819"/>
    </row>
    <row r="31" spans="1:8" s="54" customFormat="1" ht="33.75" customHeight="1" x14ac:dyDescent="0.25">
      <c r="A31" s="1070"/>
      <c r="B31" s="1071"/>
      <c r="C31" s="1071"/>
      <c r="D31" s="1071"/>
      <c r="E31" s="1071"/>
      <c r="F31" s="1072"/>
      <c r="G31" s="141" t="e">
        <f>AVERAGE(G28:G30)</f>
        <v>#REF!</v>
      </c>
      <c r="H31" s="819"/>
    </row>
    <row r="32" spans="1:8" s="54" customFormat="1" ht="113.25" customHeight="1" x14ac:dyDescent="0.25">
      <c r="A32" s="1069" t="str">
        <f>DESCRIPCION!A23</f>
        <v>d</v>
      </c>
      <c r="B32" s="104">
        <f>DESCRIPCION!D23</f>
        <v>0</v>
      </c>
      <c r="C32" s="139" t="str">
        <f>'CONTROLES Y EVALUACIÓN'!C110</f>
        <v>El profesional Universitario de la Direccion de Ambiente, Agua y Cambio Climatico, asignado para recopilar las evidencias de lo actuado o ejecutado en cada programa, trimestralmente verifica el avance en el cumplimiento de las metas de los diferentes programas, establecidos en el Plan de accion anual, mediante reunion en comite tecnico, con la participacion del Secretario de Despacho, el Director de Ambiente, Agua y Cambio Climatico y los profesionales universitarios encargados de los programas, para asi tomar las correspondientes decisiones respecto a la ejecucion de los mismos; en el evento de estar atrazados en el cumplimiento de las metas se toman las medidas necesarias para subsanar las falencias. Como evidencias se dejan el Acta de Comite tecnico, y el correo electronico enviado a planeacion municipal con el reporte de avance de cumplimiento al plan de accion.</v>
      </c>
      <c r="D32" s="105" t="str">
        <f>'CONTROLES Y EVALUACIÓN'!H110</f>
        <v>Fuerte</v>
      </c>
      <c r="E32" s="105" t="str">
        <f>'CONTROLES Y EVALUACIÓN'!I110</f>
        <v>Fuerte (Siempre se Ejecuta)</v>
      </c>
      <c r="F32" s="138" t="str">
        <f>'CONTROLES Y EVALUACIÓN'!J110</f>
        <v>Fuerte</v>
      </c>
      <c r="G32" s="64">
        <f>IF(F32="Fuerte",100,IF(F32="Moderado",50,IF(F32="Débil",0," ")))</f>
        <v>100</v>
      </c>
      <c r="H32" s="818" t="str">
        <f>IF(G35=100,"Fuerte",IF(AND(G35&gt;=50,G35&lt;=99),"Moderado",IF(AND(G35&gt;0,G35&lt;=49),"Débil"," ")))</f>
        <v>Débil</v>
      </c>
    </row>
    <row r="33" spans="1:8" ht="113.25" customHeight="1" x14ac:dyDescent="0.2">
      <c r="A33" s="953"/>
      <c r="B33" s="104">
        <f>DESCRIPCION!D24</f>
        <v>0</v>
      </c>
      <c r="C33" s="139" t="str">
        <f>'CONTROLES Y EVALUACIÓN'!C121</f>
        <v>El profesional Universitario de la Direccion de Gestion del Riesgo y Atencion de Desastres, asignado para recopilar las evidencias de lo actuado o ejecutado en cada programa, trimestralmente verifica el avance en el cumplimiento de las metas de los diferentes programas, establecidos en el Plan de accion anual, mediante reunion en comite tecnico, con la participacion del Secretario de Despacho, el Director de de Gestion del Riesgo y Atencion de Desastres y los profesionales universitarios encargados de los programas, para asi tomar las correspondientes decisiones respecto a la ejecucion de los mismos; en el evento de estar atrazados en el cumplimiento de las metas se toman las medidas necesarias para subsanar las falencias. Como evidencias se dejan el Acta de Comite tecnico, y el correo electronico enviado a planeacion municipal con el reporte de avance de cumplimiento al plan de accion.</v>
      </c>
      <c r="D33" s="105" t="str">
        <f>'CONTROLES Y EVALUACIÓN'!H121</f>
        <v>Fuerte</v>
      </c>
      <c r="E33" s="105" t="str">
        <f>'CONTROLES Y EVALUACIÓN'!I121</f>
        <v>Débil (No se ejecuta)</v>
      </c>
      <c r="F33" s="138" t="str">
        <f>'CONTROLES Y EVALUACIÓN'!J121</f>
        <v>Débil</v>
      </c>
      <c r="G33" s="64">
        <f t="shared" ref="G33:G34" si="4">IF(F33="Fuerte",100,IF(F33="Moderado",50,IF(F33="Débil",0," ")))</f>
        <v>0</v>
      </c>
      <c r="H33" s="819"/>
    </row>
    <row r="34" spans="1:8" ht="123.75" customHeight="1" x14ac:dyDescent="0.2">
      <c r="A34" s="954"/>
      <c r="B34" s="104">
        <f>DESCRIPCION!D25</f>
        <v>0</v>
      </c>
      <c r="C34" s="139" t="str">
        <f>'CONTROLES Y EVALUACIÓN'!C132</f>
        <v>Cada funcionario o contratista diariamente debe consultar y dar aplicación al protocolo de bioseguridad establecido por la entidad, con el fin de evitar contagiace o contagiar a los demas funcionarios o contratistas con los que pueda tener contacto. En caso de presentar los sintomas establecidos en el protocolo, manifestarlo a la Directora de ambiente, Agua y Cambio Climatico, o al Director de Gestion del riesgo y Atencion de Desastres, segun corresponda, y a la Direcion de Talento Humano. Como registro de aplicacion queda: El reporte al correo electronico de Talento Humano y de la Directora de Ambiente, Agua y cambio Climatico, o del Director de Gestion del Riesgo y Atencion de Desastres.</v>
      </c>
      <c r="D34" s="105" t="str">
        <f>'CONTROLES Y EVALUACIÓN'!H132</f>
        <v>Fuerte</v>
      </c>
      <c r="E34" s="105" t="str">
        <f>'CONTROLES Y EVALUACIÓN'!I132</f>
        <v>Débil (No se ejecuta)</v>
      </c>
      <c r="F34" s="138" t="str">
        <f>'CONTROLES Y EVALUACIÓN'!J132</f>
        <v>Débil</v>
      </c>
      <c r="G34" s="64">
        <f t="shared" si="4"/>
        <v>0</v>
      </c>
      <c r="H34" s="819"/>
    </row>
    <row r="35" spans="1:8" ht="31.5" customHeight="1" x14ac:dyDescent="0.2">
      <c r="A35" s="1070"/>
      <c r="B35" s="1071"/>
      <c r="C35" s="1071"/>
      <c r="D35" s="1071"/>
      <c r="E35" s="1071"/>
      <c r="F35" s="1072"/>
      <c r="G35" s="141">
        <f>AVERAGE(G32:G34)</f>
        <v>33.333333333333336</v>
      </c>
      <c r="H35" s="819"/>
    </row>
    <row r="36" spans="1:8" ht="132.75" customHeight="1" x14ac:dyDescent="0.2">
      <c r="A36" s="1069" t="str">
        <f>DESCRIPCION!A26</f>
        <v>e</v>
      </c>
      <c r="B36" s="104">
        <f>DESCRIPCION!D26</f>
        <v>0</v>
      </c>
      <c r="C36" s="139" t="str">
        <f>'CONTROLES Y EVALUACIÓN'!C143</f>
        <v>Cada funcionario o contratista diariamente debe consultar y dar aplicación al protocolo de bioseguridad establecido por la entidad, con el fin de evitar contagiace o contagiar a los demas funcionarios o contratistas con los que pueda tener contacto. En caso de presentar los sintomas establecidos en el protocolo, manifestarlo a la Directora de ambiente, Agua y Cambio Climatico, o al Director de Gestion del riesgo y Atencion de Desastres, segun corresponda, y  a la Direccion Talento Humano. Como registro de aplicacion queda: El reporte al correo electronico de Talento Humano y de la Directora de Ambiente, Agua y cambio Climatico, o del Director de Gestion del Riesgo y Atencion de Desastres.</v>
      </c>
      <c r="D36" s="105" t="str">
        <f>'CONTROLES Y EVALUACIÓN'!H143</f>
        <v>Fuerte</v>
      </c>
      <c r="E36" s="105" t="str">
        <f>'CONTROLES Y EVALUACIÓN'!I143</f>
        <v>Débil (No se ejecuta)</v>
      </c>
      <c r="F36" s="138" t="str">
        <f>'CONTROLES Y EVALUACIÓN'!J143</f>
        <v>Debil</v>
      </c>
      <c r="G36" s="64" t="str">
        <f>IF(F36="Fuerte",100,IF(F36="Moderado",50,IF(F36="Débil",0," ")))</f>
        <v xml:space="preserve"> </v>
      </c>
      <c r="H36" s="818" t="str">
        <f>IF(G39=100,"Fuerte",IF(AND(G39&gt;=50,G39&lt;=99),"Moderado",IF(AND(G39&gt;0,G39&lt;=49),"Débil"," ")))</f>
        <v xml:space="preserve"> </v>
      </c>
    </row>
    <row r="37" spans="1:8" ht="160.5" customHeight="1" x14ac:dyDescent="0.2">
      <c r="A37" s="953"/>
      <c r="B37" s="104">
        <f>DESCRIPCION!D27</f>
        <v>0</v>
      </c>
      <c r="C37" s="139" t="str">
        <f>'CONTROLES Y EVALUACIÓN'!C154</f>
        <v>Cada funcionario o contratista diariamente debe consultar y dar aplicación al protocolo de bioseguridad establecido por la entidad, con el fin de evitar contagiace o contagiar a los demas funcionarios o contratistas con los que pueda tener contacto. En caso de presentar los sintomas establecidos en el protocolo, manifestarlo a la Directora de ambiente, Agua y Cambio Climatico, o al Director de Gestion del riesgo y Atencion de Desastres, segun corresponda, y a la Direccion Talento Humano. Como registro de aplicacion queda: el reporte al correo electronico de Talento Humano y de la Directora de Ambiente, Agua y cambio Climatico, o del Director de Gestion del Riesgo y Atencion de Desastres.</v>
      </c>
      <c r="D37" s="105" t="str">
        <f>'CONTROLES Y EVALUACIÓN'!H154</f>
        <v>Fuerte</v>
      </c>
      <c r="E37" s="105" t="str">
        <f>'CONTROLES Y EVALUACIÓN'!I154</f>
        <v>Débil (No se ejecuta)</v>
      </c>
      <c r="F37" s="138" t="str">
        <f>'CONTROLES Y EVALUACIÓN'!J154</f>
        <v>Débil</v>
      </c>
      <c r="G37" s="64">
        <f t="shared" ref="G37:G38" si="5">IF(F37="Fuerte",100,IF(F37="Moderado",50,IF(F37="Débil",0," ")))</f>
        <v>0</v>
      </c>
      <c r="H37" s="819"/>
    </row>
    <row r="38" spans="1:8" ht="129.75" customHeight="1" x14ac:dyDescent="0.2">
      <c r="A38" s="954"/>
      <c r="B38" s="104">
        <f>DESCRIPCION!D28</f>
        <v>0</v>
      </c>
      <c r="C38" s="139" t="str">
        <f>'CONTROLES Y EVALUACIÓN'!C165</f>
        <v>Cada funcionario o contratista diariamente debe consultar y dar aplicación al protocolo de bioseguridad establecido por la entidad, con el fin de evitar contagiace o contagiar a los demas funcionarios o contratistas con los que pueda tener contacto. En caso de presentar los sintomas establecidos en el protocolo, manifestarlo a la Directora de ambiente, Agua y Cambio Climatico, o al Director de Gestion del riesgo y Atencion de Desastres, segun corresponda, y  a la Direccion de Talento Humano. Como registro de aplicacion queda: El reporte al correo electronico de Talento Humano y de la Directora de Ambiente, Agua y cambio Climatico, o del Director de Gestion del Riesgo y Atencion de Desastres.</v>
      </c>
      <c r="D38" s="105" t="str">
        <f>'CONTROLES Y EVALUACIÓN'!H165</f>
        <v>Fuerte</v>
      </c>
      <c r="E38" s="105" t="str">
        <f>'CONTROLES Y EVALUACIÓN'!I165</f>
        <v>Débil (No se ejecuta)</v>
      </c>
      <c r="F38" s="138" t="str">
        <f>'CONTROLES Y EVALUACIÓN'!J165</f>
        <v>Débil</v>
      </c>
      <c r="G38" s="64">
        <f t="shared" si="5"/>
        <v>0</v>
      </c>
      <c r="H38" s="819"/>
    </row>
    <row r="39" spans="1:8" ht="24" customHeight="1" x14ac:dyDescent="0.2">
      <c r="A39" s="1070"/>
      <c r="B39" s="1071"/>
      <c r="C39" s="1071"/>
      <c r="D39" s="1071"/>
      <c r="E39" s="1071"/>
      <c r="F39" s="1072"/>
      <c r="G39" s="141">
        <f>AVERAGE(G36:G38)</f>
        <v>0</v>
      </c>
      <c r="H39" s="819"/>
    </row>
    <row r="40" spans="1:8" ht="120" customHeight="1" x14ac:dyDescent="0.2">
      <c r="A40" s="1069" t="str">
        <f>DESCRIPCION!A29</f>
        <v>f</v>
      </c>
      <c r="B40" s="104">
        <f>DESCRIPCION!D29</f>
        <v>0</v>
      </c>
      <c r="C40" s="139">
        <f>'CONTROLES Y EVALUACIÓN'!C176</f>
        <v>0</v>
      </c>
      <c r="D40" s="105" t="e">
        <f ca="1">'CONTROLES Y EVALUACIÓN'!H176</f>
        <v>#NAME?</v>
      </c>
      <c r="E40" s="105">
        <f>'CONTROLES Y EVALUACIÓN'!I176</f>
        <v>0</v>
      </c>
      <c r="F40" s="138" t="e">
        <f ca="1">'CONTROLES Y EVALUACIÓN'!J176</f>
        <v>#NAME?</v>
      </c>
      <c r="G40" s="64" t="e">
        <f ca="1">IF(F40="Fuerte",100,IF(F40="Moderado",50,IF(F40="Débil",0," ")))</f>
        <v>#NAME?</v>
      </c>
      <c r="H40" s="818" t="e">
        <f ca="1">IF(G43=100,"Fuerte",IF(AND(G43&gt;=50,G43&lt;=99),"Moderado",IF(AND(G43&gt;0,G43&lt;=49),"Débil"," ")))</f>
        <v>#NAME?</v>
      </c>
    </row>
    <row r="41" spans="1:8" ht="114" customHeight="1" x14ac:dyDescent="0.2">
      <c r="A41" s="953"/>
      <c r="B41" s="104">
        <f>DESCRIPCION!B30</f>
        <v>0</v>
      </c>
      <c r="C41" s="139">
        <f>'CONTROLES Y EVALUACIÓN'!C187</f>
        <v>0</v>
      </c>
      <c r="D41" s="105" t="str">
        <f>'CONTROLES Y EVALUACIÓN'!H187</f>
        <v xml:space="preserve"> </v>
      </c>
      <c r="E41" s="105" t="str">
        <f>'CONTROLES Y EVALUACIÓN'!I187</f>
        <v>Seleccionar</v>
      </c>
      <c r="F41" s="138" t="str">
        <f>'CONTROLES Y EVALUACIÓN'!J187</f>
        <v xml:space="preserve"> </v>
      </c>
      <c r="G41" s="64" t="str">
        <f t="shared" ref="G41:G42" si="6">IF(F41="Fuerte",100,IF(F41="Moderado",50,IF(F41="Débil",0," ")))</f>
        <v xml:space="preserve"> </v>
      </c>
      <c r="H41" s="819"/>
    </row>
    <row r="42" spans="1:8" ht="100.5" customHeight="1" x14ac:dyDescent="0.2">
      <c r="A42" s="954"/>
      <c r="B42" s="104">
        <f>DESCRIPCION!B31</f>
        <v>0</v>
      </c>
      <c r="C42" s="139">
        <f>'CONTROLES Y EVALUACIÓN'!C198</f>
        <v>0</v>
      </c>
      <c r="D42" s="105" t="str">
        <f>'CONTROLES Y EVALUACIÓN'!H198</f>
        <v xml:space="preserve"> </v>
      </c>
      <c r="E42" s="105" t="str">
        <f>'CONTROLES Y EVALUACIÓN'!I198</f>
        <v>Seleccionar</v>
      </c>
      <c r="F42" s="138" t="str">
        <f>'CONTROLES Y EVALUACIÓN'!J198</f>
        <v xml:space="preserve"> </v>
      </c>
      <c r="G42" s="64" t="str">
        <f t="shared" si="6"/>
        <v xml:space="preserve"> </v>
      </c>
      <c r="H42" s="819"/>
    </row>
    <row r="43" spans="1:8" ht="30" customHeight="1" x14ac:dyDescent="0.2">
      <c r="A43" s="1070"/>
      <c r="B43" s="1071"/>
      <c r="C43" s="1071"/>
      <c r="D43" s="1071"/>
      <c r="E43" s="1071"/>
      <c r="F43" s="1072"/>
      <c r="G43" s="141" t="e">
        <f ca="1">AVERAGE(G40:G42)</f>
        <v>#NAME?</v>
      </c>
      <c r="H43" s="819"/>
    </row>
    <row r="44" spans="1:8" ht="107.25" customHeight="1" x14ac:dyDescent="0.2">
      <c r="A44" s="1069" t="str">
        <f>DESCRIPCION!A32</f>
        <v>g</v>
      </c>
      <c r="B44" s="104">
        <f>DESCRIPCION!D32</f>
        <v>0</v>
      </c>
      <c r="C44" s="139">
        <f>'CONTROLES Y EVALUACIÓN'!C209</f>
        <v>0</v>
      </c>
      <c r="D44" s="105" t="str">
        <f>'CONTROLES Y EVALUACIÓN'!H209</f>
        <v xml:space="preserve"> </v>
      </c>
      <c r="E44" s="105" t="str">
        <f>'CONTROLES Y EVALUACIÓN'!I209</f>
        <v>Seleccionar</v>
      </c>
      <c r="F44" s="138" t="str">
        <f>'CONTROLES Y EVALUACIÓN'!J209</f>
        <v xml:space="preserve"> </v>
      </c>
      <c r="G44" s="64" t="str">
        <f>IF(F44="Fuerte",100,IF(F44="Moderado",50,IF(F44="Débil",0," ")))</f>
        <v xml:space="preserve"> </v>
      </c>
      <c r="H44" s="818" t="e">
        <f>IF(G47=100,"Fuerte",IF(AND(G47&gt;=50,G47&lt;=99),"Moderado",IF(AND(G47&gt;0,G47&lt;=49),"Débil"," ")))</f>
        <v>#DIV/0!</v>
      </c>
    </row>
    <row r="45" spans="1:8" ht="108.75" customHeight="1" x14ac:dyDescent="0.2">
      <c r="A45" s="953"/>
      <c r="B45" s="104">
        <f>DESCRIPCION!D33</f>
        <v>0</v>
      </c>
      <c r="C45" s="139">
        <f>'CONTROLES Y EVALUACIÓN'!C220</f>
        <v>0</v>
      </c>
      <c r="D45" s="105" t="str">
        <f>'CONTROLES Y EVALUACIÓN'!H220</f>
        <v xml:space="preserve"> </v>
      </c>
      <c r="E45" s="105" t="str">
        <f>'CONTROLES Y EVALUACIÓN'!I220</f>
        <v>Moderado (Algunas veces se ejecuta)</v>
      </c>
      <c r="F45" s="138" t="str">
        <f>'CONTROLES Y EVALUACIÓN'!J220</f>
        <v xml:space="preserve"> </v>
      </c>
      <c r="G45" s="64" t="str">
        <f t="shared" ref="G45:G46" si="7">IF(F45="Fuerte",100,IF(F45="Moderado",50,IF(F45="Débil",0," ")))</f>
        <v xml:space="preserve"> </v>
      </c>
      <c r="H45" s="819"/>
    </row>
    <row r="46" spans="1:8" ht="111" customHeight="1" x14ac:dyDescent="0.2">
      <c r="A46" s="954"/>
      <c r="B46" s="104">
        <f>DESCRIPCION!D34</f>
        <v>0</v>
      </c>
      <c r="C46" s="139">
        <f>'CONTROLES Y EVALUACIÓN'!C231</f>
        <v>0</v>
      </c>
      <c r="D46" s="105" t="str">
        <f>'CONTROLES Y EVALUACIÓN'!H231</f>
        <v xml:space="preserve"> </v>
      </c>
      <c r="E46" s="105" t="str">
        <f>'CONTROLES Y EVALUACIÓN'!I231</f>
        <v>Seleccionar</v>
      </c>
      <c r="F46" s="138" t="str">
        <f>'CONTROLES Y EVALUACIÓN'!J231</f>
        <v xml:space="preserve"> </v>
      </c>
      <c r="G46" s="64" t="str">
        <f t="shared" si="7"/>
        <v xml:space="preserve"> </v>
      </c>
      <c r="H46" s="819"/>
    </row>
    <row r="47" spans="1:8" ht="31.5" customHeight="1" x14ac:dyDescent="0.2">
      <c r="A47" s="1070"/>
      <c r="B47" s="1071"/>
      <c r="C47" s="1071"/>
      <c r="D47" s="1071"/>
      <c r="E47" s="1071"/>
      <c r="F47" s="1072"/>
      <c r="G47" s="141" t="e">
        <f>AVERAGE(G44:G46)</f>
        <v>#DIV/0!</v>
      </c>
      <c r="H47" s="819"/>
    </row>
    <row r="48" spans="1:8" ht="85.5" customHeight="1" x14ac:dyDescent="0.2">
      <c r="A48" s="1069" t="str">
        <f>DESCRIPCION!A35</f>
        <v>h</v>
      </c>
      <c r="B48" s="104">
        <f>DESCRIPCION!D35</f>
        <v>0</v>
      </c>
      <c r="C48" s="139">
        <f>'CONTROLES Y EVALUACIÓN'!C242</f>
        <v>0</v>
      </c>
      <c r="D48" s="105" t="str">
        <f>'CONTROLES Y EVALUACIÓN'!H242</f>
        <v xml:space="preserve"> </v>
      </c>
      <c r="E48" s="105" t="str">
        <f>'CONTROLES Y EVALUACIÓN'!I242</f>
        <v>Seleccionar</v>
      </c>
      <c r="F48" s="138" t="str">
        <f>'CONTROLES Y EVALUACIÓN'!J242</f>
        <v xml:space="preserve"> </v>
      </c>
      <c r="G48" s="64" t="str">
        <f>IF(F48="Fuerte",100,IF(F48="Moderado",50,IF(F48="Débil",0," ")))</f>
        <v xml:space="preserve"> </v>
      </c>
      <c r="H48" s="818" t="e">
        <f>IF(G51=100,"Fuerte",IF(AND(G51&gt;=50,G51&lt;=99),"Moderado",IF(AND(G51&gt;0,G51&lt;=49),"Débil"," ")))</f>
        <v>#DIV/0!</v>
      </c>
    </row>
    <row r="49" spans="1:8" ht="92.25" customHeight="1" x14ac:dyDescent="0.2">
      <c r="A49" s="953"/>
      <c r="B49" s="104">
        <f>DESCRIPCION!D36</f>
        <v>0</v>
      </c>
      <c r="C49" s="139">
        <f>'CONTROLES Y EVALUACIÓN'!C253</f>
        <v>0</v>
      </c>
      <c r="D49" s="105" t="str">
        <f>'CONTROLES Y EVALUACIÓN'!H253</f>
        <v xml:space="preserve"> </v>
      </c>
      <c r="E49" s="105" t="str">
        <f>'CONTROLES Y EVALUACIÓN'!I253</f>
        <v>Seleccionar</v>
      </c>
      <c r="F49" s="138" t="str">
        <f>'CONTROLES Y EVALUACIÓN'!J253</f>
        <v xml:space="preserve"> </v>
      </c>
      <c r="G49" s="64" t="str">
        <f t="shared" ref="G49" si="8">IF(F49="Fuerte",100,IF(F49="Moderado",50,IF(F49="Débil",0," ")))</f>
        <v xml:space="preserve"> </v>
      </c>
      <c r="H49" s="819"/>
    </row>
    <row r="50" spans="1:8" ht="86.25" customHeight="1" x14ac:dyDescent="0.2">
      <c r="A50" s="954"/>
      <c r="B50" s="104">
        <f>DESCRIPCION!D37</f>
        <v>0</v>
      </c>
      <c r="C50" s="139">
        <f>'CONTROLES Y EVALUACIÓN'!C264</f>
        <v>0</v>
      </c>
      <c r="D50" s="105" t="str">
        <f>'CONTROLES Y EVALUACIÓN'!H264</f>
        <v xml:space="preserve"> </v>
      </c>
      <c r="E50" s="105" t="str">
        <f>'CONTROLES Y EVALUACIÓN'!I264</f>
        <v>Seleccionar</v>
      </c>
      <c r="F50" s="138" t="str">
        <f>'CONTROLES Y EVALUACIÓN'!J264</f>
        <v xml:space="preserve"> </v>
      </c>
      <c r="G50" s="64" t="str">
        <f>IF(F50="Fuerte",100,IF(F50="Moderado",50,IF(F50="Débil",0," ")))</f>
        <v xml:space="preserve"> </v>
      </c>
      <c r="H50" s="819"/>
    </row>
    <row r="51" spans="1:8" ht="28.5" customHeight="1" x14ac:dyDescent="0.2">
      <c r="A51" s="1070"/>
      <c r="B51" s="1071"/>
      <c r="C51" s="1071"/>
      <c r="D51" s="1071"/>
      <c r="E51" s="1071"/>
      <c r="F51" s="1072"/>
      <c r="G51" s="141" t="e">
        <f>AVERAGE(G48:G50)</f>
        <v>#DIV/0!</v>
      </c>
      <c r="H51" s="819"/>
    </row>
    <row r="52" spans="1:8" ht="71.25" customHeight="1" x14ac:dyDescent="0.2">
      <c r="A52" s="1069" t="str">
        <f>DESCRIPCION!A38</f>
        <v>i</v>
      </c>
      <c r="B52" s="104">
        <f>DESCRIPCION!D38</f>
        <v>0</v>
      </c>
      <c r="C52" s="139">
        <f>'CONTROLES Y EVALUACIÓN'!C275</f>
        <v>0</v>
      </c>
      <c r="D52" s="105" t="str">
        <f>'CONTROLES Y EVALUACIÓN'!H275</f>
        <v xml:space="preserve"> </v>
      </c>
      <c r="E52" s="105" t="str">
        <f>'CONTROLES Y EVALUACIÓN'!I275</f>
        <v>Seleccionar</v>
      </c>
      <c r="F52" s="138" t="str">
        <f>'CONTROLES Y EVALUACIÓN'!J275</f>
        <v xml:space="preserve"> </v>
      </c>
      <c r="G52" s="64" t="str">
        <f>IF(F52="Fuerte",100,IF(F52="Moderado",50,IF(F52="Débil",0," ")))</f>
        <v xml:space="preserve"> </v>
      </c>
      <c r="H52" s="818" t="e">
        <f>IF(G55=100,"Fuerte",IF(AND(G55&gt;=50,G55&lt;=99),"Moderado",IF(AND(G55&gt;0,G55&lt;=49),"Débil"," ")))</f>
        <v>#DIV/0!</v>
      </c>
    </row>
    <row r="53" spans="1:8" ht="91.5" customHeight="1" x14ac:dyDescent="0.2">
      <c r="A53" s="953"/>
      <c r="B53" s="104">
        <f>DESCRIPCION!D39</f>
        <v>0</v>
      </c>
      <c r="C53" s="139">
        <f>'CONTROLES Y EVALUACIÓN'!C286</f>
        <v>0</v>
      </c>
      <c r="D53" s="105" t="str">
        <f>'CONTROLES Y EVALUACIÓN'!H286</f>
        <v xml:space="preserve"> </v>
      </c>
      <c r="E53" s="105" t="str">
        <f>'CONTROLES Y EVALUACIÓN'!I286</f>
        <v>Seleccionar</v>
      </c>
      <c r="F53" s="138" t="str">
        <f>'CONTROLES Y EVALUACIÓN'!J286</f>
        <v xml:space="preserve"> </v>
      </c>
      <c r="G53" s="64" t="str">
        <f t="shared" ref="G53:G54" si="9">IF(F53="Fuerte",100,IF(F53="Moderado",50,IF(F53="Débil",0," ")))</f>
        <v xml:space="preserve"> </v>
      </c>
      <c r="H53" s="819"/>
    </row>
    <row r="54" spans="1:8" ht="85.5" customHeight="1" x14ac:dyDescent="0.2">
      <c r="A54" s="954"/>
      <c r="B54" s="104">
        <f>DESCRIPCION!D40</f>
        <v>0</v>
      </c>
      <c r="C54" s="139">
        <f>'CONTROLES Y EVALUACIÓN'!C297</f>
        <v>0</v>
      </c>
      <c r="D54" s="105" t="str">
        <f>'CONTROLES Y EVALUACIÓN'!H297</f>
        <v xml:space="preserve"> </v>
      </c>
      <c r="E54" s="105" t="str">
        <f>'CONTROLES Y EVALUACIÓN'!I297</f>
        <v>Seleccionar</v>
      </c>
      <c r="F54" s="138" t="str">
        <f>'CONTROLES Y EVALUACIÓN'!J297</f>
        <v xml:space="preserve"> </v>
      </c>
      <c r="G54" s="64" t="str">
        <f t="shared" si="9"/>
        <v xml:space="preserve"> </v>
      </c>
      <c r="H54" s="819"/>
    </row>
    <row r="55" spans="1:8" ht="33.75" customHeight="1" x14ac:dyDescent="0.2">
      <c r="A55" s="1070"/>
      <c r="B55" s="1071"/>
      <c r="C55" s="1071"/>
      <c r="D55" s="1071"/>
      <c r="E55" s="1071"/>
      <c r="F55" s="1072"/>
      <c r="G55" s="141" t="e">
        <f>AVERAGE(G52:G54)</f>
        <v>#DIV/0!</v>
      </c>
      <c r="H55" s="819"/>
    </row>
    <row r="56" spans="1:8" ht="107.25" customHeight="1" x14ac:dyDescent="0.2">
      <c r="A56" s="1057" t="str">
        <f>DESCRIPCION!A41</f>
        <v>j</v>
      </c>
      <c r="B56" s="104">
        <f>DESCRIPCION!D41</f>
        <v>0</v>
      </c>
      <c r="C56" s="139">
        <f>'CONTROLES Y EVALUACIÓN'!C308</f>
        <v>0</v>
      </c>
      <c r="D56" s="105" t="str">
        <f>'CONTROLES Y EVALUACIÓN'!H308</f>
        <v xml:space="preserve"> </v>
      </c>
      <c r="E56" s="105" t="str">
        <f>'CONTROLES Y EVALUACIÓN'!I308</f>
        <v>Seleccionar</v>
      </c>
      <c r="F56" s="138" t="str">
        <f>'CONTROLES Y EVALUACIÓN'!J308</f>
        <v xml:space="preserve"> </v>
      </c>
      <c r="G56" s="64" t="str">
        <f>IF(F56="Fuerte",100,IF(F56="Moderado",50,IF(F56="Débil",0," ")))</f>
        <v xml:space="preserve"> </v>
      </c>
      <c r="H56" s="818" t="e">
        <f>IF(G59=100,"Fuerte",IF(AND(G59&gt;=50,G59&lt;=99),"Moderado",IF(AND(G59&gt;0,G59&lt;=49),"Débil"," ")))</f>
        <v>#DIV/0!</v>
      </c>
    </row>
    <row r="57" spans="1:8" ht="99.75" customHeight="1" x14ac:dyDescent="0.2">
      <c r="A57" s="1058"/>
      <c r="B57" s="104">
        <f>DESCRIPCION!D42</f>
        <v>0</v>
      </c>
      <c r="C57" s="139">
        <f>'CONTROLES Y EVALUACIÓN'!C319</f>
        <v>0</v>
      </c>
      <c r="D57" s="105" t="str">
        <f>'CONTROLES Y EVALUACIÓN'!H319</f>
        <v xml:space="preserve"> </v>
      </c>
      <c r="E57" s="105" t="str">
        <f>'CONTROLES Y EVALUACIÓN'!I319</f>
        <v>Fuerte (Siempre se Ejecuta)</v>
      </c>
      <c r="F57" s="138" t="str">
        <f>'CONTROLES Y EVALUACIÓN'!J319</f>
        <v xml:space="preserve"> </v>
      </c>
      <c r="G57" s="64" t="str">
        <f t="shared" ref="G57:G58" si="10">IF(F57="Fuerte",100,IF(F57="Moderado",50,IF(F57="Débil",0," ")))</f>
        <v xml:space="preserve"> </v>
      </c>
      <c r="H57" s="819"/>
    </row>
    <row r="58" spans="1:8" ht="96" customHeight="1" x14ac:dyDescent="0.2">
      <c r="A58" s="1059"/>
      <c r="B58" s="104">
        <f>DESCRIPCION!D43</f>
        <v>0</v>
      </c>
      <c r="C58" s="139">
        <f>'CONTROLES Y EVALUACIÓN'!C330</f>
        <v>0</v>
      </c>
      <c r="D58" s="105" t="str">
        <f>'CONTROLES Y EVALUACIÓN'!H330</f>
        <v xml:space="preserve"> </v>
      </c>
      <c r="E58" s="105" t="str">
        <f>'CONTROLES Y EVALUACIÓN'!I330</f>
        <v>Seleccionar</v>
      </c>
      <c r="F58" s="138" t="str">
        <f>'CONTROLES Y EVALUACIÓN'!J330</f>
        <v xml:space="preserve"> </v>
      </c>
      <c r="G58" s="64" t="str">
        <f t="shared" si="10"/>
        <v xml:space="preserve"> </v>
      </c>
      <c r="H58" s="819"/>
    </row>
    <row r="59" spans="1:8" ht="30.75" customHeight="1" thickBot="1" x14ac:dyDescent="0.25">
      <c r="A59" s="1060"/>
      <c r="B59" s="1061"/>
      <c r="C59" s="1061"/>
      <c r="D59" s="1061"/>
      <c r="E59" s="1061"/>
      <c r="F59" s="1062"/>
      <c r="G59" s="142" t="e">
        <f>AVERAGE(G56:G58)</f>
        <v>#DIV/0!</v>
      </c>
      <c r="H59" s="820"/>
    </row>
  </sheetData>
  <sheetProtection selectLockedCells="1"/>
  <mergeCells count="47">
    <mergeCell ref="A31:F31"/>
    <mergeCell ref="H28:H31"/>
    <mergeCell ref="H9:H10"/>
    <mergeCell ref="A11:A16"/>
    <mergeCell ref="A18:A26"/>
    <mergeCell ref="A28:A30"/>
    <mergeCell ref="H11:H17"/>
    <mergeCell ref="A17:F17"/>
    <mergeCell ref="A27:F27"/>
    <mergeCell ref="H18:H27"/>
    <mergeCell ref="E3:G3"/>
    <mergeCell ref="E4:G4"/>
    <mergeCell ref="H1:H4"/>
    <mergeCell ref="A1:A4"/>
    <mergeCell ref="B9:B10"/>
    <mergeCell ref="D9:D10"/>
    <mergeCell ref="B1:D2"/>
    <mergeCell ref="B3:D4"/>
    <mergeCell ref="A9:A10"/>
    <mergeCell ref="C9:C10"/>
    <mergeCell ref="E9:E10"/>
    <mergeCell ref="E1:G1"/>
    <mergeCell ref="E2:G2"/>
    <mergeCell ref="F9:G10"/>
    <mergeCell ref="A47:F47"/>
    <mergeCell ref="A32:A34"/>
    <mergeCell ref="H32:H35"/>
    <mergeCell ref="A35:F35"/>
    <mergeCell ref="A36:A38"/>
    <mergeCell ref="H36:H39"/>
    <mergeCell ref="A39:F39"/>
    <mergeCell ref="A56:A58"/>
    <mergeCell ref="H56:H59"/>
    <mergeCell ref="A59:F59"/>
    <mergeCell ref="A6:H6"/>
    <mergeCell ref="A7:H7"/>
    <mergeCell ref="A48:A50"/>
    <mergeCell ref="H48:H51"/>
    <mergeCell ref="A51:F51"/>
    <mergeCell ref="A52:A54"/>
    <mergeCell ref="H52:H55"/>
    <mergeCell ref="A55:F55"/>
    <mergeCell ref="A40:A42"/>
    <mergeCell ref="H40:H43"/>
    <mergeCell ref="A43:F43"/>
    <mergeCell ref="A44:A46"/>
    <mergeCell ref="H44:H47"/>
  </mergeCells>
  <pageMargins left="0.7" right="0.7" top="0.75" bottom="0.75" header="0.3" footer="0.3"/>
  <pageSetup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2" tint="-0.499984740745262"/>
  </sheetPr>
  <dimension ref="A1:X243"/>
  <sheetViews>
    <sheetView zoomScaleNormal="100" workbookViewId="0">
      <selection activeCell="G1" sqref="G1:I4"/>
    </sheetView>
  </sheetViews>
  <sheetFormatPr baseColWidth="10" defaultRowHeight="15" x14ac:dyDescent="0.25"/>
  <cols>
    <col min="8" max="8" width="10.5703125" customWidth="1"/>
    <col min="9" max="9" width="10.42578125" customWidth="1"/>
    <col min="11" max="11" width="16" customWidth="1"/>
  </cols>
  <sheetData>
    <row r="1" spans="1:12" ht="15" customHeight="1" x14ac:dyDescent="0.25">
      <c r="A1" s="489"/>
      <c r="B1" s="927"/>
      <c r="C1" s="491" t="str">
        <f>CONTEXTO!B1</f>
        <v xml:space="preserve">PROCESO: </v>
      </c>
      <c r="D1" s="491"/>
      <c r="E1" s="491"/>
      <c r="F1" s="491"/>
      <c r="G1" s="497" t="s">
        <v>611</v>
      </c>
      <c r="H1" s="497"/>
      <c r="I1" s="497"/>
      <c r="J1" s="925"/>
      <c r="K1" s="413"/>
      <c r="L1" s="1"/>
    </row>
    <row r="2" spans="1:12" x14ac:dyDescent="0.25">
      <c r="A2" s="490"/>
      <c r="B2" s="523"/>
      <c r="C2" s="492"/>
      <c r="D2" s="492"/>
      <c r="E2" s="492"/>
      <c r="F2" s="492"/>
      <c r="G2" s="499" t="s">
        <v>629</v>
      </c>
      <c r="H2" s="499"/>
      <c r="I2" s="499"/>
      <c r="J2" s="926"/>
      <c r="K2" s="414"/>
      <c r="L2" s="1"/>
    </row>
    <row r="3" spans="1:12" ht="15" customHeight="1" x14ac:dyDescent="0.25">
      <c r="A3" s="490"/>
      <c r="B3" s="523"/>
      <c r="C3" s="492" t="s">
        <v>32</v>
      </c>
      <c r="D3" s="492"/>
      <c r="E3" s="492"/>
      <c r="F3" s="492"/>
      <c r="G3" s="499" t="s">
        <v>613</v>
      </c>
      <c r="H3" s="499"/>
      <c r="I3" s="499"/>
      <c r="J3" s="926"/>
      <c r="K3" s="414"/>
      <c r="L3" s="1"/>
    </row>
    <row r="4" spans="1:12" x14ac:dyDescent="0.25">
      <c r="A4" s="490"/>
      <c r="B4" s="523"/>
      <c r="C4" s="492"/>
      <c r="D4" s="492"/>
      <c r="E4" s="492"/>
      <c r="F4" s="492"/>
      <c r="G4" s="499" t="s">
        <v>633</v>
      </c>
      <c r="H4" s="499"/>
      <c r="I4" s="499"/>
      <c r="J4" s="926"/>
      <c r="K4" s="414"/>
      <c r="L4" s="1"/>
    </row>
    <row r="5" spans="1:12" ht="15.75" x14ac:dyDescent="0.25">
      <c r="A5" s="476"/>
      <c r="B5" s="477"/>
      <c r="C5" s="477"/>
      <c r="D5" s="477"/>
      <c r="E5" s="477"/>
      <c r="F5" s="477"/>
      <c r="G5" s="477"/>
      <c r="H5" s="477"/>
      <c r="I5" s="477"/>
      <c r="J5" s="477"/>
      <c r="K5" s="478"/>
      <c r="L5" s="1"/>
    </row>
    <row r="6" spans="1:12" x14ac:dyDescent="0.25">
      <c r="A6" s="934" t="s">
        <v>119</v>
      </c>
      <c r="B6" s="935"/>
      <c r="C6" s="935"/>
      <c r="D6" s="935"/>
      <c r="E6" s="935"/>
      <c r="F6" s="935"/>
      <c r="G6" s="935"/>
      <c r="H6" s="935"/>
      <c r="I6" s="935"/>
      <c r="J6" s="935"/>
      <c r="K6" s="936"/>
      <c r="L6" s="1"/>
    </row>
    <row r="7" spans="1:12" x14ac:dyDescent="0.25">
      <c r="A7" s="934"/>
      <c r="B7" s="935"/>
      <c r="C7" s="935"/>
      <c r="D7" s="935"/>
      <c r="E7" s="935"/>
      <c r="F7" s="935"/>
      <c r="G7" s="935"/>
      <c r="H7" s="935"/>
      <c r="I7" s="935"/>
      <c r="J7" s="935"/>
      <c r="K7" s="936"/>
      <c r="L7" s="1"/>
    </row>
    <row r="8" spans="1:12" x14ac:dyDescent="0.25">
      <c r="A8" s="930" t="str">
        <f>CONTEXTO!A8</f>
        <v>PROCESO: GESTION AMBIENTAL</v>
      </c>
      <c r="B8" s="480"/>
      <c r="C8" s="480"/>
      <c r="D8" s="480"/>
      <c r="E8" s="480"/>
      <c r="F8" s="480"/>
      <c r="G8" s="480"/>
      <c r="H8" s="480"/>
      <c r="I8" s="480"/>
      <c r="J8" s="480"/>
      <c r="K8" s="481"/>
      <c r="L8" s="1"/>
    </row>
    <row r="9" spans="1:12" ht="56.25" customHeight="1" thickBot="1" x14ac:dyDescent="0.3">
      <c r="A9" s="931" t="str">
        <f>CONTEXTO!A9</f>
        <v xml:space="preserve">OBJETIVO: GESTIONAR LA CONSERVACION, RESTAURACION Y APROVECHAMIENTO SOSTENIBLE DE LOS RECURSOS NATURALES ASI COMO EJECUTAR ACCIONES DE CONOCIMIENTO, REDUCCION DEL RIESGO Y MANEJO DE DESASTRES DE MANERA PERMANENTE, MEDIANTE LA IMPLEMENTACION DE PLANES, PROGRAMAS Y PROYECTOS EN PROCURA DE ALCANZAR CALIDAD AMBIENTAL Y EJERCER EL CONTROL Y VIGILANCIA EN LOS CASOS QUE APLIQUE, PARA EL DESARROLLO HUMANO INTEGRAL EN EL MUNICIPIO DE IBAGUE.
</v>
      </c>
      <c r="B9" s="932"/>
      <c r="C9" s="932"/>
      <c r="D9" s="932"/>
      <c r="E9" s="932"/>
      <c r="F9" s="932"/>
      <c r="G9" s="932"/>
      <c r="H9" s="932"/>
      <c r="I9" s="932"/>
      <c r="J9" s="932"/>
      <c r="K9" s="933"/>
      <c r="L9" s="1"/>
    </row>
    <row r="10" spans="1:12" ht="15.75" thickBot="1" x14ac:dyDescent="0.3">
      <c r="A10" s="928"/>
      <c r="B10" s="929"/>
      <c r="C10" s="929"/>
      <c r="D10" s="929"/>
      <c r="E10" s="929"/>
      <c r="F10" s="929"/>
      <c r="G10" s="929"/>
      <c r="H10" s="929"/>
      <c r="I10" s="929"/>
      <c r="J10" s="929"/>
      <c r="K10" s="929"/>
      <c r="L10" s="62"/>
    </row>
    <row r="11" spans="1:12" ht="15.75" customHeight="1" thickBot="1" x14ac:dyDescent="0.3">
      <c r="A11" s="1111" t="s">
        <v>120</v>
      </c>
      <c r="B11" s="1105" t="str">
        <f>DESCRIPCION!A10</f>
        <v>Utilizacion de influencias en la entrega o suministro de materiales o insumos y/o ayudas humanitarias en beneficio de un tercero</v>
      </c>
      <c r="C11" s="1105"/>
      <c r="D11" s="1105"/>
      <c r="E11" s="1105"/>
      <c r="F11" s="1105"/>
      <c r="G11" s="1105"/>
      <c r="H11" s="1106"/>
      <c r="I11" s="1103" t="s">
        <v>347</v>
      </c>
      <c r="J11" s="1104"/>
      <c r="K11" s="151" t="str">
        <f>IF(J18="x","EXTREMA",IF(J20="x","ALTA",IF(J22="x","MODERADA",IF(J24="x","BAJA",""))))</f>
        <v>MODERADA</v>
      </c>
      <c r="L11" s="1"/>
    </row>
    <row r="12" spans="1:12" ht="16.5" thickBot="1" x14ac:dyDescent="0.3">
      <c r="A12" s="1112"/>
      <c r="B12" s="1107"/>
      <c r="C12" s="1107"/>
      <c r="D12" s="1107"/>
      <c r="E12" s="1107"/>
      <c r="F12" s="1107"/>
      <c r="G12" s="1107"/>
      <c r="H12" s="1108"/>
      <c r="I12" s="1098" t="s">
        <v>348</v>
      </c>
      <c r="J12" s="1099"/>
      <c r="K12" s="199" t="str">
        <f>'VALORACION RIESGOS INHERENTES'!K11</f>
        <v>ALTA</v>
      </c>
      <c r="L12" s="1"/>
    </row>
    <row r="13" spans="1:12" ht="16.5" thickBot="1" x14ac:dyDescent="0.3">
      <c r="A13" s="1113"/>
      <c r="B13" s="873" t="s">
        <v>298</v>
      </c>
      <c r="C13" s="874"/>
      <c r="D13" s="874"/>
      <c r="E13" s="874"/>
      <c r="F13" s="874"/>
      <c r="G13" s="874"/>
      <c r="H13" s="874"/>
      <c r="I13" s="874"/>
      <c r="J13" s="877"/>
      <c r="K13" s="269" t="str">
        <f>'EVALUACIÓN SOLIDEZ CONTROLES'!H11</f>
        <v>Fuerte</v>
      </c>
      <c r="L13" s="1"/>
    </row>
    <row r="14" spans="1:12" ht="16.5" thickBot="1" x14ac:dyDescent="0.3">
      <c r="A14" s="262" t="s">
        <v>122</v>
      </c>
      <c r="B14" s="263"/>
      <c r="C14" s="263"/>
      <c r="D14" s="264"/>
      <c r="E14" s="1100"/>
      <c r="F14" s="1101"/>
      <c r="G14" s="1102"/>
      <c r="H14" s="873" t="s">
        <v>350</v>
      </c>
      <c r="I14" s="877"/>
      <c r="J14" s="878"/>
      <c r="K14" s="879"/>
      <c r="L14" s="1"/>
    </row>
    <row r="15" spans="1:12" ht="47.25" customHeight="1" x14ac:dyDescent="0.25">
      <c r="A15" s="183"/>
      <c r="B15" s="164"/>
      <c r="C15" s="184"/>
      <c r="D15" s="164"/>
      <c r="E15" s="164"/>
      <c r="F15" s="164"/>
      <c r="G15" s="164"/>
      <c r="H15" s="164"/>
      <c r="I15" s="164"/>
      <c r="J15" s="179"/>
      <c r="K15" s="180"/>
      <c r="L15" s="1"/>
    </row>
    <row r="16" spans="1:12" ht="39" customHeight="1" x14ac:dyDescent="0.25">
      <c r="A16" s="859" t="s">
        <v>122</v>
      </c>
      <c r="B16" s="164">
        <v>5</v>
      </c>
      <c r="C16" s="860"/>
      <c r="D16" s="839"/>
      <c r="E16" s="840"/>
      <c r="F16" s="840"/>
      <c r="G16" s="840"/>
      <c r="H16" s="164"/>
      <c r="I16" s="164"/>
      <c r="J16" s="854" t="s">
        <v>121</v>
      </c>
      <c r="K16" s="855"/>
      <c r="L16" s="1"/>
    </row>
    <row r="17" spans="1:24" x14ac:dyDescent="0.25">
      <c r="A17" s="859"/>
      <c r="B17" s="164" t="s">
        <v>124</v>
      </c>
      <c r="C17" s="861"/>
      <c r="D17" s="839"/>
      <c r="E17" s="840"/>
      <c r="F17" s="840"/>
      <c r="G17" s="840"/>
      <c r="H17" s="164"/>
      <c r="I17" s="164"/>
      <c r="J17" s="166"/>
      <c r="K17" s="167"/>
      <c r="L17" s="1"/>
    </row>
    <row r="18" spans="1:24" ht="27.75" x14ac:dyDescent="0.25">
      <c r="A18" s="859"/>
      <c r="B18" s="164">
        <v>4</v>
      </c>
      <c r="C18" s="862"/>
      <c r="D18" s="839"/>
      <c r="E18" s="839"/>
      <c r="F18" s="852"/>
      <c r="G18" s="840"/>
      <c r="H18" s="164"/>
      <c r="I18" s="164"/>
      <c r="J18" s="170" t="str">
        <f xml:space="preserve"> IF(OR(E16="X",F16="X",G16="x",F18="x",G18="X",F20="X",G20="X",G22="X" ),"x","")</f>
        <v/>
      </c>
      <c r="K18" s="167" t="s">
        <v>123</v>
      </c>
      <c r="L18" s="1"/>
    </row>
    <row r="19" spans="1:24" ht="27.75" x14ac:dyDescent="0.25">
      <c r="A19" s="859"/>
      <c r="B19" s="164" t="s">
        <v>126</v>
      </c>
      <c r="C19" s="863"/>
      <c r="D19" s="839"/>
      <c r="E19" s="839"/>
      <c r="F19" s="852"/>
      <c r="G19" s="840"/>
      <c r="H19" s="164"/>
      <c r="I19" s="164"/>
      <c r="J19" s="171"/>
      <c r="K19" s="167"/>
      <c r="L19" s="1"/>
    </row>
    <row r="20" spans="1:24" ht="27.75" x14ac:dyDescent="0.25">
      <c r="A20" s="859"/>
      <c r="B20" s="164">
        <v>3</v>
      </c>
      <c r="C20" s="842"/>
      <c r="D20" s="837"/>
      <c r="E20" s="1114"/>
      <c r="F20" s="852"/>
      <c r="G20" s="840"/>
      <c r="H20" s="164"/>
      <c r="I20" s="164"/>
      <c r="J20" s="172" t="str">
        <f xml:space="preserve"> IF(OR(C16="X",D16="X",D18="x",E18="x",E20="X",F22="X",F24="X",G24="X" ),"x","")</f>
        <v/>
      </c>
      <c r="K20" s="167" t="s">
        <v>125</v>
      </c>
      <c r="L20" s="1"/>
      <c r="X20" s="41"/>
    </row>
    <row r="21" spans="1:24" ht="27.75" x14ac:dyDescent="0.25">
      <c r="A21" s="859"/>
      <c r="B21" s="164" t="s">
        <v>128</v>
      </c>
      <c r="C21" s="853"/>
      <c r="D21" s="837"/>
      <c r="E21" s="839"/>
      <c r="F21" s="852"/>
      <c r="G21" s="840"/>
      <c r="H21" s="164"/>
      <c r="I21" s="164"/>
      <c r="J21" s="173"/>
      <c r="K21" s="167"/>
      <c r="L21" s="1"/>
    </row>
    <row r="22" spans="1:24" ht="27.75" x14ac:dyDescent="0.25">
      <c r="A22" s="859"/>
      <c r="B22" s="164">
        <v>2</v>
      </c>
      <c r="C22" s="842"/>
      <c r="D22" s="835"/>
      <c r="E22" s="836"/>
      <c r="F22" s="838"/>
      <c r="G22" s="840"/>
      <c r="H22" s="164"/>
      <c r="I22" s="164"/>
      <c r="J22" s="174" t="str">
        <f xml:space="preserve"> IF(OR(C18="X",D20="X",E22="x",E24="x" ),"x","")</f>
        <v>x</v>
      </c>
      <c r="K22" s="167" t="s">
        <v>127</v>
      </c>
      <c r="L22" s="1"/>
    </row>
    <row r="23" spans="1:24" ht="27.75" x14ac:dyDescent="0.25">
      <c r="A23" s="859"/>
      <c r="B23" s="164" t="s">
        <v>250</v>
      </c>
      <c r="C23" s="853"/>
      <c r="D23" s="835"/>
      <c r="E23" s="837"/>
      <c r="F23" s="839"/>
      <c r="G23" s="840"/>
      <c r="H23" s="164"/>
      <c r="I23" s="164"/>
      <c r="J23" s="173"/>
      <c r="K23" s="167"/>
      <c r="L23" s="1"/>
    </row>
    <row r="24" spans="1:24" ht="27.75" x14ac:dyDescent="0.25">
      <c r="A24" s="859"/>
      <c r="B24" s="164">
        <v>1</v>
      </c>
      <c r="C24" s="842"/>
      <c r="D24" s="844"/>
      <c r="E24" s="1115" t="s">
        <v>138</v>
      </c>
      <c r="F24" s="848"/>
      <c r="G24" s="850"/>
      <c r="H24" s="164"/>
      <c r="I24" s="164"/>
      <c r="J24" s="175" t="str">
        <f xml:space="preserve"> IF(OR(C20="X",C22="X",C24="x",D22="x",D24="x" ),"x","")</f>
        <v/>
      </c>
      <c r="K24" s="167" t="s">
        <v>129</v>
      </c>
      <c r="L24" s="1"/>
    </row>
    <row r="25" spans="1:24" x14ac:dyDescent="0.25">
      <c r="A25" s="859"/>
      <c r="B25" s="164" t="s">
        <v>130</v>
      </c>
      <c r="C25" s="843"/>
      <c r="D25" s="845"/>
      <c r="E25" s="1116"/>
      <c r="F25" s="849"/>
      <c r="G25" s="851"/>
      <c r="H25" s="164"/>
      <c r="I25" s="164"/>
      <c r="J25" s="149"/>
      <c r="K25" s="150"/>
      <c r="L25" s="1"/>
    </row>
    <row r="26" spans="1:24" x14ac:dyDescent="0.25">
      <c r="A26" s="183"/>
      <c r="B26" s="164"/>
      <c r="C26" s="164">
        <v>1</v>
      </c>
      <c r="D26" s="164">
        <v>2</v>
      </c>
      <c r="E26" s="164">
        <v>3</v>
      </c>
      <c r="F26" s="164">
        <v>4</v>
      </c>
      <c r="G26" s="164">
        <v>5</v>
      </c>
      <c r="H26" s="164"/>
      <c r="I26" s="164"/>
      <c r="J26" s="940"/>
      <c r="K26" s="941"/>
      <c r="L26" s="1"/>
    </row>
    <row r="27" spans="1:24" x14ac:dyDescent="0.25">
      <c r="A27" s="183"/>
      <c r="B27" s="164"/>
      <c r="C27" s="164" t="s">
        <v>131</v>
      </c>
      <c r="D27" s="164" t="s">
        <v>132</v>
      </c>
      <c r="E27" s="164" t="s">
        <v>133</v>
      </c>
      <c r="F27" s="164" t="s">
        <v>134</v>
      </c>
      <c r="G27" s="164" t="s">
        <v>135</v>
      </c>
      <c r="H27" s="164"/>
      <c r="I27" s="164"/>
      <c r="J27" s="164"/>
      <c r="K27" s="180"/>
      <c r="L27" s="1"/>
    </row>
    <row r="28" spans="1:24" ht="15" customHeight="1" x14ac:dyDescent="0.25">
      <c r="A28" s="183"/>
      <c r="B28" s="164"/>
      <c r="C28" s="841" t="s">
        <v>136</v>
      </c>
      <c r="D28" s="841"/>
      <c r="E28" s="841"/>
      <c r="F28" s="841"/>
      <c r="G28" s="841"/>
      <c r="H28" s="164"/>
      <c r="I28" s="164"/>
      <c r="J28" s="164"/>
      <c r="K28" s="180"/>
      <c r="L28" s="1"/>
    </row>
    <row r="29" spans="1:24" ht="15" customHeight="1" x14ac:dyDescent="0.25">
      <c r="A29" s="183"/>
      <c r="B29" s="164"/>
      <c r="C29" s="841"/>
      <c r="D29" s="841"/>
      <c r="E29" s="841"/>
      <c r="F29" s="841"/>
      <c r="G29" s="841"/>
      <c r="H29" s="164"/>
      <c r="I29" s="164"/>
      <c r="J29" s="164"/>
      <c r="K29" s="180"/>
      <c r="L29" s="1"/>
    </row>
    <row r="30" spans="1:24" ht="15.75" thickBot="1" x14ac:dyDescent="0.3">
      <c r="A30" s="185"/>
      <c r="B30" s="186"/>
      <c r="C30" s="186"/>
      <c r="D30" s="186"/>
      <c r="E30" s="186"/>
      <c r="F30" s="186"/>
      <c r="G30" s="186"/>
      <c r="H30" s="186"/>
      <c r="I30" s="186"/>
      <c r="J30" s="186"/>
      <c r="K30" s="187"/>
      <c r="L30" s="1"/>
    </row>
    <row r="31" spans="1:24" ht="15.75" thickBot="1" x14ac:dyDescent="0.3">
      <c r="A31" s="1"/>
      <c r="B31" s="1"/>
      <c r="C31" s="1"/>
      <c r="D31" s="1"/>
      <c r="E31" s="1"/>
      <c r="F31" s="1"/>
      <c r="G31" s="1"/>
      <c r="H31" s="1"/>
      <c r="I31" s="1"/>
      <c r="J31" s="1"/>
      <c r="K31" s="1"/>
      <c r="L31" s="1"/>
    </row>
    <row r="32" spans="1:24" ht="15.75" customHeight="1" thickBot="1" x14ac:dyDescent="0.3">
      <c r="A32" s="1111" t="s">
        <v>120</v>
      </c>
      <c r="B32" s="1109" t="str">
        <f>DESCRIPCION!A13</f>
        <v xml:space="preserve">Incumplimiento  en la ejecución de  Planes, Programas y Proyectos,  priorizados en el Plan de Desarrollo  </v>
      </c>
      <c r="C32" s="1105"/>
      <c r="D32" s="1105"/>
      <c r="E32" s="1105"/>
      <c r="F32" s="1105"/>
      <c r="G32" s="1105"/>
      <c r="H32" s="1106"/>
      <c r="I32" s="1103" t="s">
        <v>347</v>
      </c>
      <c r="J32" s="1104"/>
      <c r="K32" s="146" t="str">
        <f>IF(J39="x","EXTREMA",IF(J41="x","ALTA",IF(J43="x","MODERADA",IF(J45="x","BAJA",""))))</f>
        <v>EXTREMA</v>
      </c>
      <c r="L32" s="1"/>
    </row>
    <row r="33" spans="1:12" ht="16.5" thickBot="1" x14ac:dyDescent="0.3">
      <c r="A33" s="1112"/>
      <c r="B33" s="1110"/>
      <c r="C33" s="1107"/>
      <c r="D33" s="1107"/>
      <c r="E33" s="1107"/>
      <c r="F33" s="1107"/>
      <c r="G33" s="1107"/>
      <c r="H33" s="1108"/>
      <c r="I33" s="1098" t="s">
        <v>348</v>
      </c>
      <c r="J33" s="1099"/>
      <c r="K33" s="200" t="str">
        <f>'VALORACION RIESGOS INHERENTES'!K31</f>
        <v>EXTREMA</v>
      </c>
      <c r="L33" s="1"/>
    </row>
    <row r="34" spans="1:12" ht="16.5" thickBot="1" x14ac:dyDescent="0.3">
      <c r="A34" s="1113"/>
      <c r="B34" s="873" t="s">
        <v>298</v>
      </c>
      <c r="C34" s="874"/>
      <c r="D34" s="874"/>
      <c r="E34" s="874"/>
      <c r="F34" s="874"/>
      <c r="G34" s="874"/>
      <c r="H34" s="874"/>
      <c r="I34" s="874"/>
      <c r="J34" s="877"/>
      <c r="K34" s="269" t="str">
        <f>'EVALUACIÓN SOLIDEZ CONTROLES'!H18</f>
        <v>Débil</v>
      </c>
      <c r="L34" s="1"/>
    </row>
    <row r="35" spans="1:12" ht="16.5" thickBot="1" x14ac:dyDescent="0.3">
      <c r="A35" s="262" t="s">
        <v>122</v>
      </c>
      <c r="B35" s="263"/>
      <c r="C35" s="263"/>
      <c r="D35" s="264"/>
      <c r="E35" s="1100"/>
      <c r="F35" s="1101"/>
      <c r="G35" s="1102"/>
      <c r="H35" s="873" t="s">
        <v>350</v>
      </c>
      <c r="I35" s="877"/>
      <c r="J35" s="878"/>
      <c r="K35" s="879"/>
      <c r="L35" s="1"/>
    </row>
    <row r="36" spans="1:12" ht="15.75" thickBot="1" x14ac:dyDescent="0.3">
      <c r="A36" s="178"/>
      <c r="B36" s="177"/>
      <c r="C36" s="177"/>
      <c r="D36" s="177"/>
      <c r="E36" s="177"/>
      <c r="F36" s="177"/>
      <c r="G36" s="177"/>
      <c r="H36" s="177"/>
      <c r="I36" s="177"/>
      <c r="J36" s="179"/>
      <c r="K36" s="180"/>
      <c r="L36" s="1"/>
    </row>
    <row r="37" spans="1:12" ht="26.25" customHeight="1" thickBot="1" x14ac:dyDescent="0.3">
      <c r="A37" s="904" t="s">
        <v>122</v>
      </c>
      <c r="B37" s="176">
        <v>5</v>
      </c>
      <c r="C37" s="1117"/>
      <c r="D37" s="906"/>
      <c r="E37" s="900"/>
      <c r="F37" s="900"/>
      <c r="G37" s="900"/>
      <c r="H37" s="177"/>
      <c r="I37" s="177"/>
      <c r="J37" s="902" t="s">
        <v>121</v>
      </c>
      <c r="K37" s="903"/>
      <c r="L37" s="1"/>
    </row>
    <row r="38" spans="1:12" ht="15.75" thickBot="1" x14ac:dyDescent="0.3">
      <c r="A38" s="904"/>
      <c r="B38" s="176" t="s">
        <v>124</v>
      </c>
      <c r="C38" s="905"/>
      <c r="D38" s="906"/>
      <c r="E38" s="900"/>
      <c r="F38" s="900"/>
      <c r="G38" s="900"/>
      <c r="H38" s="177"/>
      <c r="I38" s="177"/>
      <c r="J38" s="181"/>
      <c r="K38" s="20"/>
      <c r="L38" s="1"/>
    </row>
    <row r="39" spans="1:12" ht="29.25" thickBot="1" x14ac:dyDescent="0.3">
      <c r="A39" s="904"/>
      <c r="B39" s="176">
        <v>4</v>
      </c>
      <c r="C39" s="907"/>
      <c r="D39" s="906"/>
      <c r="E39" s="906"/>
      <c r="F39" s="909"/>
      <c r="G39" s="900"/>
      <c r="H39" s="177"/>
      <c r="I39" s="177"/>
      <c r="J39" s="191" t="str">
        <f xml:space="preserve"> IF(OR(E37="X",F37="X",G37="x",F39="x",G39="X",F41="X",G41="X",G43="X" ),"x","")</f>
        <v>x</v>
      </c>
      <c r="K39" s="20" t="s">
        <v>123</v>
      </c>
      <c r="L39" s="1"/>
    </row>
    <row r="40" spans="1:12" ht="29.25" thickBot="1" x14ac:dyDescent="0.3">
      <c r="A40" s="904"/>
      <c r="B40" s="176" t="s">
        <v>126</v>
      </c>
      <c r="C40" s="907"/>
      <c r="D40" s="906"/>
      <c r="E40" s="906"/>
      <c r="F40" s="910"/>
      <c r="G40" s="900"/>
      <c r="H40" s="177"/>
      <c r="I40" s="177"/>
      <c r="J40" s="192"/>
      <c r="K40" s="20"/>
      <c r="L40" s="1"/>
    </row>
    <row r="41" spans="1:12" ht="29.25" thickBot="1" x14ac:dyDescent="0.3">
      <c r="A41" s="904"/>
      <c r="B41" s="176">
        <v>3</v>
      </c>
      <c r="C41" s="911"/>
      <c r="D41" s="897"/>
      <c r="E41" s="1120"/>
      <c r="F41" s="909" t="s">
        <v>138</v>
      </c>
      <c r="G41" s="900"/>
      <c r="H41" s="177"/>
      <c r="I41" s="177"/>
      <c r="J41" s="193" t="str">
        <f xml:space="preserve"> IF(OR(C37="X",D37="X",D39="x",E39="x",E41="X",F43="X",F45="X",G45="X" ),"x","")</f>
        <v/>
      </c>
      <c r="K41" s="20" t="s">
        <v>125</v>
      </c>
      <c r="L41" s="1"/>
    </row>
    <row r="42" spans="1:12" ht="29.25" thickBot="1" x14ac:dyDescent="0.3">
      <c r="A42" s="904"/>
      <c r="B42" s="176" t="s">
        <v>128</v>
      </c>
      <c r="C42" s="911"/>
      <c r="D42" s="897"/>
      <c r="E42" s="1121"/>
      <c r="F42" s="910"/>
      <c r="G42" s="900"/>
      <c r="H42" s="177"/>
      <c r="I42" s="177"/>
      <c r="J42" s="194"/>
      <c r="K42" s="20"/>
      <c r="L42" s="1"/>
    </row>
    <row r="43" spans="1:12" ht="29.25" thickBot="1" x14ac:dyDescent="0.3">
      <c r="A43" s="904"/>
      <c r="B43" s="176">
        <v>2</v>
      </c>
      <c r="C43" s="911"/>
      <c r="D43" s="914"/>
      <c r="E43" s="896"/>
      <c r="F43" s="898"/>
      <c r="G43" s="900"/>
      <c r="H43" s="177"/>
      <c r="I43" s="177"/>
      <c r="J43" s="195" t="str">
        <f xml:space="preserve"> IF(OR(C39="X",D41="X",E43="x",E45="x" ),"x","")</f>
        <v/>
      </c>
      <c r="K43" s="20" t="s">
        <v>127</v>
      </c>
      <c r="L43" s="1"/>
    </row>
    <row r="44" spans="1:12" ht="29.25" thickBot="1" x14ac:dyDescent="0.3">
      <c r="A44" s="904"/>
      <c r="B44" s="176" t="s">
        <v>250</v>
      </c>
      <c r="C44" s="911"/>
      <c r="D44" s="914"/>
      <c r="E44" s="897"/>
      <c r="F44" s="899"/>
      <c r="G44" s="900"/>
      <c r="H44" s="177"/>
      <c r="I44" s="177"/>
      <c r="J44" s="194"/>
      <c r="K44" s="20"/>
      <c r="L44" s="1"/>
    </row>
    <row r="45" spans="1:12" ht="29.25" thickBot="1" x14ac:dyDescent="0.3">
      <c r="A45" s="904"/>
      <c r="B45" s="176">
        <v>1</v>
      </c>
      <c r="C45" s="1118"/>
      <c r="D45" s="914"/>
      <c r="E45" s="922"/>
      <c r="F45" s="923"/>
      <c r="G45" s="906"/>
      <c r="H45" s="177"/>
      <c r="I45" s="177"/>
      <c r="J45" s="196" t="str">
        <f xml:space="preserve"> IF(OR(C41="X",C43="X",D43="x",C45="x",D45="x" ),"x","")</f>
        <v/>
      </c>
      <c r="K45" s="20" t="s">
        <v>129</v>
      </c>
      <c r="L45" s="1"/>
    </row>
    <row r="46" spans="1:12" ht="15.75" thickBot="1" x14ac:dyDescent="0.3">
      <c r="A46" s="904"/>
      <c r="B46" s="176" t="s">
        <v>130</v>
      </c>
      <c r="C46" s="1119"/>
      <c r="D46" s="915"/>
      <c r="E46" s="916"/>
      <c r="F46" s="924"/>
      <c r="G46" s="917"/>
      <c r="H46" s="182"/>
      <c r="I46" s="177"/>
      <c r="J46" s="177"/>
      <c r="K46" s="176"/>
      <c r="L46" s="1"/>
    </row>
    <row r="47" spans="1:12" x14ac:dyDescent="0.25">
      <c r="A47" s="178"/>
      <c r="B47" s="177"/>
      <c r="C47" s="177">
        <v>1</v>
      </c>
      <c r="D47" s="177">
        <v>2</v>
      </c>
      <c r="E47" s="177">
        <v>3</v>
      </c>
      <c r="F47" s="177">
        <v>4</v>
      </c>
      <c r="G47" s="177">
        <v>5</v>
      </c>
      <c r="H47" s="177"/>
      <c r="I47" s="177"/>
      <c r="J47" s="177"/>
      <c r="K47" s="176"/>
      <c r="L47" s="1"/>
    </row>
    <row r="48" spans="1:12" x14ac:dyDescent="0.25">
      <c r="A48" s="178"/>
      <c r="B48" s="177"/>
      <c r="C48" s="177" t="s">
        <v>131</v>
      </c>
      <c r="D48" s="177" t="s">
        <v>132</v>
      </c>
      <c r="E48" s="177" t="s">
        <v>133</v>
      </c>
      <c r="F48" s="177" t="s">
        <v>134</v>
      </c>
      <c r="G48" s="177" t="s">
        <v>135</v>
      </c>
      <c r="H48" s="177"/>
      <c r="I48" s="177"/>
      <c r="J48" s="177"/>
      <c r="K48" s="176"/>
      <c r="L48" s="1"/>
    </row>
    <row r="49" spans="1:12" ht="15" customHeight="1" x14ac:dyDescent="0.25">
      <c r="A49" s="178"/>
      <c r="B49" s="177"/>
      <c r="C49" s="901" t="s">
        <v>136</v>
      </c>
      <c r="D49" s="901"/>
      <c r="E49" s="901"/>
      <c r="F49" s="901"/>
      <c r="G49" s="901"/>
      <c r="H49" s="177"/>
      <c r="I49" s="177"/>
      <c r="J49" s="177"/>
      <c r="K49" s="176"/>
      <c r="L49" s="1"/>
    </row>
    <row r="50" spans="1:12" ht="15" customHeight="1" x14ac:dyDescent="0.25">
      <c r="A50" s="178"/>
      <c r="B50" s="177"/>
      <c r="C50" s="901"/>
      <c r="D50" s="901"/>
      <c r="E50" s="901"/>
      <c r="F50" s="901"/>
      <c r="G50" s="901"/>
      <c r="H50" s="177"/>
      <c r="I50" s="177"/>
      <c r="J50" s="177"/>
      <c r="K50" s="176"/>
      <c r="L50" s="1"/>
    </row>
    <row r="51" spans="1:12" ht="15.75" thickBot="1" x14ac:dyDescent="0.3">
      <c r="A51" s="21"/>
      <c r="B51" s="19"/>
      <c r="C51" s="19"/>
      <c r="D51" s="19"/>
      <c r="E51" s="19"/>
      <c r="F51" s="19"/>
      <c r="G51" s="19"/>
      <c r="H51" s="19"/>
      <c r="I51" s="144"/>
      <c r="J51" s="144"/>
      <c r="K51" s="145"/>
      <c r="L51" s="1"/>
    </row>
    <row r="52" spans="1:12" ht="15.75" thickBot="1" x14ac:dyDescent="0.3">
      <c r="A52" s="1"/>
      <c r="B52" s="1"/>
      <c r="C52" s="1"/>
      <c r="D52" s="1"/>
      <c r="E52" s="1"/>
      <c r="F52" s="1"/>
      <c r="G52" s="1"/>
      <c r="H52" s="1"/>
      <c r="I52" s="1"/>
      <c r="J52" s="1"/>
      <c r="K52" s="1"/>
      <c r="L52" s="1"/>
    </row>
    <row r="53" spans="1:12" ht="16.5" customHeight="1" thickBot="1" x14ac:dyDescent="0.3">
      <c r="A53" s="1111" t="s">
        <v>120</v>
      </c>
      <c r="B53" s="1105">
        <f>DESCRIPCION!A20</f>
        <v>0</v>
      </c>
      <c r="C53" s="1105"/>
      <c r="D53" s="1105"/>
      <c r="E53" s="1105"/>
      <c r="F53" s="1105"/>
      <c r="G53" s="1105"/>
      <c r="H53" s="1106"/>
      <c r="I53" s="1103" t="s">
        <v>347</v>
      </c>
      <c r="J53" s="1104"/>
      <c r="K53" s="146" t="str">
        <f>IF(J60="x","EXTREMA",IF(J62="x","ALTA",IF(J64="x","MODERADA",IF(J66="x","BAJA",""))))</f>
        <v/>
      </c>
      <c r="L53" s="1"/>
    </row>
    <row r="54" spans="1:12" ht="16.5" thickBot="1" x14ac:dyDescent="0.3">
      <c r="A54" s="1112"/>
      <c r="B54" s="1107"/>
      <c r="C54" s="1107"/>
      <c r="D54" s="1107"/>
      <c r="E54" s="1107"/>
      <c r="F54" s="1107"/>
      <c r="G54" s="1107"/>
      <c r="H54" s="1108"/>
      <c r="I54" s="1098" t="s">
        <v>348</v>
      </c>
      <c r="J54" s="1099"/>
      <c r="K54" s="200" t="str">
        <f>'VALORACION RIESGOS INHERENTES'!K51</f>
        <v/>
      </c>
      <c r="L54" s="1"/>
    </row>
    <row r="55" spans="1:12" ht="16.5" thickBot="1" x14ac:dyDescent="0.3">
      <c r="A55" s="1113"/>
      <c r="B55" s="873" t="s">
        <v>298</v>
      </c>
      <c r="C55" s="874"/>
      <c r="D55" s="874"/>
      <c r="E55" s="874"/>
      <c r="F55" s="874"/>
      <c r="G55" s="874"/>
      <c r="H55" s="874"/>
      <c r="I55" s="874"/>
      <c r="J55" s="877"/>
      <c r="K55" s="198" t="e">
        <f>'EVALUACIÓN SOLIDEZ CONTROLES'!H28</f>
        <v>#REF!</v>
      </c>
      <c r="L55" s="1"/>
    </row>
    <row r="56" spans="1:12" ht="16.5" thickBot="1" x14ac:dyDescent="0.3">
      <c r="A56" s="262" t="s">
        <v>122</v>
      </c>
      <c r="B56" s="263"/>
      <c r="C56" s="263"/>
      <c r="D56" s="264"/>
      <c r="E56" s="1100"/>
      <c r="F56" s="1101"/>
      <c r="G56" s="1102"/>
      <c r="H56" s="873" t="s">
        <v>350</v>
      </c>
      <c r="I56" s="877"/>
      <c r="J56" s="878"/>
      <c r="K56" s="879"/>
      <c r="L56" s="1"/>
    </row>
    <row r="57" spans="1:12" ht="40.5" customHeight="1" thickBot="1" x14ac:dyDescent="0.3">
      <c r="A57" s="178"/>
      <c r="B57" s="177"/>
      <c r="C57" s="177"/>
      <c r="D57" s="177"/>
      <c r="E57" s="177"/>
      <c r="F57" s="177"/>
      <c r="G57" s="177"/>
      <c r="H57" s="177"/>
      <c r="I57" s="177"/>
      <c r="J57" s="179"/>
      <c r="K57" s="180"/>
      <c r="L57" s="1"/>
    </row>
    <row r="58" spans="1:12" ht="22.5" customHeight="1" thickBot="1" x14ac:dyDescent="0.3">
      <c r="A58" s="904" t="s">
        <v>122</v>
      </c>
      <c r="B58" s="176">
        <v>5</v>
      </c>
      <c r="C58" s="1117"/>
      <c r="D58" s="906"/>
      <c r="E58" s="900"/>
      <c r="F58" s="900"/>
      <c r="G58" s="900"/>
      <c r="H58" s="177"/>
      <c r="I58" s="177"/>
      <c r="J58" s="902" t="s">
        <v>121</v>
      </c>
      <c r="K58" s="903"/>
      <c r="L58" s="1"/>
    </row>
    <row r="59" spans="1:12" ht="23.25" customHeight="1" thickBot="1" x14ac:dyDescent="0.3">
      <c r="A59" s="904"/>
      <c r="B59" s="176" t="s">
        <v>124</v>
      </c>
      <c r="C59" s="905"/>
      <c r="D59" s="906"/>
      <c r="E59" s="900"/>
      <c r="F59" s="900"/>
      <c r="G59" s="900"/>
      <c r="H59" s="177"/>
      <c r="I59" s="177"/>
      <c r="J59" s="181"/>
      <c r="K59" s="20"/>
      <c r="L59" s="1"/>
    </row>
    <row r="60" spans="1:12" ht="29.25" thickBot="1" x14ac:dyDescent="0.3">
      <c r="A60" s="904"/>
      <c r="B60" s="176">
        <v>4</v>
      </c>
      <c r="C60" s="907"/>
      <c r="D60" s="906"/>
      <c r="E60" s="906"/>
      <c r="F60" s="909"/>
      <c r="G60" s="900"/>
      <c r="H60" s="177"/>
      <c r="I60" s="177"/>
      <c r="J60" s="191" t="str">
        <f xml:space="preserve"> IF(OR(E58="X",F58="X",G58="x",F60="x",G60="X",F62="X",G62="X",G64="X" ),"x","")</f>
        <v/>
      </c>
      <c r="K60" s="20" t="s">
        <v>123</v>
      </c>
      <c r="L60" s="1"/>
    </row>
    <row r="61" spans="1:12" ht="29.25" thickBot="1" x14ac:dyDescent="0.3">
      <c r="A61" s="904"/>
      <c r="B61" s="176" t="s">
        <v>126</v>
      </c>
      <c r="C61" s="907"/>
      <c r="D61" s="906"/>
      <c r="E61" s="906"/>
      <c r="F61" s="910"/>
      <c r="G61" s="900"/>
      <c r="H61" s="177"/>
      <c r="I61" s="177"/>
      <c r="J61" s="192"/>
      <c r="K61" s="20"/>
      <c r="L61" s="1"/>
    </row>
    <row r="62" spans="1:12" ht="29.25" thickBot="1" x14ac:dyDescent="0.3">
      <c r="A62" s="904"/>
      <c r="B62" s="176">
        <v>3</v>
      </c>
      <c r="C62" s="911"/>
      <c r="D62" s="897"/>
      <c r="E62" s="912"/>
      <c r="F62" s="909"/>
      <c r="G62" s="900"/>
      <c r="H62" s="177"/>
      <c r="I62" s="177"/>
      <c r="J62" s="193" t="str">
        <f xml:space="preserve"> IF(OR(C58="X",D58="X",D60="x",E60="x",E62="X",F64="X",F66="X",G66="X" ),"x","")</f>
        <v/>
      </c>
      <c r="K62" s="20" t="s">
        <v>125</v>
      </c>
      <c r="L62" s="1"/>
    </row>
    <row r="63" spans="1:12" ht="29.25" thickBot="1" x14ac:dyDescent="0.3">
      <c r="A63" s="904"/>
      <c r="B63" s="176" t="s">
        <v>128</v>
      </c>
      <c r="C63" s="911"/>
      <c r="D63" s="897"/>
      <c r="E63" s="906"/>
      <c r="F63" s="910"/>
      <c r="G63" s="900"/>
      <c r="H63" s="177"/>
      <c r="I63" s="177"/>
      <c r="J63" s="194"/>
      <c r="K63" s="20"/>
      <c r="L63" s="1"/>
    </row>
    <row r="64" spans="1:12" ht="29.25" thickBot="1" x14ac:dyDescent="0.3">
      <c r="A64" s="904"/>
      <c r="B64" s="176">
        <v>2</v>
      </c>
      <c r="C64" s="911"/>
      <c r="D64" s="914"/>
      <c r="E64" s="896"/>
      <c r="F64" s="898"/>
      <c r="G64" s="900"/>
      <c r="H64" s="177"/>
      <c r="I64" s="177"/>
      <c r="J64" s="195" t="str">
        <f xml:space="preserve"> IF(OR(C60="X",D62="X",E64="x",E66="x" ),"x","")</f>
        <v/>
      </c>
      <c r="K64" s="20" t="s">
        <v>127</v>
      </c>
      <c r="L64" s="1"/>
    </row>
    <row r="65" spans="1:12" ht="29.25" thickBot="1" x14ac:dyDescent="0.3">
      <c r="A65" s="904"/>
      <c r="B65" s="176" t="s">
        <v>250</v>
      </c>
      <c r="C65" s="911"/>
      <c r="D65" s="914"/>
      <c r="E65" s="897"/>
      <c r="F65" s="899"/>
      <c r="G65" s="900"/>
      <c r="H65" s="177"/>
      <c r="I65" s="177"/>
      <c r="J65" s="194"/>
      <c r="K65" s="20"/>
      <c r="L65" s="1"/>
    </row>
    <row r="66" spans="1:12" ht="29.25" thickBot="1" x14ac:dyDescent="0.3">
      <c r="A66" s="904"/>
      <c r="B66" s="176">
        <v>1</v>
      </c>
      <c r="C66" s="911"/>
      <c r="D66" s="914"/>
      <c r="E66" s="897"/>
      <c r="F66" s="906"/>
      <c r="G66" s="906"/>
      <c r="H66" s="177"/>
      <c r="I66" s="177"/>
      <c r="J66" s="196" t="str">
        <f xml:space="preserve"> IF(OR(C62="X",C64="X",D64="x",C66="x",D66="x" ),"x","")</f>
        <v/>
      </c>
      <c r="K66" s="20" t="s">
        <v>129</v>
      </c>
      <c r="L66" s="1"/>
    </row>
    <row r="67" spans="1:12" ht="15.75" thickBot="1" x14ac:dyDescent="0.3">
      <c r="A67" s="904"/>
      <c r="B67" s="176" t="s">
        <v>130</v>
      </c>
      <c r="C67" s="913"/>
      <c r="D67" s="915"/>
      <c r="E67" s="916"/>
      <c r="F67" s="917"/>
      <c r="G67" s="917"/>
      <c r="H67" s="182"/>
      <c r="I67" s="177"/>
      <c r="J67" s="177"/>
      <c r="K67" s="176"/>
      <c r="L67" s="1"/>
    </row>
    <row r="68" spans="1:12" x14ac:dyDescent="0.25">
      <c r="A68" s="178"/>
      <c r="B68" s="177"/>
      <c r="C68" s="177">
        <v>1</v>
      </c>
      <c r="D68" s="177">
        <v>2</v>
      </c>
      <c r="E68" s="177">
        <v>3</v>
      </c>
      <c r="F68" s="177">
        <v>4</v>
      </c>
      <c r="G68" s="177">
        <v>5</v>
      </c>
      <c r="H68" s="177"/>
      <c r="I68" s="177"/>
      <c r="J68" s="177"/>
      <c r="K68" s="176"/>
      <c r="L68" s="1"/>
    </row>
    <row r="69" spans="1:12" x14ac:dyDescent="0.25">
      <c r="A69" s="178"/>
      <c r="B69" s="177"/>
      <c r="C69" s="177" t="s">
        <v>131</v>
      </c>
      <c r="D69" s="177" t="s">
        <v>132</v>
      </c>
      <c r="E69" s="177" t="s">
        <v>133</v>
      </c>
      <c r="F69" s="177" t="s">
        <v>134</v>
      </c>
      <c r="G69" s="177" t="s">
        <v>135</v>
      </c>
      <c r="H69" s="177"/>
      <c r="I69" s="177"/>
      <c r="J69" s="177"/>
      <c r="K69" s="176"/>
      <c r="L69" s="1"/>
    </row>
    <row r="70" spans="1:12" ht="15" customHeight="1" x14ac:dyDescent="0.25">
      <c r="A70" s="178"/>
      <c r="B70" s="177"/>
      <c r="C70" s="901" t="s">
        <v>136</v>
      </c>
      <c r="D70" s="901"/>
      <c r="E70" s="901"/>
      <c r="F70" s="901"/>
      <c r="G70" s="901"/>
      <c r="H70" s="177"/>
      <c r="I70" s="177"/>
      <c r="J70" s="177"/>
      <c r="K70" s="176"/>
      <c r="L70" s="1"/>
    </row>
    <row r="71" spans="1:12" ht="15" customHeight="1" x14ac:dyDescent="0.25">
      <c r="A71" s="178"/>
      <c r="B71" s="177"/>
      <c r="C71" s="901"/>
      <c r="D71" s="901"/>
      <c r="E71" s="901"/>
      <c r="F71" s="901"/>
      <c r="G71" s="901"/>
      <c r="H71" s="177"/>
      <c r="I71" s="177"/>
      <c r="J71" s="177"/>
      <c r="K71" s="176"/>
      <c r="L71" s="1"/>
    </row>
    <row r="72" spans="1:12" ht="15.75" thickBot="1" x14ac:dyDescent="0.3">
      <c r="A72" s="188"/>
      <c r="B72" s="189"/>
      <c r="C72" s="189"/>
      <c r="D72" s="189"/>
      <c r="E72" s="189"/>
      <c r="F72" s="189"/>
      <c r="G72" s="189"/>
      <c r="H72" s="189"/>
      <c r="I72" s="189"/>
      <c r="J72" s="189"/>
      <c r="K72" s="190"/>
      <c r="L72" s="1"/>
    </row>
    <row r="73" spans="1:12" ht="15.75" thickBot="1" x14ac:dyDescent="0.3">
      <c r="A73" s="1"/>
      <c r="B73" s="1"/>
      <c r="C73" s="1"/>
      <c r="D73" s="1"/>
      <c r="E73" s="1"/>
      <c r="F73" s="1"/>
      <c r="G73" s="1"/>
      <c r="H73" s="1"/>
      <c r="I73" s="1"/>
      <c r="J73" s="1"/>
      <c r="K73" s="1"/>
      <c r="L73" s="1"/>
    </row>
    <row r="74" spans="1:12" ht="16.5" customHeight="1" thickBot="1" x14ac:dyDescent="0.3">
      <c r="A74" s="1111" t="s">
        <v>120</v>
      </c>
      <c r="B74" s="1109" t="str">
        <f>DESCRIPCION!A23</f>
        <v>d</v>
      </c>
      <c r="C74" s="1105"/>
      <c r="D74" s="1105"/>
      <c r="E74" s="1105"/>
      <c r="F74" s="1105"/>
      <c r="G74" s="1105"/>
      <c r="H74" s="1106"/>
      <c r="I74" s="1103" t="s">
        <v>347</v>
      </c>
      <c r="J74" s="1104"/>
      <c r="K74" s="146" t="str">
        <f>IF(J81="x","EXTREMA",IF(J83="x","ALTA",IF(J85="x","MODERADA",IF(J87="x","BAJA",""))))</f>
        <v>EXTREMA</v>
      </c>
      <c r="L74" s="1"/>
    </row>
    <row r="75" spans="1:12" ht="15.75" customHeight="1" thickBot="1" x14ac:dyDescent="0.3">
      <c r="A75" s="1112"/>
      <c r="B75" s="1110"/>
      <c r="C75" s="1107"/>
      <c r="D75" s="1107"/>
      <c r="E75" s="1107"/>
      <c r="F75" s="1107"/>
      <c r="G75" s="1107"/>
      <c r="H75" s="1108"/>
      <c r="I75" s="1098" t="s">
        <v>348</v>
      </c>
      <c r="J75" s="1099"/>
      <c r="K75" s="198" t="str">
        <f>'VALORACION RIESGOS INHERENTES'!K71</f>
        <v/>
      </c>
      <c r="L75" s="1"/>
    </row>
    <row r="76" spans="1:12" ht="16.5" thickBot="1" x14ac:dyDescent="0.3">
      <c r="A76" s="1113"/>
      <c r="B76" s="873" t="s">
        <v>298</v>
      </c>
      <c r="C76" s="874"/>
      <c r="D76" s="874"/>
      <c r="E76" s="874"/>
      <c r="F76" s="874"/>
      <c r="G76" s="874"/>
      <c r="H76" s="874"/>
      <c r="I76" s="874"/>
      <c r="J76" s="877"/>
      <c r="K76" s="198" t="str">
        <f>'EVALUACIÓN SOLIDEZ CONTROLES'!H32</f>
        <v>Débil</v>
      </c>
      <c r="L76" s="1"/>
    </row>
    <row r="77" spans="1:12" ht="21.75" customHeight="1" thickBot="1" x14ac:dyDescent="0.3">
      <c r="A77" s="262" t="s">
        <v>122</v>
      </c>
      <c r="B77" s="263"/>
      <c r="C77" s="263"/>
      <c r="D77" s="264"/>
      <c r="E77" s="1100"/>
      <c r="F77" s="1101"/>
      <c r="G77" s="1102"/>
      <c r="H77" s="873" t="s">
        <v>350</v>
      </c>
      <c r="I77" s="877"/>
      <c r="J77" s="878"/>
      <c r="K77" s="879"/>
      <c r="L77" s="1"/>
    </row>
    <row r="78" spans="1:12" ht="36.75" customHeight="1" x14ac:dyDescent="0.25">
      <c r="A78" s="183"/>
      <c r="B78" s="164"/>
      <c r="C78" s="184"/>
      <c r="D78" s="164"/>
      <c r="E78" s="164"/>
      <c r="F78" s="164"/>
      <c r="G78" s="164"/>
      <c r="H78" s="164"/>
      <c r="I78" s="164"/>
      <c r="J78" s="179"/>
      <c r="K78" s="180"/>
      <c r="L78" s="1"/>
    </row>
    <row r="79" spans="1:12" ht="38.25" customHeight="1" x14ac:dyDescent="0.25">
      <c r="A79" s="859" t="s">
        <v>122</v>
      </c>
      <c r="B79" s="164">
        <v>5</v>
      </c>
      <c r="C79" s="860"/>
      <c r="D79" s="839"/>
      <c r="E79" s="840"/>
      <c r="F79" s="840"/>
      <c r="G79" s="840"/>
      <c r="H79" s="164"/>
      <c r="I79" s="164"/>
      <c r="J79" s="854" t="s">
        <v>121</v>
      </c>
      <c r="K79" s="855"/>
      <c r="L79" s="1"/>
    </row>
    <row r="80" spans="1:12" x14ac:dyDescent="0.25">
      <c r="A80" s="859"/>
      <c r="B80" s="164" t="s">
        <v>124</v>
      </c>
      <c r="C80" s="861"/>
      <c r="D80" s="839"/>
      <c r="E80" s="840"/>
      <c r="F80" s="840"/>
      <c r="G80" s="840"/>
      <c r="H80" s="164"/>
      <c r="I80" s="164"/>
      <c r="J80" s="166"/>
      <c r="K80" s="167"/>
      <c r="L80" s="1"/>
    </row>
    <row r="81" spans="1:12" ht="27.75" x14ac:dyDescent="0.25">
      <c r="A81" s="859"/>
      <c r="B81" s="164">
        <v>4</v>
      </c>
      <c r="C81" s="862"/>
      <c r="D81" s="839"/>
      <c r="E81" s="839"/>
      <c r="F81" s="852"/>
      <c r="G81" s="840" t="s">
        <v>346</v>
      </c>
      <c r="H81" s="164"/>
      <c r="I81" s="164"/>
      <c r="J81" s="170" t="str">
        <f xml:space="preserve"> IF(OR(E79="X",F79="X",G79="x",F81="x",G81="X",F83="X",G83="X",G85="X" ),"x","")</f>
        <v>x</v>
      </c>
      <c r="K81" s="167" t="s">
        <v>123</v>
      </c>
      <c r="L81" s="1"/>
    </row>
    <row r="82" spans="1:12" ht="27.75" x14ac:dyDescent="0.25">
      <c r="A82" s="859"/>
      <c r="B82" s="164" t="s">
        <v>126</v>
      </c>
      <c r="C82" s="863"/>
      <c r="D82" s="839"/>
      <c r="E82" s="839"/>
      <c r="F82" s="852"/>
      <c r="G82" s="840"/>
      <c r="H82" s="164"/>
      <c r="I82" s="164"/>
      <c r="J82" s="171"/>
      <c r="K82" s="167"/>
      <c r="L82" s="1"/>
    </row>
    <row r="83" spans="1:12" ht="27.75" x14ac:dyDescent="0.25">
      <c r="A83" s="859"/>
      <c r="B83" s="164">
        <v>3</v>
      </c>
      <c r="C83" s="842"/>
      <c r="D83" s="837"/>
      <c r="E83" s="838"/>
      <c r="F83" s="852"/>
      <c r="G83" s="840"/>
      <c r="H83" s="164"/>
      <c r="I83" s="164"/>
      <c r="J83" s="172" t="str">
        <f xml:space="preserve"> IF(OR(C79="X",D79="X",D81="x",E81="x",E83="X",F85="X",F87="X",G87="X" ),"x","")</f>
        <v/>
      </c>
      <c r="K83" s="167" t="s">
        <v>125</v>
      </c>
      <c r="L83" s="1"/>
    </row>
    <row r="84" spans="1:12" ht="27.75" x14ac:dyDescent="0.25">
      <c r="A84" s="859"/>
      <c r="B84" s="164" t="s">
        <v>128</v>
      </c>
      <c r="C84" s="853"/>
      <c r="D84" s="837"/>
      <c r="E84" s="839"/>
      <c r="F84" s="852"/>
      <c r="G84" s="840"/>
      <c r="H84" s="164"/>
      <c r="I84" s="164"/>
      <c r="J84" s="173"/>
      <c r="K84" s="167"/>
      <c r="L84" s="1"/>
    </row>
    <row r="85" spans="1:12" ht="27.75" x14ac:dyDescent="0.25">
      <c r="A85" s="859"/>
      <c r="B85" s="164">
        <v>2</v>
      </c>
      <c r="C85" s="842"/>
      <c r="D85" s="835"/>
      <c r="E85" s="836"/>
      <c r="F85" s="838"/>
      <c r="G85" s="840"/>
      <c r="H85" s="164"/>
      <c r="I85" s="164"/>
      <c r="J85" s="174" t="str">
        <f xml:space="preserve"> IF(OR(C81="X",D83="X",E85="x",E87="x" ),"x","")</f>
        <v/>
      </c>
      <c r="K85" s="167" t="s">
        <v>127</v>
      </c>
      <c r="L85" s="1"/>
    </row>
    <row r="86" spans="1:12" ht="27.75" x14ac:dyDescent="0.25">
      <c r="A86" s="859"/>
      <c r="B86" s="164" t="s">
        <v>250</v>
      </c>
      <c r="C86" s="853"/>
      <c r="D86" s="835"/>
      <c r="E86" s="837"/>
      <c r="F86" s="839"/>
      <c r="G86" s="840"/>
      <c r="H86" s="164"/>
      <c r="I86" s="164"/>
      <c r="J86" s="173"/>
      <c r="K86" s="167"/>
      <c r="L86" s="1"/>
    </row>
    <row r="87" spans="1:12" ht="27.75" x14ac:dyDescent="0.25">
      <c r="A87" s="859"/>
      <c r="B87" s="164">
        <v>1</v>
      </c>
      <c r="C87" s="842"/>
      <c r="D87" s="844"/>
      <c r="E87" s="846"/>
      <c r="F87" s="848"/>
      <c r="G87" s="850"/>
      <c r="H87" s="164"/>
      <c r="I87" s="164"/>
      <c r="J87" s="175" t="str">
        <f xml:space="preserve"> IF(OR(C83="X",C85="X",D85="x",D87="x",C87="x" ),"x","")</f>
        <v/>
      </c>
      <c r="K87" s="167" t="s">
        <v>129</v>
      </c>
      <c r="L87" s="1"/>
    </row>
    <row r="88" spans="1:12" x14ac:dyDescent="0.25">
      <c r="A88" s="859"/>
      <c r="B88" s="164" t="s">
        <v>130</v>
      </c>
      <c r="C88" s="843"/>
      <c r="D88" s="845"/>
      <c r="E88" s="847"/>
      <c r="F88" s="849"/>
      <c r="G88" s="851"/>
      <c r="H88" s="164"/>
      <c r="I88" s="164"/>
      <c r="J88" s="164"/>
      <c r="K88" s="165"/>
      <c r="L88" s="1"/>
    </row>
    <row r="89" spans="1:12" x14ac:dyDescent="0.25">
      <c r="A89" s="183"/>
      <c r="B89" s="164"/>
      <c r="C89" s="164">
        <v>1</v>
      </c>
      <c r="D89" s="164">
        <v>2</v>
      </c>
      <c r="E89" s="164">
        <v>3</v>
      </c>
      <c r="F89" s="164">
        <v>4</v>
      </c>
      <c r="G89" s="164">
        <v>5</v>
      </c>
      <c r="H89" s="164"/>
      <c r="I89" s="164"/>
      <c r="J89" s="164"/>
      <c r="K89" s="165"/>
      <c r="L89" s="1"/>
    </row>
    <row r="90" spans="1:12" x14ac:dyDescent="0.25">
      <c r="A90" s="183"/>
      <c r="B90" s="164"/>
      <c r="C90" s="164" t="s">
        <v>131</v>
      </c>
      <c r="D90" s="164" t="s">
        <v>132</v>
      </c>
      <c r="E90" s="164" t="s">
        <v>133</v>
      </c>
      <c r="F90" s="164" t="s">
        <v>134</v>
      </c>
      <c r="G90" s="164" t="s">
        <v>135</v>
      </c>
      <c r="H90" s="164"/>
      <c r="I90" s="854"/>
      <c r="J90" s="854"/>
      <c r="K90" s="855"/>
      <c r="L90" s="1"/>
    </row>
    <row r="91" spans="1:12" ht="15" customHeight="1" x14ac:dyDescent="0.25">
      <c r="A91" s="183"/>
      <c r="B91" s="164"/>
      <c r="C91" s="841" t="s">
        <v>136</v>
      </c>
      <c r="D91" s="841"/>
      <c r="E91" s="841"/>
      <c r="F91" s="841"/>
      <c r="G91" s="841"/>
      <c r="H91" s="164"/>
      <c r="I91" s="164"/>
      <c r="J91" s="164"/>
      <c r="K91" s="165"/>
      <c r="L91" s="1"/>
    </row>
    <row r="92" spans="1:12" ht="15" customHeight="1" x14ac:dyDescent="0.25">
      <c r="A92" s="183"/>
      <c r="B92" s="164"/>
      <c r="C92" s="841"/>
      <c r="D92" s="841"/>
      <c r="E92" s="841"/>
      <c r="F92" s="841"/>
      <c r="G92" s="841"/>
      <c r="H92" s="164"/>
      <c r="I92" s="164"/>
      <c r="J92" s="164"/>
      <c r="K92" s="165"/>
      <c r="L92" s="1"/>
    </row>
    <row r="93" spans="1:12" ht="15.75" thickBot="1" x14ac:dyDescent="0.3">
      <c r="A93" s="81"/>
      <c r="B93" s="82"/>
      <c r="C93" s="82"/>
      <c r="D93" s="82"/>
      <c r="E93" s="82"/>
      <c r="F93" s="82"/>
      <c r="G93" s="82"/>
      <c r="H93" s="82"/>
      <c r="I93" s="82"/>
      <c r="J93" s="82"/>
      <c r="K93" s="83"/>
      <c r="L93" s="1"/>
    </row>
    <row r="94" spans="1:12" ht="15.75" thickBot="1" x14ac:dyDescent="0.3">
      <c r="A94" s="1"/>
      <c r="B94" s="1"/>
      <c r="C94" s="1"/>
      <c r="D94" s="1"/>
      <c r="E94" s="1"/>
      <c r="F94" s="1"/>
      <c r="G94" s="1"/>
      <c r="H94" s="1"/>
      <c r="I94" s="1"/>
      <c r="J94" s="1"/>
      <c r="K94" s="1"/>
      <c r="L94" s="1"/>
    </row>
    <row r="95" spans="1:12" ht="15.75" customHeight="1" thickBot="1" x14ac:dyDescent="0.3">
      <c r="A95" s="1111" t="s">
        <v>120</v>
      </c>
      <c r="B95" s="1105" t="str">
        <f>DESCRIPCION!A26</f>
        <v>e</v>
      </c>
      <c r="C95" s="1105"/>
      <c r="D95" s="1105"/>
      <c r="E95" s="1105"/>
      <c r="F95" s="1105"/>
      <c r="G95" s="1105"/>
      <c r="H95" s="1106"/>
      <c r="I95" s="1103" t="s">
        <v>347</v>
      </c>
      <c r="J95" s="1104"/>
      <c r="K95" s="146" t="str">
        <f>IF(J102="x","EXTREMA",IF(J104="x","ALTA",IF(J106="x","MODERADA",IF(J108="x","BAJA",""))))</f>
        <v/>
      </c>
      <c r="L95" s="1"/>
    </row>
    <row r="96" spans="1:12" ht="16.5" thickBot="1" x14ac:dyDescent="0.3">
      <c r="A96" s="1112"/>
      <c r="B96" s="1107"/>
      <c r="C96" s="1107"/>
      <c r="D96" s="1107"/>
      <c r="E96" s="1107"/>
      <c r="F96" s="1107"/>
      <c r="G96" s="1107"/>
      <c r="H96" s="1108"/>
      <c r="I96" s="1098" t="s">
        <v>348</v>
      </c>
      <c r="J96" s="1099"/>
      <c r="K96" s="199" t="str">
        <f>'VALORACION RIESGOS INHERENTES'!K91</f>
        <v/>
      </c>
      <c r="L96" s="1"/>
    </row>
    <row r="97" spans="1:12" ht="16.5" thickBot="1" x14ac:dyDescent="0.3">
      <c r="A97" s="1113"/>
      <c r="B97" s="1098" t="s">
        <v>298</v>
      </c>
      <c r="C97" s="1131"/>
      <c r="D97" s="1131"/>
      <c r="E97" s="1131"/>
      <c r="F97" s="1131"/>
      <c r="G97" s="1131"/>
      <c r="H97" s="1131"/>
      <c r="I97" s="1131"/>
      <c r="J97" s="1099"/>
      <c r="K97" s="199" t="str">
        <f>'EVALUACIÓN SOLIDEZ CONTROLES'!H36</f>
        <v xml:space="preserve"> </v>
      </c>
      <c r="L97" s="1"/>
    </row>
    <row r="98" spans="1:12" ht="20.25" customHeight="1" thickBot="1" x14ac:dyDescent="0.3">
      <c r="A98" s="262" t="s">
        <v>122</v>
      </c>
      <c r="B98" s="263"/>
      <c r="C98" s="263"/>
      <c r="D98" s="264"/>
      <c r="E98" s="1100"/>
      <c r="F98" s="1101"/>
      <c r="G98" s="1102"/>
      <c r="H98" s="873" t="s">
        <v>350</v>
      </c>
      <c r="I98" s="877"/>
      <c r="J98" s="878"/>
      <c r="K98" s="879"/>
      <c r="L98" s="1"/>
    </row>
    <row r="99" spans="1:12" ht="38.25" customHeight="1" x14ac:dyDescent="0.25">
      <c r="A99" s="183"/>
      <c r="B99" s="164"/>
      <c r="C99" s="184"/>
      <c r="D99" s="164"/>
      <c r="E99" s="164"/>
      <c r="F99" s="164"/>
      <c r="G99" s="164"/>
      <c r="H99" s="164"/>
      <c r="I99" s="164"/>
      <c r="J99" s="179"/>
      <c r="K99" s="180"/>
      <c r="L99" s="1"/>
    </row>
    <row r="100" spans="1:12" ht="39" customHeight="1" x14ac:dyDescent="0.25">
      <c r="A100" s="859" t="s">
        <v>122</v>
      </c>
      <c r="B100" s="164">
        <v>5</v>
      </c>
      <c r="C100" s="860"/>
      <c r="D100" s="839"/>
      <c r="E100" s="840"/>
      <c r="F100" s="840"/>
      <c r="G100" s="840"/>
      <c r="H100" s="164"/>
      <c r="I100" s="164"/>
      <c r="J100" s="854" t="s">
        <v>121</v>
      </c>
      <c r="K100" s="855"/>
      <c r="L100" s="1"/>
    </row>
    <row r="101" spans="1:12" x14ac:dyDescent="0.25">
      <c r="A101" s="859"/>
      <c r="B101" s="164" t="s">
        <v>124</v>
      </c>
      <c r="C101" s="861"/>
      <c r="D101" s="839"/>
      <c r="E101" s="840"/>
      <c r="F101" s="840"/>
      <c r="G101" s="840"/>
      <c r="H101" s="164"/>
      <c r="I101" s="164"/>
      <c r="J101" s="166"/>
      <c r="K101" s="167"/>
      <c r="L101" s="1"/>
    </row>
    <row r="102" spans="1:12" ht="27.75" x14ac:dyDescent="0.25">
      <c r="A102" s="859"/>
      <c r="B102" s="164">
        <v>4</v>
      </c>
      <c r="C102" s="862"/>
      <c r="D102" s="839"/>
      <c r="E102" s="839"/>
      <c r="F102" s="852"/>
      <c r="G102" s="840"/>
      <c r="H102" s="164"/>
      <c r="I102" s="164"/>
      <c r="J102" s="170" t="str">
        <f xml:space="preserve"> IF(OR(E100="X",F100="X",G100="x",F102="x",G102="X",F104="X",G104="X",G106="X" ),"x","")</f>
        <v/>
      </c>
      <c r="K102" s="167" t="s">
        <v>123</v>
      </c>
      <c r="L102" s="1"/>
    </row>
    <row r="103" spans="1:12" ht="27.75" x14ac:dyDescent="0.25">
      <c r="A103" s="859"/>
      <c r="B103" s="164" t="s">
        <v>126</v>
      </c>
      <c r="C103" s="863"/>
      <c r="D103" s="839"/>
      <c r="E103" s="839"/>
      <c r="F103" s="852"/>
      <c r="G103" s="840"/>
      <c r="H103" s="164"/>
      <c r="I103" s="164"/>
      <c r="J103" s="171"/>
      <c r="K103" s="167"/>
      <c r="L103" s="1"/>
    </row>
    <row r="104" spans="1:12" ht="27.75" x14ac:dyDescent="0.25">
      <c r="A104" s="859"/>
      <c r="B104" s="164">
        <v>3</v>
      </c>
      <c r="C104" s="842"/>
      <c r="D104" s="837"/>
      <c r="E104" s="838"/>
      <c r="F104" s="852"/>
      <c r="G104" s="840"/>
      <c r="H104" s="164"/>
      <c r="I104" s="164"/>
      <c r="J104" s="172" t="str">
        <f xml:space="preserve"> IF(OR(C100="X",D100="X",D102="x",E102="x",E104="X",F106="X",F108="X",G108="X" ),"x","")</f>
        <v/>
      </c>
      <c r="K104" s="167" t="s">
        <v>125</v>
      </c>
      <c r="L104" s="1"/>
    </row>
    <row r="105" spans="1:12" ht="27.75" x14ac:dyDescent="0.25">
      <c r="A105" s="859"/>
      <c r="B105" s="164" t="s">
        <v>128</v>
      </c>
      <c r="C105" s="853"/>
      <c r="D105" s="837"/>
      <c r="E105" s="839"/>
      <c r="F105" s="852"/>
      <c r="G105" s="840"/>
      <c r="H105" s="164"/>
      <c r="I105" s="164"/>
      <c r="J105" s="173"/>
      <c r="K105" s="167"/>
      <c r="L105" s="1"/>
    </row>
    <row r="106" spans="1:12" ht="27.75" x14ac:dyDescent="0.25">
      <c r="A106" s="859"/>
      <c r="B106" s="164">
        <v>2</v>
      </c>
      <c r="C106" s="842"/>
      <c r="D106" s="835"/>
      <c r="E106" s="836"/>
      <c r="F106" s="838"/>
      <c r="G106" s="840"/>
      <c r="H106" s="164"/>
      <c r="I106" s="164"/>
      <c r="J106" s="174" t="str">
        <f xml:space="preserve"> IF(OR(C102="X",D104="X",E108="x",E106="x" ),"x","")</f>
        <v/>
      </c>
      <c r="K106" s="167" t="s">
        <v>127</v>
      </c>
      <c r="L106" s="1"/>
    </row>
    <row r="107" spans="1:12" ht="27.75" x14ac:dyDescent="0.25">
      <c r="A107" s="859"/>
      <c r="B107" s="164" t="s">
        <v>250</v>
      </c>
      <c r="C107" s="853"/>
      <c r="D107" s="835"/>
      <c r="E107" s="837"/>
      <c r="F107" s="839"/>
      <c r="G107" s="840"/>
      <c r="H107" s="164"/>
      <c r="I107" s="164"/>
      <c r="J107" s="173"/>
      <c r="K107" s="167"/>
      <c r="L107" s="1"/>
    </row>
    <row r="108" spans="1:12" ht="27.75" x14ac:dyDescent="0.25">
      <c r="A108" s="859"/>
      <c r="B108" s="164">
        <v>1</v>
      </c>
      <c r="C108" s="842"/>
      <c r="D108" s="844"/>
      <c r="E108" s="846"/>
      <c r="F108" s="848"/>
      <c r="G108" s="850"/>
      <c r="H108" s="164"/>
      <c r="I108" s="164"/>
      <c r="J108" s="175" t="str">
        <f xml:space="preserve"> IF(OR(C104="X",C106="X",C108="x",D106="x",D108="x" ),"x","")</f>
        <v/>
      </c>
      <c r="K108" s="167" t="s">
        <v>129</v>
      </c>
      <c r="L108" s="1"/>
    </row>
    <row r="109" spans="1:12" x14ac:dyDescent="0.25">
      <c r="A109" s="859"/>
      <c r="B109" s="164" t="s">
        <v>130</v>
      </c>
      <c r="C109" s="843"/>
      <c r="D109" s="845"/>
      <c r="E109" s="847"/>
      <c r="F109" s="849"/>
      <c r="G109" s="851"/>
      <c r="H109" s="164"/>
      <c r="I109" s="164"/>
      <c r="J109" s="164"/>
      <c r="K109" s="165"/>
      <c r="L109" s="1"/>
    </row>
    <row r="110" spans="1:12" x14ac:dyDescent="0.25">
      <c r="A110" s="183"/>
      <c r="B110" s="164"/>
      <c r="C110" s="164">
        <v>1</v>
      </c>
      <c r="D110" s="164">
        <v>2</v>
      </c>
      <c r="E110" s="164">
        <v>3</v>
      </c>
      <c r="F110" s="164">
        <v>4</v>
      </c>
      <c r="G110" s="164">
        <v>5</v>
      </c>
      <c r="H110" s="164"/>
      <c r="I110" s="164"/>
      <c r="J110" s="164"/>
      <c r="K110" s="165"/>
      <c r="L110" s="1"/>
    </row>
    <row r="111" spans="1:12" x14ac:dyDescent="0.25">
      <c r="A111" s="183"/>
      <c r="B111" s="164"/>
      <c r="C111" s="164" t="s">
        <v>131</v>
      </c>
      <c r="D111" s="164" t="s">
        <v>132</v>
      </c>
      <c r="E111" s="164" t="s">
        <v>133</v>
      </c>
      <c r="F111" s="164" t="s">
        <v>134</v>
      </c>
      <c r="G111" s="164" t="s">
        <v>135</v>
      </c>
      <c r="H111" s="164"/>
      <c r="I111" s="164"/>
      <c r="J111" s="164"/>
      <c r="K111" s="165"/>
      <c r="L111" s="1"/>
    </row>
    <row r="112" spans="1:12" ht="15" customHeight="1" x14ac:dyDescent="0.25">
      <c r="A112" s="183"/>
      <c r="B112" s="164"/>
      <c r="C112" s="841" t="s">
        <v>136</v>
      </c>
      <c r="D112" s="841"/>
      <c r="E112" s="841"/>
      <c r="F112" s="841"/>
      <c r="G112" s="841"/>
      <c r="H112" s="164"/>
      <c r="I112" s="164"/>
      <c r="J112" s="164"/>
      <c r="K112" s="165"/>
      <c r="L112" s="1"/>
    </row>
    <row r="113" spans="1:12" ht="15" customHeight="1" x14ac:dyDescent="0.25">
      <c r="A113" s="183"/>
      <c r="B113" s="164"/>
      <c r="C113" s="841"/>
      <c r="D113" s="841"/>
      <c r="E113" s="841"/>
      <c r="F113" s="841"/>
      <c r="G113" s="841"/>
      <c r="H113" s="164"/>
      <c r="I113" s="164"/>
      <c r="J113" s="164"/>
      <c r="K113" s="165"/>
      <c r="L113" s="1"/>
    </row>
    <row r="114" spans="1:12" ht="15.75" thickBot="1" x14ac:dyDescent="0.3">
      <c r="A114" s="81"/>
      <c r="B114" s="82"/>
      <c r="C114" s="82"/>
      <c r="D114" s="82"/>
      <c r="E114" s="82"/>
      <c r="F114" s="82"/>
      <c r="G114" s="82"/>
      <c r="H114" s="82"/>
      <c r="I114" s="82"/>
      <c r="J114" s="82"/>
      <c r="K114" s="83"/>
      <c r="L114" s="1"/>
    </row>
    <row r="115" spans="1:12" ht="15.75" thickBot="1" x14ac:dyDescent="0.3">
      <c r="A115" s="1"/>
      <c r="B115" s="1"/>
      <c r="C115" s="1"/>
      <c r="D115" s="1"/>
      <c r="E115" s="1"/>
      <c r="F115" s="1"/>
      <c r="G115" s="1"/>
      <c r="H115" s="1"/>
      <c r="I115" s="1"/>
      <c r="J115" s="1"/>
      <c r="K115" s="1"/>
      <c r="L115" s="1"/>
    </row>
    <row r="116" spans="1:12" ht="15.75" customHeight="1" thickBot="1" x14ac:dyDescent="0.3">
      <c r="A116" s="1111" t="s">
        <v>120</v>
      </c>
      <c r="B116" s="1105" t="str">
        <f>DESCRIPCION!A29</f>
        <v>f</v>
      </c>
      <c r="C116" s="1105"/>
      <c r="D116" s="1105"/>
      <c r="E116" s="1105"/>
      <c r="F116" s="1105"/>
      <c r="G116" s="1105"/>
      <c r="H116" s="1106"/>
      <c r="I116" s="1103" t="s">
        <v>347</v>
      </c>
      <c r="J116" s="1104"/>
      <c r="K116" s="146" t="str">
        <f>IF(J123="x","EXTREMA",IF(J125="x","ALTA",IF(J127="x","MODERADA",IF(J129="x","BAJA",""))))</f>
        <v/>
      </c>
      <c r="L116" s="1"/>
    </row>
    <row r="117" spans="1:12" ht="16.5" thickBot="1" x14ac:dyDescent="0.3">
      <c r="A117" s="1112"/>
      <c r="B117" s="1107"/>
      <c r="C117" s="1107"/>
      <c r="D117" s="1107"/>
      <c r="E117" s="1107"/>
      <c r="F117" s="1107"/>
      <c r="G117" s="1107"/>
      <c r="H117" s="1108"/>
      <c r="I117" s="1098" t="s">
        <v>348</v>
      </c>
      <c r="J117" s="1099"/>
      <c r="K117" s="199" t="str">
        <f>'VALORACION RIESGOS INHERENTES'!K111</f>
        <v/>
      </c>
      <c r="L117" s="1"/>
    </row>
    <row r="118" spans="1:12" ht="16.5" thickBot="1" x14ac:dyDescent="0.3">
      <c r="A118" s="1113"/>
      <c r="B118" s="873" t="s">
        <v>298</v>
      </c>
      <c r="C118" s="874"/>
      <c r="D118" s="874"/>
      <c r="E118" s="874"/>
      <c r="F118" s="874"/>
      <c r="G118" s="874"/>
      <c r="H118" s="874"/>
      <c r="I118" s="874"/>
      <c r="J118" s="877"/>
      <c r="K118" s="199" t="e">
        <f ca="1">'EVALUACIÓN SOLIDEZ CONTROLES'!H40</f>
        <v>#NAME?</v>
      </c>
      <c r="L118" s="1"/>
    </row>
    <row r="119" spans="1:12" ht="17.25" customHeight="1" thickBot="1" x14ac:dyDescent="0.3">
      <c r="A119" s="262" t="s">
        <v>122</v>
      </c>
      <c r="B119" s="263"/>
      <c r="C119" s="263"/>
      <c r="D119" s="264"/>
      <c r="E119" s="1100"/>
      <c r="F119" s="1101"/>
      <c r="G119" s="1102"/>
      <c r="H119" s="873" t="s">
        <v>350</v>
      </c>
      <c r="I119" s="877"/>
      <c r="J119" s="878"/>
      <c r="K119" s="879"/>
      <c r="L119" s="1"/>
    </row>
    <row r="120" spans="1:12" ht="39.75" customHeight="1" x14ac:dyDescent="0.25">
      <c r="A120" s="183"/>
      <c r="B120" s="164"/>
      <c r="C120" s="184"/>
      <c r="D120" s="164"/>
      <c r="E120" s="164"/>
      <c r="F120" s="164"/>
      <c r="G120" s="164"/>
      <c r="H120" s="164"/>
      <c r="I120" s="164"/>
      <c r="J120" s="62"/>
      <c r="K120" s="73"/>
      <c r="L120" s="1"/>
    </row>
    <row r="121" spans="1:12" ht="15" customHeight="1" x14ac:dyDescent="0.25">
      <c r="A121" s="859" t="s">
        <v>122</v>
      </c>
      <c r="B121" s="164">
        <v>5</v>
      </c>
      <c r="C121" s="880"/>
      <c r="D121" s="871"/>
      <c r="E121" s="872"/>
      <c r="F121" s="872"/>
      <c r="G121" s="872"/>
      <c r="H121" s="197"/>
      <c r="I121" s="164"/>
      <c r="J121" s="854" t="s">
        <v>121</v>
      </c>
      <c r="K121" s="855"/>
      <c r="L121" s="1"/>
    </row>
    <row r="122" spans="1:12" ht="33" x14ac:dyDescent="0.25">
      <c r="A122" s="859"/>
      <c r="B122" s="164" t="s">
        <v>124</v>
      </c>
      <c r="C122" s="881"/>
      <c r="D122" s="871"/>
      <c r="E122" s="872"/>
      <c r="F122" s="872"/>
      <c r="G122" s="872"/>
      <c r="H122" s="197"/>
      <c r="I122" s="164"/>
      <c r="J122" s="166"/>
      <c r="K122" s="167"/>
      <c r="L122" s="1"/>
    </row>
    <row r="123" spans="1:12" ht="33" x14ac:dyDescent="0.25">
      <c r="A123" s="859"/>
      <c r="B123" s="164">
        <v>4</v>
      </c>
      <c r="C123" s="882"/>
      <c r="D123" s="871"/>
      <c r="E123" s="871"/>
      <c r="F123" s="884"/>
      <c r="G123" s="872"/>
      <c r="H123" s="197"/>
      <c r="I123" s="164"/>
      <c r="J123" s="170" t="str">
        <f xml:space="preserve"> IF(OR(E121="X",F121="X",G121="x",F123="x",G123="X",F125="X",G125="X",G127="X" ),"x","")</f>
        <v/>
      </c>
      <c r="K123" s="167" t="s">
        <v>123</v>
      </c>
      <c r="L123" s="1"/>
    </row>
    <row r="124" spans="1:12" ht="33" x14ac:dyDescent="0.25">
      <c r="A124" s="859"/>
      <c r="B124" s="164" t="s">
        <v>126</v>
      </c>
      <c r="C124" s="883"/>
      <c r="D124" s="871"/>
      <c r="E124" s="871"/>
      <c r="F124" s="884"/>
      <c r="G124" s="872"/>
      <c r="H124" s="197"/>
      <c r="I124" s="164"/>
      <c r="J124" s="171"/>
      <c r="K124" s="167"/>
      <c r="L124" s="1"/>
    </row>
    <row r="125" spans="1:12" ht="33" x14ac:dyDescent="0.25">
      <c r="A125" s="859"/>
      <c r="B125" s="164">
        <v>3</v>
      </c>
      <c r="C125" s="885"/>
      <c r="D125" s="869"/>
      <c r="E125" s="870"/>
      <c r="F125" s="884"/>
      <c r="G125" s="872"/>
      <c r="H125" s="197"/>
      <c r="I125" s="164"/>
      <c r="J125" s="172" t="str">
        <f xml:space="preserve"> IF(OR(C121="X",D121="X",D123="x",E123="x",E125="X",F127="X",F129="X",G129="X" ),"x","")</f>
        <v/>
      </c>
      <c r="K125" s="167" t="s">
        <v>125</v>
      </c>
      <c r="L125" s="1"/>
    </row>
    <row r="126" spans="1:12" ht="33" x14ac:dyDescent="0.25">
      <c r="A126" s="859"/>
      <c r="B126" s="164" t="s">
        <v>128</v>
      </c>
      <c r="C126" s="886"/>
      <c r="D126" s="869"/>
      <c r="E126" s="871"/>
      <c r="F126" s="884"/>
      <c r="G126" s="872"/>
      <c r="H126" s="197"/>
      <c r="I126" s="164"/>
      <c r="J126" s="173"/>
      <c r="K126" s="167"/>
      <c r="L126" s="1"/>
    </row>
    <row r="127" spans="1:12" ht="33" x14ac:dyDescent="0.25">
      <c r="A127" s="859"/>
      <c r="B127" s="164">
        <v>2</v>
      </c>
      <c r="C127" s="885"/>
      <c r="D127" s="867"/>
      <c r="E127" s="868"/>
      <c r="F127" s="870"/>
      <c r="G127" s="872"/>
      <c r="H127" s="197"/>
      <c r="I127" s="164"/>
      <c r="J127" s="174" t="str">
        <f xml:space="preserve"> IF(OR(C123="X",D125="X",E127="x",E129="x" ),"x","")</f>
        <v/>
      </c>
      <c r="K127" s="167" t="s">
        <v>127</v>
      </c>
      <c r="L127" s="1"/>
    </row>
    <row r="128" spans="1:12" ht="33" x14ac:dyDescent="0.25">
      <c r="A128" s="859"/>
      <c r="B128" s="164" t="s">
        <v>250</v>
      </c>
      <c r="C128" s="886"/>
      <c r="D128" s="867"/>
      <c r="E128" s="869"/>
      <c r="F128" s="871"/>
      <c r="G128" s="872"/>
      <c r="H128" s="197"/>
      <c r="I128" s="164"/>
      <c r="J128" s="173"/>
      <c r="K128" s="167"/>
      <c r="L128" s="1"/>
    </row>
    <row r="129" spans="1:12" ht="33" x14ac:dyDescent="0.25">
      <c r="A129" s="859"/>
      <c r="B129" s="164">
        <v>1</v>
      </c>
      <c r="C129" s="885"/>
      <c r="D129" s="888"/>
      <c r="E129" s="890"/>
      <c r="F129" s="892"/>
      <c r="G129" s="894"/>
      <c r="H129" s="197"/>
      <c r="I129" s="164"/>
      <c r="J129" s="175" t="str">
        <f xml:space="preserve"> IF(OR(C125="X",C127="X",D127="x",C129="x",D129="x" ),"x","")</f>
        <v/>
      </c>
      <c r="K129" s="167" t="s">
        <v>129</v>
      </c>
      <c r="L129" s="1"/>
    </row>
    <row r="130" spans="1:12" ht="33" x14ac:dyDescent="0.25">
      <c r="A130" s="859"/>
      <c r="B130" s="164" t="s">
        <v>130</v>
      </c>
      <c r="C130" s="887"/>
      <c r="D130" s="889"/>
      <c r="E130" s="891"/>
      <c r="F130" s="893"/>
      <c r="G130" s="895"/>
      <c r="H130" s="197"/>
      <c r="I130" s="164"/>
      <c r="J130" s="164"/>
      <c r="K130" s="165"/>
      <c r="L130" s="1"/>
    </row>
    <row r="131" spans="1:12" x14ac:dyDescent="0.25">
      <c r="A131" s="183"/>
      <c r="B131" s="164"/>
      <c r="C131" s="164">
        <v>1</v>
      </c>
      <c r="D131" s="164">
        <v>2</v>
      </c>
      <c r="E131" s="164">
        <v>3</v>
      </c>
      <c r="F131" s="164">
        <v>4</v>
      </c>
      <c r="G131" s="164">
        <v>5</v>
      </c>
      <c r="H131" s="164"/>
      <c r="I131" s="164"/>
      <c r="J131" s="164"/>
      <c r="K131" s="165"/>
      <c r="L131" s="1"/>
    </row>
    <row r="132" spans="1:12" x14ac:dyDescent="0.25">
      <c r="A132" s="183"/>
      <c r="B132" s="164"/>
      <c r="C132" s="164" t="s">
        <v>131</v>
      </c>
      <c r="D132" s="164" t="s">
        <v>132</v>
      </c>
      <c r="E132" s="164" t="s">
        <v>133</v>
      </c>
      <c r="F132" s="164" t="s">
        <v>134</v>
      </c>
      <c r="G132" s="164" t="s">
        <v>135</v>
      </c>
      <c r="H132" s="164"/>
      <c r="I132" s="164"/>
      <c r="J132" s="164"/>
      <c r="K132" s="165"/>
      <c r="L132" s="1"/>
    </row>
    <row r="133" spans="1:12" ht="15" customHeight="1" x14ac:dyDescent="0.25">
      <c r="A133" s="183"/>
      <c r="B133" s="164"/>
      <c r="C133" s="841" t="s">
        <v>136</v>
      </c>
      <c r="D133" s="841"/>
      <c r="E133" s="841"/>
      <c r="F133" s="841"/>
      <c r="G133" s="841"/>
      <c r="H133" s="164"/>
      <c r="I133" s="164"/>
      <c r="J133" s="164"/>
      <c r="K133" s="165"/>
      <c r="L133" s="1"/>
    </row>
    <row r="134" spans="1:12" ht="15" customHeight="1" x14ac:dyDescent="0.25">
      <c r="A134" s="183"/>
      <c r="B134" s="164"/>
      <c r="C134" s="841"/>
      <c r="D134" s="841"/>
      <c r="E134" s="841"/>
      <c r="F134" s="841"/>
      <c r="G134" s="841"/>
      <c r="H134" s="164"/>
      <c r="I134" s="164"/>
      <c r="J134" s="164"/>
      <c r="K134" s="165"/>
      <c r="L134" s="1"/>
    </row>
    <row r="135" spans="1:12" ht="15.75" thickBot="1" x14ac:dyDescent="0.3">
      <c r="A135" s="81"/>
      <c r="B135" s="82"/>
      <c r="C135" s="82"/>
      <c r="D135" s="82"/>
      <c r="E135" s="82"/>
      <c r="F135" s="82"/>
      <c r="G135" s="82"/>
      <c r="H135" s="82"/>
      <c r="I135" s="82"/>
      <c r="J135" s="82"/>
      <c r="K135" s="83"/>
      <c r="L135" s="1"/>
    </row>
    <row r="136" spans="1:12" ht="15.75" thickBot="1" x14ac:dyDescent="0.3">
      <c r="A136" s="1"/>
      <c r="B136" s="1"/>
      <c r="C136" s="1"/>
      <c r="D136" s="1"/>
      <c r="E136" s="1"/>
      <c r="F136" s="1"/>
      <c r="G136" s="1"/>
      <c r="H136" s="1"/>
      <c r="I136" s="1"/>
      <c r="J136" s="1"/>
      <c r="K136" s="1"/>
      <c r="L136" s="1"/>
    </row>
    <row r="137" spans="1:12" ht="16.5" customHeight="1" thickBot="1" x14ac:dyDescent="0.3">
      <c r="A137" s="1111" t="s">
        <v>120</v>
      </c>
      <c r="B137" s="1109" t="str">
        <f>DESCRIPCION!A32</f>
        <v>g</v>
      </c>
      <c r="C137" s="1105"/>
      <c r="D137" s="1105"/>
      <c r="E137" s="1105"/>
      <c r="F137" s="1105"/>
      <c r="G137" s="1105"/>
      <c r="H137" s="1106"/>
      <c r="I137" s="1103" t="s">
        <v>347</v>
      </c>
      <c r="J137" s="1104"/>
      <c r="K137" s="146" t="str">
        <f>IF(J144="x","EXTREMA",IF(J146="x","ALTA",IF(J148="x","MODERADA",IF(J150="x","BAJA",""))))</f>
        <v/>
      </c>
      <c r="L137" s="1"/>
    </row>
    <row r="138" spans="1:12" ht="16.5" thickBot="1" x14ac:dyDescent="0.3">
      <c r="A138" s="1112"/>
      <c r="B138" s="1110"/>
      <c r="C138" s="1107"/>
      <c r="D138" s="1107"/>
      <c r="E138" s="1107"/>
      <c r="F138" s="1107"/>
      <c r="G138" s="1107"/>
      <c r="H138" s="1108"/>
      <c r="I138" s="1098" t="s">
        <v>348</v>
      </c>
      <c r="J138" s="1099"/>
      <c r="K138" s="199" t="str">
        <f>'VALORACION RIESGOS INHERENTES'!K131</f>
        <v/>
      </c>
      <c r="L138" s="1"/>
    </row>
    <row r="139" spans="1:12" ht="16.5" thickBot="1" x14ac:dyDescent="0.3">
      <c r="A139" s="1113"/>
      <c r="B139" s="873" t="s">
        <v>298</v>
      </c>
      <c r="C139" s="874"/>
      <c r="D139" s="874"/>
      <c r="E139" s="874"/>
      <c r="F139" s="874"/>
      <c r="G139" s="874"/>
      <c r="H139" s="874"/>
      <c r="I139" s="874"/>
      <c r="J139" s="877"/>
      <c r="K139" s="198" t="e">
        <f>'EVALUACIÓN SOLIDEZ CONTROLES'!H44</f>
        <v>#DIV/0!</v>
      </c>
      <c r="L139" s="1"/>
    </row>
    <row r="140" spans="1:12" ht="18" customHeight="1" thickBot="1" x14ac:dyDescent="0.3">
      <c r="A140" s="262" t="s">
        <v>122</v>
      </c>
      <c r="B140" s="263"/>
      <c r="C140" s="263"/>
      <c r="D140" s="264"/>
      <c r="E140" s="1100"/>
      <c r="F140" s="1101"/>
      <c r="G140" s="1102"/>
      <c r="H140" s="873" t="s">
        <v>350</v>
      </c>
      <c r="I140" s="877"/>
      <c r="J140" s="878"/>
      <c r="K140" s="879"/>
      <c r="L140" s="1"/>
    </row>
    <row r="141" spans="1:12" ht="42" customHeight="1" x14ac:dyDescent="0.25">
      <c r="A141" s="183"/>
      <c r="B141" s="164"/>
      <c r="C141" s="184"/>
      <c r="D141" s="164"/>
      <c r="E141" s="164"/>
      <c r="F141" s="164"/>
      <c r="G141" s="164"/>
      <c r="H141" s="164"/>
      <c r="I141" s="164"/>
      <c r="J141" s="179"/>
      <c r="K141" s="180"/>
      <c r="L141" s="1"/>
    </row>
    <row r="142" spans="1:12" ht="41.25" customHeight="1" x14ac:dyDescent="0.25">
      <c r="A142" s="859" t="s">
        <v>122</v>
      </c>
      <c r="B142" s="164">
        <v>5</v>
      </c>
      <c r="C142" s="860"/>
      <c r="D142" s="839"/>
      <c r="E142" s="840"/>
      <c r="F142" s="840"/>
      <c r="G142" s="840"/>
      <c r="H142" s="164"/>
      <c r="I142" s="164"/>
      <c r="J142" s="854" t="s">
        <v>121</v>
      </c>
      <c r="K142" s="855"/>
      <c r="L142" s="1"/>
    </row>
    <row r="143" spans="1:12" x14ac:dyDescent="0.25">
      <c r="A143" s="859"/>
      <c r="B143" s="164" t="s">
        <v>124</v>
      </c>
      <c r="C143" s="861"/>
      <c r="D143" s="839"/>
      <c r="E143" s="840"/>
      <c r="F143" s="840"/>
      <c r="G143" s="840"/>
      <c r="H143" s="164"/>
      <c r="I143" s="164"/>
      <c r="J143" s="166"/>
      <c r="K143" s="167"/>
      <c r="L143" s="1"/>
    </row>
    <row r="144" spans="1:12" ht="27.75" x14ac:dyDescent="0.25">
      <c r="A144" s="859"/>
      <c r="B144" s="164">
        <v>4</v>
      </c>
      <c r="C144" s="862"/>
      <c r="D144" s="839"/>
      <c r="E144" s="839"/>
      <c r="F144" s="852"/>
      <c r="G144" s="840"/>
      <c r="H144" s="164"/>
      <c r="I144" s="164"/>
      <c r="J144" s="170" t="str">
        <f xml:space="preserve"> IF(OR(E142="X",F142="X",G142="x",F144="x",G144="X",F146="X",G146="X",G148="X" ),"x","")</f>
        <v/>
      </c>
      <c r="K144" s="167" t="s">
        <v>123</v>
      </c>
      <c r="L144" s="1"/>
    </row>
    <row r="145" spans="1:12" ht="27.75" x14ac:dyDescent="0.25">
      <c r="A145" s="859"/>
      <c r="B145" s="164" t="s">
        <v>126</v>
      </c>
      <c r="C145" s="863"/>
      <c r="D145" s="839"/>
      <c r="E145" s="839"/>
      <c r="F145" s="852"/>
      <c r="G145" s="840"/>
      <c r="H145" s="164"/>
      <c r="I145" s="164"/>
      <c r="J145" s="171"/>
      <c r="K145" s="167"/>
      <c r="L145" s="1"/>
    </row>
    <row r="146" spans="1:12" ht="27.75" x14ac:dyDescent="0.25">
      <c r="A146" s="859"/>
      <c r="B146" s="164">
        <v>3</v>
      </c>
      <c r="C146" s="842"/>
      <c r="D146" s="837"/>
      <c r="E146" s="838"/>
      <c r="F146" s="852"/>
      <c r="G146" s="840"/>
      <c r="H146" s="164"/>
      <c r="I146" s="164"/>
      <c r="J146" s="172" t="str">
        <f xml:space="preserve"> IF(OR(C142="X",D142="X",D144="x",E144="x",E146="X",F148="X",F150="X",G150="X" ),"x","")</f>
        <v/>
      </c>
      <c r="K146" s="167" t="s">
        <v>125</v>
      </c>
      <c r="L146" s="1"/>
    </row>
    <row r="147" spans="1:12" ht="27.75" x14ac:dyDescent="0.25">
      <c r="A147" s="859"/>
      <c r="B147" s="164" t="s">
        <v>128</v>
      </c>
      <c r="C147" s="853"/>
      <c r="D147" s="837"/>
      <c r="E147" s="839"/>
      <c r="F147" s="852"/>
      <c r="G147" s="840"/>
      <c r="H147" s="164"/>
      <c r="I147" s="164"/>
      <c r="J147" s="173"/>
      <c r="K147" s="167"/>
      <c r="L147" s="1"/>
    </row>
    <row r="148" spans="1:12" ht="27.75" x14ac:dyDescent="0.25">
      <c r="A148" s="859"/>
      <c r="B148" s="164">
        <v>2</v>
      </c>
      <c r="C148" s="842"/>
      <c r="D148" s="835"/>
      <c r="E148" s="836"/>
      <c r="F148" s="838"/>
      <c r="G148" s="840"/>
      <c r="H148" s="164"/>
      <c r="I148" s="164"/>
      <c r="J148" s="174" t="str">
        <f xml:space="preserve"> IF(OR(C144="X",D146="X",E148="x",E150="x" ),"x","")</f>
        <v/>
      </c>
      <c r="K148" s="167" t="s">
        <v>127</v>
      </c>
      <c r="L148" s="1"/>
    </row>
    <row r="149" spans="1:12" ht="27.75" x14ac:dyDescent="0.25">
      <c r="A149" s="859"/>
      <c r="B149" s="164" t="s">
        <v>250</v>
      </c>
      <c r="C149" s="853"/>
      <c r="D149" s="835"/>
      <c r="E149" s="837"/>
      <c r="F149" s="839"/>
      <c r="G149" s="840"/>
      <c r="H149" s="164"/>
      <c r="I149" s="164"/>
      <c r="J149" s="173"/>
      <c r="K149" s="167"/>
      <c r="L149" s="1"/>
    </row>
    <row r="150" spans="1:12" ht="27.75" x14ac:dyDescent="0.25">
      <c r="A150" s="859"/>
      <c r="B150" s="164">
        <v>1</v>
      </c>
      <c r="C150" s="842"/>
      <c r="D150" s="844"/>
      <c r="E150" s="846"/>
      <c r="F150" s="848"/>
      <c r="G150" s="850"/>
      <c r="H150" s="164"/>
      <c r="I150" s="164"/>
      <c r="J150" s="175" t="str">
        <f xml:space="preserve"> IF(OR(C146="X",C148="X",C150="x",D148="x",D150="x" ),"x","")</f>
        <v/>
      </c>
      <c r="K150" s="167" t="s">
        <v>129</v>
      </c>
      <c r="L150" s="1"/>
    </row>
    <row r="151" spans="1:12" x14ac:dyDescent="0.25">
      <c r="A151" s="859"/>
      <c r="B151" s="164" t="s">
        <v>130</v>
      </c>
      <c r="C151" s="843"/>
      <c r="D151" s="845"/>
      <c r="E151" s="847"/>
      <c r="F151" s="849"/>
      <c r="G151" s="851"/>
      <c r="H151" s="164"/>
      <c r="I151" s="164"/>
      <c r="J151" s="164"/>
      <c r="K151" s="165"/>
      <c r="L151" s="1"/>
    </row>
    <row r="152" spans="1:12" x14ac:dyDescent="0.25">
      <c r="A152" s="183"/>
      <c r="B152" s="164"/>
      <c r="C152" s="164">
        <v>1</v>
      </c>
      <c r="D152" s="164">
        <v>2</v>
      </c>
      <c r="E152" s="164">
        <v>3</v>
      </c>
      <c r="F152" s="164">
        <v>4</v>
      </c>
      <c r="G152" s="164">
        <v>5</v>
      </c>
      <c r="H152" s="164"/>
      <c r="I152" s="164"/>
      <c r="J152" s="164"/>
      <c r="K152" s="165"/>
      <c r="L152" s="1"/>
    </row>
    <row r="153" spans="1:12" x14ac:dyDescent="0.25">
      <c r="A153" s="183"/>
      <c r="B153" s="164"/>
      <c r="C153" s="164" t="s">
        <v>131</v>
      </c>
      <c r="D153" s="164" t="s">
        <v>132</v>
      </c>
      <c r="E153" s="164" t="s">
        <v>133</v>
      </c>
      <c r="F153" s="164" t="s">
        <v>134</v>
      </c>
      <c r="G153" s="164" t="s">
        <v>135</v>
      </c>
      <c r="H153" s="164"/>
      <c r="I153" s="164"/>
      <c r="J153" s="164"/>
      <c r="K153" s="165"/>
      <c r="L153" s="1"/>
    </row>
    <row r="154" spans="1:12" ht="15" customHeight="1" x14ac:dyDescent="0.25">
      <c r="A154" s="183"/>
      <c r="B154" s="164"/>
      <c r="C154" s="841" t="s">
        <v>136</v>
      </c>
      <c r="D154" s="841"/>
      <c r="E154" s="841"/>
      <c r="F154" s="841"/>
      <c r="G154" s="841"/>
      <c r="H154" s="164"/>
      <c r="I154" s="164"/>
      <c r="J154" s="164"/>
      <c r="K154" s="165"/>
      <c r="L154" s="1"/>
    </row>
    <row r="155" spans="1:12" ht="15" customHeight="1" x14ac:dyDescent="0.25">
      <c r="A155" s="183"/>
      <c r="B155" s="164"/>
      <c r="C155" s="841"/>
      <c r="D155" s="841"/>
      <c r="E155" s="841"/>
      <c r="F155" s="841"/>
      <c r="G155" s="841"/>
      <c r="H155" s="164"/>
      <c r="I155" s="164"/>
      <c r="J155" s="164"/>
      <c r="K155" s="165"/>
      <c r="L155" s="1"/>
    </row>
    <row r="156" spans="1:12" ht="15.75" thickBot="1" x14ac:dyDescent="0.3">
      <c r="A156" s="185"/>
      <c r="B156" s="186"/>
      <c r="C156" s="186"/>
      <c r="D156" s="186"/>
      <c r="E156" s="186"/>
      <c r="F156" s="186"/>
      <c r="G156" s="186"/>
      <c r="H156" s="186"/>
      <c r="I156" s="186"/>
      <c r="J156" s="186"/>
      <c r="K156" s="187"/>
      <c r="L156" s="1"/>
    </row>
    <row r="157" spans="1:12" ht="15.75" thickBot="1" x14ac:dyDescent="0.3">
      <c r="A157" s="1"/>
      <c r="B157" s="1"/>
      <c r="C157" s="1"/>
      <c r="D157" s="1"/>
      <c r="E157" s="1"/>
      <c r="F157" s="1"/>
      <c r="G157" s="1"/>
      <c r="H157" s="1"/>
      <c r="I157" s="1"/>
      <c r="J157" s="1"/>
      <c r="K157" s="1"/>
      <c r="L157" s="1"/>
    </row>
    <row r="158" spans="1:12" ht="16.5" customHeight="1" thickBot="1" x14ac:dyDescent="0.3">
      <c r="A158" s="1111" t="s">
        <v>120</v>
      </c>
      <c r="B158" s="1105" t="str">
        <f>DESCRIPCION!A35</f>
        <v>h</v>
      </c>
      <c r="C158" s="1105"/>
      <c r="D158" s="1105"/>
      <c r="E158" s="1105"/>
      <c r="F158" s="1105"/>
      <c r="G158" s="1105"/>
      <c r="H158" s="1106"/>
      <c r="I158" s="1103" t="s">
        <v>347</v>
      </c>
      <c r="J158" s="1104"/>
      <c r="K158" s="146" t="str">
        <f>IF(J165="x","EXTREMA",IF(J167="x","ALTA",IF(J169="x","MODERADA",IF(J171="x","BAJA",""))))</f>
        <v/>
      </c>
      <c r="L158" s="1"/>
    </row>
    <row r="159" spans="1:12" ht="16.5" thickBot="1" x14ac:dyDescent="0.3">
      <c r="A159" s="1112"/>
      <c r="B159" s="1107"/>
      <c r="C159" s="1107"/>
      <c r="D159" s="1107"/>
      <c r="E159" s="1107"/>
      <c r="F159" s="1107"/>
      <c r="G159" s="1107"/>
      <c r="H159" s="1108"/>
      <c r="I159" s="1098" t="s">
        <v>348</v>
      </c>
      <c r="J159" s="1099"/>
      <c r="K159" s="198" t="str">
        <f>'VALORACION RIESGOS INHERENTES'!K151</f>
        <v/>
      </c>
      <c r="L159" s="1"/>
    </row>
    <row r="160" spans="1:12" ht="15.75" customHeight="1" thickBot="1" x14ac:dyDescent="0.3">
      <c r="A160" s="1113"/>
      <c r="B160" s="873" t="s">
        <v>298</v>
      </c>
      <c r="C160" s="874"/>
      <c r="D160" s="874"/>
      <c r="E160" s="874"/>
      <c r="F160" s="874"/>
      <c r="G160" s="874"/>
      <c r="H160" s="874"/>
      <c r="I160" s="874"/>
      <c r="J160" s="877"/>
      <c r="K160" s="198" t="e">
        <f>'EVALUACIÓN SOLIDEZ CONTROLES'!H48</f>
        <v>#DIV/0!</v>
      </c>
      <c r="L160" s="1"/>
    </row>
    <row r="161" spans="1:12" ht="15.75" customHeight="1" thickBot="1" x14ac:dyDescent="0.3">
      <c r="A161" s="262" t="s">
        <v>122</v>
      </c>
      <c r="B161" s="263"/>
      <c r="C161" s="263"/>
      <c r="D161" s="264"/>
      <c r="E161" s="1100"/>
      <c r="F161" s="1101"/>
      <c r="G161" s="1102"/>
      <c r="H161" s="873" t="s">
        <v>350</v>
      </c>
      <c r="I161" s="877"/>
      <c r="J161" s="878"/>
      <c r="K161" s="879"/>
      <c r="L161" s="1"/>
    </row>
    <row r="162" spans="1:12" ht="44.25" customHeight="1" x14ac:dyDescent="0.25">
      <c r="A162" s="183"/>
      <c r="B162" s="164"/>
      <c r="C162" s="184"/>
      <c r="D162" s="164"/>
      <c r="E162" s="164"/>
      <c r="F162" s="164"/>
      <c r="G162" s="164"/>
      <c r="H162" s="164"/>
      <c r="I162" s="164"/>
      <c r="J162" s="179"/>
      <c r="K162" s="180"/>
      <c r="L162" s="1"/>
    </row>
    <row r="163" spans="1:12" ht="54" customHeight="1" x14ac:dyDescent="0.25">
      <c r="A163" s="859" t="s">
        <v>122</v>
      </c>
      <c r="B163" s="164">
        <v>5</v>
      </c>
      <c r="C163" s="860"/>
      <c r="D163" s="839"/>
      <c r="E163" s="840"/>
      <c r="F163" s="840"/>
      <c r="G163" s="840"/>
      <c r="H163" s="164"/>
      <c r="I163" s="164"/>
      <c r="J163" s="854" t="s">
        <v>121</v>
      </c>
      <c r="K163" s="855"/>
      <c r="L163" s="1"/>
    </row>
    <row r="164" spans="1:12" x14ac:dyDescent="0.25">
      <c r="A164" s="859"/>
      <c r="B164" s="164" t="s">
        <v>124</v>
      </c>
      <c r="C164" s="861"/>
      <c r="D164" s="839"/>
      <c r="E164" s="840"/>
      <c r="F164" s="840"/>
      <c r="G164" s="840"/>
      <c r="H164" s="164"/>
      <c r="I164" s="164"/>
      <c r="J164" s="166"/>
      <c r="K164" s="167"/>
      <c r="L164" s="1"/>
    </row>
    <row r="165" spans="1:12" ht="27.75" x14ac:dyDescent="0.25">
      <c r="A165" s="859"/>
      <c r="B165" s="164">
        <v>4</v>
      </c>
      <c r="C165" s="862"/>
      <c r="D165" s="839"/>
      <c r="E165" s="839"/>
      <c r="F165" s="852"/>
      <c r="G165" s="840"/>
      <c r="H165" s="164"/>
      <c r="I165" s="164"/>
      <c r="J165" s="170" t="str">
        <f xml:space="preserve"> IF(OR(E163="X",F163="X",G163="x",F165="x",G165="X",F167="X",G167="X",G169="X" ),"x","")</f>
        <v/>
      </c>
      <c r="K165" s="167" t="s">
        <v>123</v>
      </c>
      <c r="L165" s="1"/>
    </row>
    <row r="166" spans="1:12" ht="27.75" x14ac:dyDescent="0.25">
      <c r="A166" s="859"/>
      <c r="B166" s="164" t="s">
        <v>126</v>
      </c>
      <c r="C166" s="863"/>
      <c r="D166" s="839"/>
      <c r="E166" s="839"/>
      <c r="F166" s="852"/>
      <c r="G166" s="840"/>
      <c r="H166" s="164"/>
      <c r="I166" s="164"/>
      <c r="J166" s="171"/>
      <c r="K166" s="167"/>
      <c r="L166" s="1"/>
    </row>
    <row r="167" spans="1:12" ht="27.75" x14ac:dyDescent="0.25">
      <c r="A167" s="859"/>
      <c r="B167" s="164">
        <v>3</v>
      </c>
      <c r="C167" s="842"/>
      <c r="D167" s="837"/>
      <c r="E167" s="838"/>
      <c r="F167" s="852"/>
      <c r="G167" s="840"/>
      <c r="H167" s="164"/>
      <c r="I167" s="164"/>
      <c r="J167" s="172" t="str">
        <f xml:space="preserve"> IF(OR(C163="X",D163="X",D165="x",E165="x",E167="X",F169="X",F171="X",G171="X" ),"x","")</f>
        <v/>
      </c>
      <c r="K167" s="167" t="s">
        <v>125</v>
      </c>
      <c r="L167" s="1"/>
    </row>
    <row r="168" spans="1:12" ht="27.75" x14ac:dyDescent="0.25">
      <c r="A168" s="859"/>
      <c r="B168" s="164" t="s">
        <v>128</v>
      </c>
      <c r="C168" s="853"/>
      <c r="D168" s="837"/>
      <c r="E168" s="839"/>
      <c r="F168" s="852"/>
      <c r="G168" s="840"/>
      <c r="H168" s="164"/>
      <c r="I168" s="164"/>
      <c r="J168" s="173"/>
      <c r="K168" s="167"/>
      <c r="L168" s="1"/>
    </row>
    <row r="169" spans="1:12" ht="27.75" x14ac:dyDescent="0.25">
      <c r="A169" s="859"/>
      <c r="B169" s="164">
        <v>2</v>
      </c>
      <c r="C169" s="842"/>
      <c r="D169" s="835"/>
      <c r="E169" s="836"/>
      <c r="F169" s="838"/>
      <c r="G169" s="840"/>
      <c r="H169" s="164"/>
      <c r="I169" s="164"/>
      <c r="J169" s="174" t="str">
        <f xml:space="preserve"> IF(OR(C165="X",D167="X",E169="x",E171="x" ),"x","")</f>
        <v/>
      </c>
      <c r="K169" s="167" t="s">
        <v>127</v>
      </c>
      <c r="L169" s="1"/>
    </row>
    <row r="170" spans="1:12" ht="27.75" x14ac:dyDescent="0.25">
      <c r="A170" s="859"/>
      <c r="B170" s="164" t="s">
        <v>250</v>
      </c>
      <c r="C170" s="853"/>
      <c r="D170" s="835"/>
      <c r="E170" s="837"/>
      <c r="F170" s="839"/>
      <c r="G170" s="840"/>
      <c r="H170" s="164"/>
      <c r="I170" s="164"/>
      <c r="J170" s="173"/>
      <c r="K170" s="167"/>
      <c r="L170" s="1"/>
    </row>
    <row r="171" spans="1:12" ht="27.75" x14ac:dyDescent="0.25">
      <c r="A171" s="859"/>
      <c r="B171" s="164">
        <v>1</v>
      </c>
      <c r="C171" s="842"/>
      <c r="D171" s="844"/>
      <c r="E171" s="846"/>
      <c r="F171" s="848"/>
      <c r="G171" s="850"/>
      <c r="H171" s="164"/>
      <c r="I171" s="164"/>
      <c r="J171" s="175" t="str">
        <f xml:space="preserve"> IF(OR(C167="X",C169="X",C171="x",D169="x",D171="x" ),"x","")</f>
        <v/>
      </c>
      <c r="K171" s="167" t="s">
        <v>129</v>
      </c>
      <c r="L171" s="1"/>
    </row>
    <row r="172" spans="1:12" x14ac:dyDescent="0.25">
      <c r="A172" s="859"/>
      <c r="B172" s="164" t="s">
        <v>130</v>
      </c>
      <c r="C172" s="843"/>
      <c r="D172" s="845"/>
      <c r="E172" s="847"/>
      <c r="F172" s="849"/>
      <c r="G172" s="851"/>
      <c r="H172" s="164"/>
      <c r="I172" s="164"/>
      <c r="J172" s="164"/>
      <c r="K172" s="165"/>
      <c r="L172" s="1"/>
    </row>
    <row r="173" spans="1:12" x14ac:dyDescent="0.25">
      <c r="A173" s="183"/>
      <c r="B173" s="164"/>
      <c r="C173" s="164">
        <v>1</v>
      </c>
      <c r="D173" s="164">
        <v>2</v>
      </c>
      <c r="E173" s="164">
        <v>3</v>
      </c>
      <c r="F173" s="164">
        <v>4</v>
      </c>
      <c r="G173" s="164">
        <v>5</v>
      </c>
      <c r="H173" s="164"/>
      <c r="I173" s="164"/>
      <c r="J173" s="164"/>
      <c r="K173" s="165"/>
      <c r="L173" s="1"/>
    </row>
    <row r="174" spans="1:12" x14ac:dyDescent="0.25">
      <c r="A174" s="183"/>
      <c r="B174" s="164"/>
      <c r="C174" s="164" t="s">
        <v>131</v>
      </c>
      <c r="D174" s="164" t="s">
        <v>132</v>
      </c>
      <c r="E174" s="164" t="s">
        <v>133</v>
      </c>
      <c r="F174" s="164" t="s">
        <v>134</v>
      </c>
      <c r="G174" s="164" t="s">
        <v>135</v>
      </c>
      <c r="H174" s="164"/>
      <c r="I174" s="164"/>
      <c r="J174" s="164"/>
      <c r="K174" s="165"/>
      <c r="L174" s="1"/>
    </row>
    <row r="175" spans="1:12" ht="15" customHeight="1" x14ac:dyDescent="0.25">
      <c r="A175" s="183"/>
      <c r="B175" s="164"/>
      <c r="C175" s="841" t="s">
        <v>136</v>
      </c>
      <c r="D175" s="841"/>
      <c r="E175" s="841"/>
      <c r="F175" s="841"/>
      <c r="G175" s="841"/>
      <c r="H175" s="164"/>
      <c r="I175" s="164"/>
      <c r="J175" s="164"/>
      <c r="K175" s="165"/>
      <c r="L175" s="1"/>
    </row>
    <row r="176" spans="1:12" ht="15" customHeight="1" x14ac:dyDescent="0.25">
      <c r="A176" s="183"/>
      <c r="B176" s="164"/>
      <c r="C176" s="841"/>
      <c r="D176" s="841"/>
      <c r="E176" s="841"/>
      <c r="F176" s="841"/>
      <c r="G176" s="841"/>
      <c r="H176" s="164"/>
      <c r="I176" s="164"/>
      <c r="J176" s="164"/>
      <c r="K176" s="165"/>
      <c r="L176" s="1"/>
    </row>
    <row r="177" spans="1:12" ht="15.75" thickBot="1" x14ac:dyDescent="0.3">
      <c r="A177" s="185"/>
      <c r="B177" s="186"/>
      <c r="C177" s="186"/>
      <c r="D177" s="186"/>
      <c r="E177" s="186"/>
      <c r="F177" s="186"/>
      <c r="G177" s="186"/>
      <c r="H177" s="186"/>
      <c r="I177" s="186"/>
      <c r="J177" s="186"/>
      <c r="K177" s="187"/>
      <c r="L177" s="1"/>
    </row>
    <row r="178" spans="1:12" x14ac:dyDescent="0.25">
      <c r="A178" s="1"/>
      <c r="B178" s="1"/>
      <c r="C178" s="1"/>
      <c r="D178" s="1"/>
      <c r="E178" s="1"/>
      <c r="F178" s="1"/>
      <c r="G178" s="1"/>
      <c r="H178" s="1"/>
      <c r="I178" s="1"/>
      <c r="J178" s="1"/>
      <c r="K178" s="1"/>
      <c r="L178" s="1"/>
    </row>
    <row r="179" spans="1:12" ht="15.75" thickBot="1" x14ac:dyDescent="0.3">
      <c r="A179" s="1"/>
      <c r="B179" s="1"/>
      <c r="C179" s="1"/>
      <c r="D179" s="1"/>
      <c r="E179" s="1"/>
      <c r="F179" s="1"/>
      <c r="G179" s="1"/>
      <c r="H179" s="1"/>
      <c r="I179" s="1"/>
      <c r="J179" s="1"/>
      <c r="K179" s="1"/>
      <c r="L179" s="1"/>
    </row>
    <row r="180" spans="1:12" ht="15.75" customHeight="1" thickBot="1" x14ac:dyDescent="0.3">
      <c r="A180" s="1111" t="s">
        <v>120</v>
      </c>
      <c r="B180" s="1105" t="str">
        <f>DESCRIPCION!A38</f>
        <v>i</v>
      </c>
      <c r="C180" s="1105"/>
      <c r="D180" s="1105"/>
      <c r="E180" s="1105"/>
      <c r="F180" s="1105"/>
      <c r="G180" s="1105"/>
      <c r="H180" s="1106"/>
      <c r="I180" s="1103" t="s">
        <v>347</v>
      </c>
      <c r="J180" s="1104"/>
      <c r="K180" s="146" t="str">
        <f>IF(J187="x","EXTREMA",IF(J189="x","ALTA",IF(J191="x","MODERADA",IF(J193="x","BAJA",""))))</f>
        <v/>
      </c>
      <c r="L180" s="1"/>
    </row>
    <row r="181" spans="1:12" ht="16.5" thickBot="1" x14ac:dyDescent="0.3">
      <c r="A181" s="1112"/>
      <c r="B181" s="1107"/>
      <c r="C181" s="1107"/>
      <c r="D181" s="1107"/>
      <c r="E181" s="1107"/>
      <c r="F181" s="1107"/>
      <c r="G181" s="1107"/>
      <c r="H181" s="1108"/>
      <c r="I181" s="1098" t="s">
        <v>348</v>
      </c>
      <c r="J181" s="1099"/>
      <c r="K181" s="199" t="str">
        <f>'VALORACION RIESGOS INHERENTES'!K172</f>
        <v/>
      </c>
      <c r="L181" s="1"/>
    </row>
    <row r="182" spans="1:12" ht="16.5" thickBot="1" x14ac:dyDescent="0.3">
      <c r="A182" s="1113"/>
      <c r="B182" s="873" t="s">
        <v>298</v>
      </c>
      <c r="C182" s="874"/>
      <c r="D182" s="874"/>
      <c r="E182" s="874"/>
      <c r="F182" s="874"/>
      <c r="G182" s="874"/>
      <c r="H182" s="874"/>
      <c r="I182" s="874"/>
      <c r="J182" s="877"/>
      <c r="K182" s="198" t="e">
        <f>'EVALUACIÓN SOLIDEZ CONTROLES'!H52</f>
        <v>#DIV/0!</v>
      </c>
      <c r="L182" s="1"/>
    </row>
    <row r="183" spans="1:12" ht="16.5" thickBot="1" x14ac:dyDescent="0.3">
      <c r="A183" s="262" t="s">
        <v>122</v>
      </c>
      <c r="B183" s="263"/>
      <c r="C183" s="263"/>
      <c r="D183" s="264"/>
      <c r="E183" s="1100"/>
      <c r="F183" s="1101"/>
      <c r="G183" s="1102"/>
      <c r="H183" s="873" t="s">
        <v>350</v>
      </c>
      <c r="I183" s="877"/>
      <c r="J183" s="878"/>
      <c r="K183" s="879"/>
      <c r="L183" s="1"/>
    </row>
    <row r="184" spans="1:12" ht="37.5" customHeight="1" x14ac:dyDescent="0.25">
      <c r="A184" s="183"/>
      <c r="B184" s="164"/>
      <c r="C184" s="184"/>
      <c r="D184" s="164"/>
      <c r="E184" s="164"/>
      <c r="F184" s="164"/>
      <c r="G184" s="164"/>
      <c r="H184" s="164"/>
      <c r="I184" s="164"/>
      <c r="J184" s="179"/>
      <c r="K184" s="180"/>
      <c r="L184" s="1"/>
    </row>
    <row r="185" spans="1:12" ht="40.5" customHeight="1" x14ac:dyDescent="0.25">
      <c r="A185" s="859" t="s">
        <v>122</v>
      </c>
      <c r="B185" s="164">
        <v>5</v>
      </c>
      <c r="C185" s="860"/>
      <c r="D185" s="839"/>
      <c r="E185" s="840"/>
      <c r="F185" s="840"/>
      <c r="G185" s="840"/>
      <c r="H185" s="164"/>
      <c r="I185" s="164"/>
      <c r="J185" s="854" t="s">
        <v>121</v>
      </c>
      <c r="K185" s="855"/>
      <c r="L185" s="1"/>
    </row>
    <row r="186" spans="1:12" x14ac:dyDescent="0.25">
      <c r="A186" s="859"/>
      <c r="B186" s="164" t="s">
        <v>124</v>
      </c>
      <c r="C186" s="861"/>
      <c r="D186" s="839"/>
      <c r="E186" s="840"/>
      <c r="F186" s="840"/>
      <c r="G186" s="840"/>
      <c r="H186" s="164"/>
      <c r="I186" s="164"/>
      <c r="J186" s="166"/>
      <c r="K186" s="167"/>
      <c r="L186" s="1"/>
    </row>
    <row r="187" spans="1:12" ht="27.75" x14ac:dyDescent="0.25">
      <c r="A187" s="859"/>
      <c r="B187" s="164">
        <v>4</v>
      </c>
      <c r="C187" s="862"/>
      <c r="D187" s="839"/>
      <c r="E187" s="839"/>
      <c r="F187" s="852"/>
      <c r="G187" s="840"/>
      <c r="H187" s="164"/>
      <c r="I187" s="164"/>
      <c r="J187" s="170" t="str">
        <f xml:space="preserve"> IF(OR(E185="X",F185="X",G185="x",F187="x",G187="X",F189="X",G189="X",G191="X" ),"x","")</f>
        <v/>
      </c>
      <c r="K187" s="167" t="s">
        <v>123</v>
      </c>
      <c r="L187" s="1"/>
    </row>
    <row r="188" spans="1:12" ht="27.75" x14ac:dyDescent="0.25">
      <c r="A188" s="859"/>
      <c r="B188" s="164" t="s">
        <v>126</v>
      </c>
      <c r="C188" s="863"/>
      <c r="D188" s="839"/>
      <c r="E188" s="839"/>
      <c r="F188" s="852"/>
      <c r="G188" s="840"/>
      <c r="H188" s="164"/>
      <c r="I188" s="164"/>
      <c r="J188" s="171"/>
      <c r="K188" s="167"/>
      <c r="L188" s="1"/>
    </row>
    <row r="189" spans="1:12" ht="27.75" x14ac:dyDescent="0.25">
      <c r="A189" s="859"/>
      <c r="B189" s="164">
        <v>3</v>
      </c>
      <c r="C189" s="842"/>
      <c r="D189" s="837"/>
      <c r="E189" s="838"/>
      <c r="F189" s="852"/>
      <c r="G189" s="840"/>
      <c r="H189" s="164"/>
      <c r="I189" s="164"/>
      <c r="J189" s="172" t="str">
        <f xml:space="preserve"> IF(OR(C185="X",D185="X",D187="x",E187="x",E189="X",F191="X",F193="X",G193="X" ),"x","")</f>
        <v/>
      </c>
      <c r="K189" s="167" t="s">
        <v>125</v>
      </c>
      <c r="L189" s="1"/>
    </row>
    <row r="190" spans="1:12" ht="27.75" x14ac:dyDescent="0.25">
      <c r="A190" s="859"/>
      <c r="B190" s="164" t="s">
        <v>128</v>
      </c>
      <c r="C190" s="853"/>
      <c r="D190" s="837"/>
      <c r="E190" s="839"/>
      <c r="F190" s="852"/>
      <c r="G190" s="840"/>
      <c r="H190" s="164"/>
      <c r="I190" s="164"/>
      <c r="J190" s="173"/>
      <c r="K190" s="167"/>
      <c r="L190" s="1"/>
    </row>
    <row r="191" spans="1:12" ht="27.75" x14ac:dyDescent="0.25">
      <c r="A191" s="859"/>
      <c r="B191" s="164">
        <v>2</v>
      </c>
      <c r="C191" s="842"/>
      <c r="D191" s="835"/>
      <c r="E191" s="836"/>
      <c r="F191" s="838"/>
      <c r="G191" s="840"/>
      <c r="H191" s="164"/>
      <c r="I191" s="164"/>
      <c r="J191" s="174" t="str">
        <f xml:space="preserve"> IF(OR(E191="X",D189="X",C187="x",E193="x" ),"x","")</f>
        <v/>
      </c>
      <c r="K191" s="167" t="s">
        <v>127</v>
      </c>
      <c r="L191" s="1"/>
    </row>
    <row r="192" spans="1:12" ht="27.75" x14ac:dyDescent="0.25">
      <c r="A192" s="859"/>
      <c r="B192" s="164" t="s">
        <v>250</v>
      </c>
      <c r="C192" s="853"/>
      <c r="D192" s="835"/>
      <c r="E192" s="837"/>
      <c r="F192" s="839"/>
      <c r="G192" s="840"/>
      <c r="H192" s="164"/>
      <c r="I192" s="164"/>
      <c r="J192" s="173"/>
      <c r="K192" s="167"/>
      <c r="L192" s="1"/>
    </row>
    <row r="193" spans="1:12" ht="27.75" x14ac:dyDescent="0.25">
      <c r="A193" s="859"/>
      <c r="B193" s="164">
        <v>1</v>
      </c>
      <c r="C193" s="842"/>
      <c r="D193" s="844"/>
      <c r="E193" s="846"/>
      <c r="F193" s="848"/>
      <c r="G193" s="850"/>
      <c r="H193" s="164"/>
      <c r="I193" s="164"/>
      <c r="J193" s="175" t="str">
        <f xml:space="preserve"> IF(OR(C189="X",C191="X",D191="x",D193="x",C193="x" ),"x","")</f>
        <v/>
      </c>
      <c r="K193" s="167" t="s">
        <v>129</v>
      </c>
      <c r="L193" s="1"/>
    </row>
    <row r="194" spans="1:12" x14ac:dyDescent="0.25">
      <c r="A194" s="859"/>
      <c r="B194" s="164" t="s">
        <v>130</v>
      </c>
      <c r="C194" s="843"/>
      <c r="D194" s="845"/>
      <c r="E194" s="847"/>
      <c r="F194" s="849"/>
      <c r="G194" s="851"/>
      <c r="H194" s="164"/>
      <c r="I194" s="164"/>
      <c r="J194" s="164"/>
      <c r="K194" s="165"/>
      <c r="L194" s="1"/>
    </row>
    <row r="195" spans="1:12" x14ac:dyDescent="0.25">
      <c r="A195" s="183"/>
      <c r="B195" s="164"/>
      <c r="C195" s="164">
        <v>1</v>
      </c>
      <c r="D195" s="164">
        <v>2</v>
      </c>
      <c r="E195" s="164">
        <v>3</v>
      </c>
      <c r="F195" s="164">
        <v>4</v>
      </c>
      <c r="G195" s="164">
        <v>5</v>
      </c>
      <c r="H195" s="164"/>
      <c r="I195" s="164"/>
      <c r="J195" s="164"/>
      <c r="K195" s="165"/>
      <c r="L195" s="1"/>
    </row>
    <row r="196" spans="1:12" ht="15" customHeight="1" x14ac:dyDescent="0.25">
      <c r="A196" s="183"/>
      <c r="B196" s="164"/>
      <c r="C196" s="164" t="s">
        <v>131</v>
      </c>
      <c r="D196" s="164" t="s">
        <v>132</v>
      </c>
      <c r="E196" s="164" t="s">
        <v>133</v>
      </c>
      <c r="F196" s="164" t="s">
        <v>134</v>
      </c>
      <c r="G196" s="164" t="s">
        <v>135</v>
      </c>
      <c r="H196" s="164"/>
      <c r="I196" s="164"/>
      <c r="J196" s="164"/>
      <c r="K196" s="165"/>
      <c r="L196" s="1"/>
    </row>
    <row r="197" spans="1:12" ht="15" customHeight="1" x14ac:dyDescent="0.25">
      <c r="A197" s="183"/>
      <c r="B197" s="164"/>
      <c r="C197" s="841" t="s">
        <v>136</v>
      </c>
      <c r="D197" s="841"/>
      <c r="E197" s="841"/>
      <c r="F197" s="841"/>
      <c r="G197" s="841"/>
      <c r="H197" s="164"/>
      <c r="I197" s="164"/>
      <c r="J197" s="164"/>
      <c r="K197" s="165"/>
      <c r="L197" s="1"/>
    </row>
    <row r="198" spans="1:12" x14ac:dyDescent="0.25">
      <c r="A198" s="183"/>
      <c r="B198" s="164"/>
      <c r="C198" s="841"/>
      <c r="D198" s="841"/>
      <c r="E198" s="841"/>
      <c r="F198" s="841"/>
      <c r="G198" s="841"/>
      <c r="H198" s="164"/>
      <c r="I198" s="164"/>
      <c r="J198" s="164"/>
      <c r="K198" s="165"/>
      <c r="L198" s="1"/>
    </row>
    <row r="199" spans="1:12" ht="15.75" thickBot="1" x14ac:dyDescent="0.3">
      <c r="A199" s="81"/>
      <c r="B199" s="82"/>
      <c r="C199" s="82"/>
      <c r="D199" s="82"/>
      <c r="E199" s="82"/>
      <c r="F199" s="82"/>
      <c r="G199" s="82"/>
      <c r="H199" s="82"/>
      <c r="I199" s="82"/>
      <c r="J199" s="82"/>
      <c r="K199" s="83"/>
      <c r="L199" s="1"/>
    </row>
    <row r="200" spans="1:12" ht="15.75" thickBot="1" x14ac:dyDescent="0.3">
      <c r="A200" s="1"/>
      <c r="B200" s="1"/>
      <c r="C200" s="1"/>
      <c r="D200" s="1"/>
      <c r="E200" s="1"/>
      <c r="F200" s="1"/>
      <c r="G200" s="1"/>
      <c r="H200" s="1"/>
      <c r="I200" s="1"/>
      <c r="J200" s="1"/>
      <c r="K200" s="1"/>
      <c r="L200" s="1"/>
    </row>
    <row r="201" spans="1:12" ht="16.5" customHeight="1" thickBot="1" x14ac:dyDescent="0.3">
      <c r="A201" s="1111" t="s">
        <v>120</v>
      </c>
      <c r="B201" s="1105" t="str">
        <f>DESCRIPCION!A41</f>
        <v>j</v>
      </c>
      <c r="C201" s="1105"/>
      <c r="D201" s="1105"/>
      <c r="E201" s="1105"/>
      <c r="F201" s="1105"/>
      <c r="G201" s="1105"/>
      <c r="H201" s="1106"/>
      <c r="I201" s="1103" t="s">
        <v>347</v>
      </c>
      <c r="J201" s="1104"/>
      <c r="K201" s="146" t="str">
        <f>IF(J208="x","EXTREMA",IF(J210="x","ALTA",IF(J212="x","MODERADA",IF(J214="x","BAJA",""))))</f>
        <v/>
      </c>
      <c r="L201" s="1"/>
    </row>
    <row r="202" spans="1:12" ht="16.5" thickBot="1" x14ac:dyDescent="0.3">
      <c r="A202" s="1112"/>
      <c r="B202" s="1107"/>
      <c r="C202" s="1107"/>
      <c r="D202" s="1107"/>
      <c r="E202" s="1107"/>
      <c r="F202" s="1107"/>
      <c r="G202" s="1107"/>
      <c r="H202" s="1108"/>
      <c r="I202" s="1098" t="s">
        <v>348</v>
      </c>
      <c r="J202" s="1099"/>
      <c r="K202" s="198" t="str">
        <f>'VALORACION RIESGOS INHERENTES'!K192</f>
        <v/>
      </c>
      <c r="L202" s="1"/>
    </row>
    <row r="203" spans="1:12" ht="16.5" thickBot="1" x14ac:dyDescent="0.3">
      <c r="A203" s="1113"/>
      <c r="B203" s="201" t="s">
        <v>298</v>
      </c>
      <c r="C203" s="202"/>
      <c r="D203" s="202"/>
      <c r="E203" s="202"/>
      <c r="F203" s="202"/>
      <c r="G203" s="202"/>
      <c r="H203" s="202"/>
      <c r="I203" s="202"/>
      <c r="J203" s="203"/>
      <c r="K203" s="198" t="e">
        <f>'EVALUACIÓN SOLIDEZ CONTROLES'!H56</f>
        <v>#DIV/0!</v>
      </c>
      <c r="L203" s="1"/>
    </row>
    <row r="204" spans="1:12" ht="16.5" thickBot="1" x14ac:dyDescent="0.3">
      <c r="A204" s="262" t="s">
        <v>122</v>
      </c>
      <c r="B204" s="263"/>
      <c r="C204" s="263"/>
      <c r="D204" s="264"/>
      <c r="E204" s="1100"/>
      <c r="F204" s="1101"/>
      <c r="G204" s="1102"/>
      <c r="H204" s="873" t="s">
        <v>350</v>
      </c>
      <c r="I204" s="877"/>
      <c r="J204" s="878"/>
      <c r="K204" s="879"/>
      <c r="L204" s="1"/>
    </row>
    <row r="205" spans="1:12" ht="38.25" customHeight="1" x14ac:dyDescent="0.25">
      <c r="A205" s="183"/>
      <c r="B205" s="164"/>
      <c r="C205" s="184"/>
      <c r="D205" s="164"/>
      <c r="E205" s="164"/>
      <c r="F205" s="164"/>
      <c r="G205" s="164"/>
      <c r="H205" s="164"/>
      <c r="I205" s="164"/>
      <c r="J205" s="179"/>
      <c r="K205" s="180"/>
      <c r="L205" s="1"/>
    </row>
    <row r="206" spans="1:12" ht="45" customHeight="1" x14ac:dyDescent="0.25">
      <c r="A206" s="859" t="s">
        <v>122</v>
      </c>
      <c r="B206" s="164">
        <v>5</v>
      </c>
      <c r="C206" s="860"/>
      <c r="D206" s="839"/>
      <c r="E206" s="840"/>
      <c r="F206" s="840"/>
      <c r="G206" s="840"/>
      <c r="H206" s="164"/>
      <c r="I206" s="164"/>
      <c r="J206" s="854" t="s">
        <v>121</v>
      </c>
      <c r="K206" s="855"/>
      <c r="L206" s="1"/>
    </row>
    <row r="207" spans="1:12" x14ac:dyDescent="0.25">
      <c r="A207" s="859"/>
      <c r="B207" s="164" t="s">
        <v>124</v>
      </c>
      <c r="C207" s="861"/>
      <c r="D207" s="839"/>
      <c r="E207" s="840"/>
      <c r="F207" s="840"/>
      <c r="G207" s="840"/>
      <c r="H207" s="164"/>
      <c r="I207" s="164"/>
      <c r="J207" s="166"/>
      <c r="K207" s="167"/>
      <c r="L207" s="1"/>
    </row>
    <row r="208" spans="1:12" ht="27.75" x14ac:dyDescent="0.25">
      <c r="A208" s="859"/>
      <c r="B208" s="164">
        <v>4</v>
      </c>
      <c r="C208" s="862"/>
      <c r="D208" s="839"/>
      <c r="E208" s="839"/>
      <c r="F208" s="852"/>
      <c r="G208" s="840"/>
      <c r="H208" s="164"/>
      <c r="I208" s="164"/>
      <c r="J208" s="170" t="str">
        <f xml:space="preserve"> IF(OR(E206="X",F206="X",G206="x",F208="x",G208="X",F210="X",G210="X",G212="X" ),"x","")</f>
        <v/>
      </c>
      <c r="K208" s="167" t="s">
        <v>123</v>
      </c>
      <c r="L208" s="1"/>
    </row>
    <row r="209" spans="1:12" ht="27.75" x14ac:dyDescent="0.25">
      <c r="A209" s="859"/>
      <c r="B209" s="164" t="s">
        <v>126</v>
      </c>
      <c r="C209" s="863"/>
      <c r="D209" s="839"/>
      <c r="E209" s="839"/>
      <c r="F209" s="852"/>
      <c r="G209" s="840"/>
      <c r="H209" s="164"/>
      <c r="I209" s="164"/>
      <c r="J209" s="171"/>
      <c r="K209" s="167"/>
      <c r="L209" s="1"/>
    </row>
    <row r="210" spans="1:12" ht="27.75" x14ac:dyDescent="0.25">
      <c r="A210" s="859"/>
      <c r="B210" s="164">
        <v>3</v>
      </c>
      <c r="C210" s="842"/>
      <c r="D210" s="837"/>
      <c r="E210" s="838"/>
      <c r="F210" s="852"/>
      <c r="G210" s="840"/>
      <c r="H210" s="164"/>
      <c r="I210" s="164"/>
      <c r="J210" s="172" t="str">
        <f xml:space="preserve"> IF(OR(C206="X",D206="X",D208="x",E208="x",E210="X",F212="X",F214="X",G214="X" ),"x","")</f>
        <v/>
      </c>
      <c r="K210" s="167" t="s">
        <v>125</v>
      </c>
      <c r="L210" s="1"/>
    </row>
    <row r="211" spans="1:12" ht="27.75" x14ac:dyDescent="0.25">
      <c r="A211" s="859"/>
      <c r="B211" s="164" t="s">
        <v>128</v>
      </c>
      <c r="C211" s="853"/>
      <c r="D211" s="837"/>
      <c r="E211" s="839"/>
      <c r="F211" s="852"/>
      <c r="G211" s="840"/>
      <c r="H211" s="164"/>
      <c r="I211" s="164"/>
      <c r="J211" s="173"/>
      <c r="K211" s="167"/>
      <c r="L211" s="1"/>
    </row>
    <row r="212" spans="1:12" ht="27.75" x14ac:dyDescent="0.25">
      <c r="A212" s="859"/>
      <c r="B212" s="164">
        <v>2</v>
      </c>
      <c r="C212" s="842"/>
      <c r="D212" s="835"/>
      <c r="E212" s="836"/>
      <c r="F212" s="838"/>
      <c r="G212" s="840"/>
      <c r="H212" s="164"/>
      <c r="I212" s="164"/>
      <c r="J212" s="174" t="str">
        <f xml:space="preserve"> IF(OR(C208="X",D210="X",E212="x",E214="x" ),"x","")</f>
        <v/>
      </c>
      <c r="K212" s="167" t="s">
        <v>127</v>
      </c>
      <c r="L212" s="1"/>
    </row>
    <row r="213" spans="1:12" ht="27.75" x14ac:dyDescent="0.25">
      <c r="A213" s="859"/>
      <c r="B213" s="164" t="s">
        <v>250</v>
      </c>
      <c r="C213" s="853"/>
      <c r="D213" s="835"/>
      <c r="E213" s="837"/>
      <c r="F213" s="839"/>
      <c r="G213" s="840"/>
      <c r="H213" s="164"/>
      <c r="I213" s="164"/>
      <c r="J213" s="173"/>
      <c r="K213" s="167"/>
      <c r="L213" s="1"/>
    </row>
    <row r="214" spans="1:12" ht="27.75" x14ac:dyDescent="0.25">
      <c r="A214" s="859"/>
      <c r="B214" s="164">
        <v>1</v>
      </c>
      <c r="C214" s="842"/>
      <c r="D214" s="844"/>
      <c r="E214" s="846"/>
      <c r="F214" s="848"/>
      <c r="G214" s="850"/>
      <c r="H214" s="164"/>
      <c r="I214" s="164"/>
      <c r="J214" s="175" t="str">
        <f xml:space="preserve"> IF(OR(C210="X",C212="X",D212="x",D214="x",C214="x" ),"x","")</f>
        <v/>
      </c>
      <c r="K214" s="167" t="s">
        <v>129</v>
      </c>
      <c r="L214" s="1"/>
    </row>
    <row r="215" spans="1:12" x14ac:dyDescent="0.25">
      <c r="A215" s="859"/>
      <c r="B215" s="164" t="s">
        <v>130</v>
      </c>
      <c r="C215" s="843"/>
      <c r="D215" s="845"/>
      <c r="E215" s="847"/>
      <c r="F215" s="849"/>
      <c r="G215" s="851"/>
      <c r="H215" s="164"/>
      <c r="I215" s="164"/>
      <c r="J215" s="164"/>
      <c r="K215" s="165"/>
      <c r="L215" s="1"/>
    </row>
    <row r="216" spans="1:12" x14ac:dyDescent="0.25">
      <c r="A216" s="183"/>
      <c r="B216" s="164"/>
      <c r="C216" s="164">
        <v>1</v>
      </c>
      <c r="D216" s="164">
        <v>2</v>
      </c>
      <c r="E216" s="164">
        <v>3</v>
      </c>
      <c r="F216" s="164">
        <v>4</v>
      </c>
      <c r="G216" s="164">
        <v>5</v>
      </c>
      <c r="H216" s="164"/>
      <c r="I216" s="164"/>
      <c r="J216" s="164"/>
      <c r="K216" s="165"/>
      <c r="L216" s="1"/>
    </row>
    <row r="217" spans="1:12" ht="15" customHeight="1" x14ac:dyDescent="0.25">
      <c r="A217" s="183"/>
      <c r="B217" s="164"/>
      <c r="C217" s="164" t="s">
        <v>131</v>
      </c>
      <c r="D217" s="164" t="s">
        <v>132</v>
      </c>
      <c r="E217" s="164" t="s">
        <v>133</v>
      </c>
      <c r="F217" s="164" t="s">
        <v>134</v>
      </c>
      <c r="G217" s="164" t="s">
        <v>135</v>
      </c>
      <c r="H217" s="164"/>
      <c r="I217" s="164"/>
      <c r="J217" s="164"/>
      <c r="K217" s="165"/>
      <c r="L217" s="1"/>
    </row>
    <row r="218" spans="1:12" ht="15" customHeight="1" x14ac:dyDescent="0.25">
      <c r="A218" s="183"/>
      <c r="B218" s="164"/>
      <c r="C218" s="841" t="s">
        <v>136</v>
      </c>
      <c r="D218" s="841"/>
      <c r="E218" s="841"/>
      <c r="F218" s="841"/>
      <c r="G218" s="841"/>
      <c r="H218" s="164"/>
      <c r="I218" s="164"/>
      <c r="J218" s="164"/>
      <c r="K218" s="165"/>
      <c r="L218" s="1"/>
    </row>
    <row r="219" spans="1:12" x14ac:dyDescent="0.25">
      <c r="A219" s="183"/>
      <c r="B219" s="164"/>
      <c r="C219" s="841"/>
      <c r="D219" s="841"/>
      <c r="E219" s="841"/>
      <c r="F219" s="841"/>
      <c r="G219" s="841"/>
      <c r="H219" s="164"/>
      <c r="I219" s="164"/>
      <c r="J219" s="164"/>
      <c r="K219" s="165"/>
      <c r="L219" s="1"/>
    </row>
    <row r="220" spans="1:12" ht="15.75" thickBot="1" x14ac:dyDescent="0.3">
      <c r="A220" s="81"/>
      <c r="B220" s="82"/>
      <c r="C220" s="82"/>
      <c r="D220" s="82"/>
      <c r="E220" s="82"/>
      <c r="F220" s="82"/>
      <c r="G220" s="82"/>
      <c r="H220" s="82"/>
      <c r="I220" s="82"/>
      <c r="J220" s="82"/>
      <c r="K220" s="83"/>
      <c r="L220" s="1"/>
    </row>
    <row r="221" spans="1:12" ht="15.75" x14ac:dyDescent="0.25">
      <c r="A221" s="157"/>
      <c r="B221" s="1125"/>
      <c r="C221" s="1125"/>
      <c r="D221" s="1125"/>
      <c r="E221" s="1125"/>
      <c r="F221" s="1125"/>
      <c r="G221" s="1125"/>
      <c r="H221" s="1125"/>
      <c r="I221" s="1125"/>
      <c r="J221" s="157"/>
      <c r="K221" s="158"/>
      <c r="L221" s="153"/>
    </row>
    <row r="222" spans="1:12" x14ac:dyDescent="0.25">
      <c r="A222" s="153"/>
      <c r="B222" s="153"/>
      <c r="C222" s="153"/>
      <c r="D222" s="153"/>
      <c r="E222" s="153"/>
      <c r="F222" s="153"/>
      <c r="G222" s="153"/>
      <c r="H222" s="153"/>
      <c r="I222" s="153"/>
      <c r="J222" s="153"/>
      <c r="K222" s="153"/>
      <c r="L222" s="153"/>
    </row>
    <row r="223" spans="1:12" x14ac:dyDescent="0.25">
      <c r="A223" s="153"/>
      <c r="B223" s="153"/>
      <c r="C223" s="153"/>
      <c r="D223" s="153"/>
      <c r="E223" s="153"/>
      <c r="F223" s="153"/>
      <c r="G223" s="153"/>
      <c r="H223" s="153"/>
      <c r="I223" s="153"/>
      <c r="J223" s="153"/>
      <c r="K223" s="153"/>
      <c r="L223" s="153"/>
    </row>
    <row r="224" spans="1:12" x14ac:dyDescent="0.25">
      <c r="A224" s="153"/>
      <c r="B224" s="153"/>
      <c r="C224" s="153"/>
      <c r="D224" s="153"/>
      <c r="E224" s="153"/>
      <c r="F224" s="153"/>
      <c r="G224" s="153"/>
      <c r="H224" s="153"/>
      <c r="I224" s="153"/>
      <c r="J224" s="153"/>
      <c r="K224" s="153"/>
      <c r="L224" s="153"/>
    </row>
    <row r="225" spans="1:12" x14ac:dyDescent="0.25">
      <c r="A225" s="1126"/>
      <c r="B225" s="154"/>
      <c r="C225" s="1123"/>
      <c r="D225" s="1123"/>
      <c r="E225" s="1123"/>
      <c r="F225" s="1123"/>
      <c r="G225" s="1123"/>
      <c r="H225" s="153"/>
      <c r="I225" s="153"/>
      <c r="J225" s="1122"/>
      <c r="K225" s="1122"/>
      <c r="L225" s="153"/>
    </row>
    <row r="226" spans="1:12" x14ac:dyDescent="0.25">
      <c r="A226" s="1126"/>
      <c r="B226" s="155"/>
      <c r="C226" s="1123"/>
      <c r="D226" s="1123"/>
      <c r="E226" s="1123"/>
      <c r="F226" s="1123"/>
      <c r="G226" s="1123"/>
      <c r="H226" s="153"/>
      <c r="I226" s="153"/>
      <c r="J226" s="156"/>
      <c r="K226" s="156"/>
      <c r="L226" s="153"/>
    </row>
    <row r="227" spans="1:12" x14ac:dyDescent="0.25">
      <c r="A227" s="1126"/>
      <c r="B227" s="154"/>
      <c r="C227" s="1123"/>
      <c r="D227" s="1123"/>
      <c r="E227" s="1123"/>
      <c r="F227" s="1124"/>
      <c r="G227" s="1123"/>
      <c r="H227" s="153"/>
      <c r="I227" s="153"/>
      <c r="J227" s="156"/>
      <c r="K227" s="159"/>
      <c r="L227" s="153"/>
    </row>
    <row r="228" spans="1:12" x14ac:dyDescent="0.25">
      <c r="A228" s="1126"/>
      <c r="B228" s="155"/>
      <c r="C228" s="1123"/>
      <c r="D228" s="1123"/>
      <c r="E228" s="1123"/>
      <c r="F228" s="1124"/>
      <c r="G228" s="1123"/>
      <c r="H228" s="153"/>
      <c r="I228" s="153"/>
      <c r="J228" s="156"/>
      <c r="K228" s="159"/>
      <c r="L228" s="153"/>
    </row>
    <row r="229" spans="1:12" x14ac:dyDescent="0.25">
      <c r="A229" s="1126"/>
      <c r="B229" s="154"/>
      <c r="C229" s="1123"/>
      <c r="D229" s="1123"/>
      <c r="E229" s="1124"/>
      <c r="F229" s="1124"/>
      <c r="G229" s="1123"/>
      <c r="H229" s="153"/>
      <c r="I229" s="153"/>
      <c r="J229" s="156"/>
      <c r="K229" s="159"/>
      <c r="L229" s="153"/>
    </row>
    <row r="230" spans="1:12" x14ac:dyDescent="0.25">
      <c r="A230" s="1126"/>
      <c r="B230" s="155"/>
      <c r="C230" s="1123"/>
      <c r="D230" s="1123"/>
      <c r="E230" s="1127"/>
      <c r="F230" s="1124"/>
      <c r="G230" s="1123"/>
      <c r="H230" s="153"/>
      <c r="I230" s="153"/>
      <c r="J230" s="156"/>
      <c r="K230" s="159"/>
      <c r="L230" s="153"/>
    </row>
    <row r="231" spans="1:12" x14ac:dyDescent="0.25">
      <c r="A231" s="1126"/>
      <c r="B231" s="154"/>
      <c r="C231" s="1123"/>
      <c r="D231" s="1123"/>
      <c r="E231" s="1124"/>
      <c r="F231" s="1124"/>
      <c r="G231" s="1123"/>
      <c r="H231" s="153"/>
      <c r="I231" s="153"/>
      <c r="J231" s="156"/>
      <c r="K231" s="159"/>
      <c r="L231" s="153"/>
    </row>
    <row r="232" spans="1:12" x14ac:dyDescent="0.25">
      <c r="A232" s="1126"/>
      <c r="B232" s="155"/>
      <c r="C232" s="1123"/>
      <c r="D232" s="1123"/>
      <c r="E232" s="1127"/>
      <c r="F232" s="1127"/>
      <c r="G232" s="1123"/>
      <c r="H232" s="153"/>
      <c r="I232" s="153"/>
      <c r="J232" s="156"/>
      <c r="K232" s="159"/>
      <c r="L232" s="153"/>
    </row>
    <row r="233" spans="1:12" x14ac:dyDescent="0.25">
      <c r="A233" s="1126"/>
      <c r="B233" s="154"/>
      <c r="C233" s="1123"/>
      <c r="D233" s="1123"/>
      <c r="E233" s="1128"/>
      <c r="F233" s="1129"/>
      <c r="G233" s="1123"/>
      <c r="H233" s="153"/>
      <c r="I233" s="153"/>
      <c r="J233" s="156"/>
      <c r="K233" s="159"/>
      <c r="L233" s="153"/>
    </row>
    <row r="234" spans="1:12" x14ac:dyDescent="0.25">
      <c r="A234" s="1126"/>
      <c r="B234" s="155"/>
      <c r="C234" s="1123"/>
      <c r="D234" s="1123"/>
      <c r="E234" s="1123"/>
      <c r="F234" s="1129"/>
      <c r="G234" s="1123"/>
      <c r="H234" s="153"/>
      <c r="I234" s="153"/>
      <c r="J234" s="153"/>
      <c r="K234" s="153"/>
      <c r="L234" s="153"/>
    </row>
    <row r="235" spans="1:12" x14ac:dyDescent="0.25">
      <c r="A235" s="153"/>
      <c r="B235" s="153"/>
      <c r="C235" s="154"/>
      <c r="D235" s="154"/>
      <c r="E235" s="154"/>
      <c r="F235" s="154"/>
      <c r="G235" s="154"/>
      <c r="H235" s="153"/>
      <c r="I235" s="153"/>
      <c r="J235" s="153"/>
      <c r="K235" s="153"/>
      <c r="L235" s="153"/>
    </row>
    <row r="236" spans="1:12" x14ac:dyDescent="0.25">
      <c r="A236" s="153"/>
      <c r="B236" s="153"/>
      <c r="C236" s="154"/>
      <c r="D236" s="154"/>
      <c r="E236" s="154"/>
      <c r="F236" s="154"/>
      <c r="G236" s="154"/>
      <c r="H236" s="153"/>
      <c r="I236" s="153"/>
      <c r="J236" s="153"/>
      <c r="K236" s="153"/>
      <c r="L236" s="153"/>
    </row>
    <row r="237" spans="1:12" x14ac:dyDescent="0.25">
      <c r="A237" s="153"/>
      <c r="B237" s="153"/>
      <c r="C237" s="1130"/>
      <c r="D237" s="1130"/>
      <c r="E237" s="1130"/>
      <c r="F237" s="1130"/>
      <c r="G237" s="1130"/>
      <c r="H237" s="153"/>
      <c r="I237" s="153"/>
      <c r="J237" s="153"/>
      <c r="K237" s="153"/>
      <c r="L237" s="153"/>
    </row>
    <row r="238" spans="1:12" x14ac:dyDescent="0.25">
      <c r="A238" s="153"/>
      <c r="B238" s="153"/>
      <c r="C238" s="1130"/>
      <c r="D238" s="1130"/>
      <c r="E238" s="1130"/>
      <c r="F238" s="1130"/>
      <c r="G238" s="1130"/>
      <c r="H238" s="153"/>
      <c r="I238" s="153"/>
      <c r="J238" s="153"/>
      <c r="K238" s="153"/>
      <c r="L238" s="153"/>
    </row>
    <row r="239" spans="1:12" x14ac:dyDescent="0.25">
      <c r="A239" s="153"/>
      <c r="B239" s="153"/>
      <c r="C239" s="153"/>
      <c r="D239" s="153"/>
      <c r="E239" s="153"/>
      <c r="F239" s="153"/>
      <c r="G239" s="153"/>
      <c r="H239" s="153"/>
      <c r="I239" s="153"/>
      <c r="J239" s="153"/>
      <c r="K239" s="153"/>
      <c r="L239" s="153"/>
    </row>
    <row r="240" spans="1:12" x14ac:dyDescent="0.25">
      <c r="A240" s="1"/>
      <c r="B240" s="1"/>
      <c r="C240" s="1"/>
      <c r="D240" s="1"/>
      <c r="E240" s="1"/>
      <c r="F240" s="1"/>
      <c r="G240" s="1"/>
      <c r="H240" s="1"/>
      <c r="I240" s="1"/>
      <c r="J240" s="1"/>
      <c r="K240" s="1"/>
      <c r="L240" s="1"/>
    </row>
    <row r="241" spans="1:12" x14ac:dyDescent="0.25">
      <c r="A241" s="1"/>
      <c r="B241" s="1"/>
      <c r="C241" s="1"/>
      <c r="D241" s="1"/>
      <c r="E241" s="1"/>
      <c r="F241" s="1"/>
      <c r="G241" s="1"/>
      <c r="H241" s="1"/>
      <c r="I241" s="1"/>
      <c r="J241" s="1"/>
      <c r="K241" s="1"/>
      <c r="L241" s="1"/>
    </row>
    <row r="242" spans="1:12" x14ac:dyDescent="0.25">
      <c r="A242" s="1"/>
      <c r="B242" s="1"/>
      <c r="C242" s="1"/>
      <c r="D242" s="1"/>
      <c r="E242" s="1"/>
      <c r="F242" s="1"/>
      <c r="G242" s="1"/>
      <c r="H242" s="1"/>
      <c r="I242" s="1"/>
      <c r="J242" s="1"/>
      <c r="K242" s="1"/>
      <c r="L242" s="1"/>
    </row>
    <row r="243" spans="1:12" x14ac:dyDescent="0.25">
      <c r="A243" s="1"/>
      <c r="B243" s="1"/>
      <c r="C243" s="1"/>
      <c r="D243" s="1"/>
      <c r="E243" s="1"/>
      <c r="F243" s="1"/>
      <c r="G243" s="1"/>
      <c r="H243" s="1"/>
      <c r="I243" s="1"/>
      <c r="J243" s="1"/>
      <c r="K243" s="1"/>
      <c r="L243" s="1"/>
    </row>
  </sheetData>
  <sheetProtection selectLockedCells="1"/>
  <mergeCells count="403">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00:D101"/>
    <mergeCell ref="E100:E101"/>
    <mergeCell ref="F100:F101"/>
    <mergeCell ref="G100:G101"/>
    <mergeCell ref="C104:C105"/>
    <mergeCell ref="D104:D105"/>
    <mergeCell ref="E104:E105"/>
    <mergeCell ref="F104:F105"/>
    <mergeCell ref="G104:G105"/>
    <mergeCell ref="C106:C107"/>
    <mergeCell ref="D106:D107"/>
    <mergeCell ref="E106:E107"/>
    <mergeCell ref="F106:F107"/>
    <mergeCell ref="G106:G107"/>
    <mergeCell ref="D102:D103"/>
    <mergeCell ref="E102:E103"/>
    <mergeCell ref="F102:F103"/>
    <mergeCell ref="G102:G103"/>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Hoja2!$A$1:$A$5</xm:f>
          </x14:formula1>
          <xm:sqref>E14:G14 E35:G35 E56:G56 E77:G77 E98:G98 E119:G119 E140:G140 E161:G161 E183:G183 E204:G204</xm:sqref>
        </x14:dataValidation>
        <x14:dataValidation type="list" allowBlank="1" showInputMessage="1" showErrorMessage="1">
          <x14:formula1>
            <xm:f>Hoja2!$C$1:$C$5</xm:f>
          </x14:formula1>
          <xm:sqref>J14:K14 J35:K35 J56:K56 J77:K77 J98:K98 J119:K119 J140:K140 J161:K161 J183:K183 J204:K204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sheetPr>
  <dimension ref="A1:M44"/>
  <sheetViews>
    <sheetView tabSelected="1" topLeftCell="C1" zoomScale="96" zoomScaleNormal="96" workbookViewId="0">
      <selection activeCell="H10" sqref="H10:H12"/>
    </sheetView>
  </sheetViews>
  <sheetFormatPr baseColWidth="10" defaultColWidth="11.42578125" defaultRowHeight="12.75" x14ac:dyDescent="0.2"/>
  <cols>
    <col min="1" max="1" width="28.140625" style="24" customWidth="1"/>
    <col min="2" max="2" width="18.5703125" style="24" customWidth="1"/>
    <col min="3" max="3" width="16.140625" style="24" customWidth="1"/>
    <col min="4" max="4" width="20.5703125" style="26" customWidth="1"/>
    <col min="5" max="5" width="15.5703125" style="24" customWidth="1"/>
    <col min="6" max="6" width="11.5703125" style="24" customWidth="1"/>
    <col min="7" max="7" width="12.140625" style="24" customWidth="1"/>
    <col min="8" max="8" width="17.7109375" style="24" customWidth="1"/>
    <col min="9" max="9" width="44.28515625" style="24" customWidth="1"/>
    <col min="10" max="10" width="16.140625" style="24" customWidth="1"/>
    <col min="11" max="11" width="13.140625" style="24" customWidth="1"/>
    <col min="12" max="12" width="16" style="24" customWidth="1"/>
    <col min="13" max="13" width="20" style="24" customWidth="1"/>
    <col min="14" max="16384" width="11.42578125" style="24"/>
  </cols>
  <sheetData>
    <row r="1" spans="1:13" ht="15.75" customHeight="1" x14ac:dyDescent="0.2">
      <c r="A1" s="1153"/>
      <c r="B1" s="1141" t="s">
        <v>511</v>
      </c>
      <c r="C1" s="1142"/>
      <c r="D1" s="1142"/>
      <c r="E1" s="1142"/>
      <c r="F1" s="1142"/>
      <c r="G1" s="1142"/>
      <c r="H1" s="1142"/>
      <c r="I1" s="1142"/>
      <c r="J1" s="823" t="s">
        <v>619</v>
      </c>
      <c r="K1" s="823"/>
      <c r="L1" s="823"/>
      <c r="M1" s="1165"/>
    </row>
    <row r="2" spans="1:13" ht="15.75" customHeight="1" x14ac:dyDescent="0.2">
      <c r="A2" s="1154"/>
      <c r="B2" s="1143"/>
      <c r="C2" s="547"/>
      <c r="D2" s="547"/>
      <c r="E2" s="547"/>
      <c r="F2" s="547"/>
      <c r="G2" s="547"/>
      <c r="H2" s="547"/>
      <c r="I2" s="547"/>
      <c r="J2" s="767" t="s">
        <v>612</v>
      </c>
      <c r="K2" s="767"/>
      <c r="L2" s="767"/>
      <c r="M2" s="1166"/>
    </row>
    <row r="3" spans="1:13" ht="15.75" customHeight="1" x14ac:dyDescent="0.2">
      <c r="A3" s="1154"/>
      <c r="B3" s="1143" t="s">
        <v>236</v>
      </c>
      <c r="C3" s="547"/>
      <c r="D3" s="547"/>
      <c r="E3" s="547"/>
      <c r="F3" s="547"/>
      <c r="G3" s="547"/>
      <c r="H3" s="547"/>
      <c r="I3" s="547"/>
      <c r="J3" s="767" t="s">
        <v>613</v>
      </c>
      <c r="K3" s="767"/>
      <c r="L3" s="767"/>
      <c r="M3" s="1166"/>
    </row>
    <row r="4" spans="1:13" ht="27" customHeight="1" thickBot="1" x14ac:dyDescent="0.25">
      <c r="A4" s="1154"/>
      <c r="B4" s="1144"/>
      <c r="C4" s="548"/>
      <c r="D4" s="548"/>
      <c r="E4" s="548"/>
      <c r="F4" s="548"/>
      <c r="G4" s="548"/>
      <c r="H4" s="548"/>
      <c r="I4" s="548"/>
      <c r="J4" s="767" t="s">
        <v>634</v>
      </c>
      <c r="K4" s="767"/>
      <c r="L4" s="767"/>
      <c r="M4" s="1167"/>
    </row>
    <row r="5" spans="1:13" ht="15" customHeight="1" x14ac:dyDescent="0.2">
      <c r="A5" s="1161"/>
      <c r="B5" s="1162"/>
      <c r="C5" s="1162"/>
      <c r="D5" s="1162"/>
      <c r="E5" s="1162"/>
      <c r="F5" s="1162"/>
      <c r="G5" s="1162"/>
      <c r="H5" s="1162"/>
      <c r="I5" s="1162"/>
      <c r="J5" s="1162"/>
      <c r="K5" s="1162"/>
      <c r="L5" s="1162"/>
      <c r="M5" s="1162"/>
    </row>
    <row r="6" spans="1:13" s="25" customFormat="1" ht="25.5" customHeight="1" x14ac:dyDescent="0.2">
      <c r="A6" s="86" t="s">
        <v>237</v>
      </c>
      <c r="B6" s="1163" t="s">
        <v>254</v>
      </c>
      <c r="C6" s="1164"/>
      <c r="D6" s="1164"/>
      <c r="E6" s="1164"/>
      <c r="F6" s="1164"/>
      <c r="G6" s="1164"/>
      <c r="H6" s="1164"/>
      <c r="I6" s="1164"/>
      <c r="J6" s="1164"/>
      <c r="K6" s="1164"/>
      <c r="L6" s="1164"/>
      <c r="M6" s="1164"/>
    </row>
    <row r="7" spans="1:13" s="25" customFormat="1" ht="42.75" customHeight="1" x14ac:dyDescent="0.2">
      <c r="A7" s="86" t="s">
        <v>238</v>
      </c>
      <c r="B7" s="1159" t="s">
        <v>255</v>
      </c>
      <c r="C7" s="1160"/>
      <c r="D7" s="1160"/>
      <c r="E7" s="1160"/>
      <c r="F7" s="1160"/>
      <c r="G7" s="1160"/>
      <c r="H7" s="1160"/>
      <c r="I7" s="1160"/>
      <c r="J7" s="1160"/>
      <c r="K7" s="1160"/>
      <c r="L7" s="1160"/>
      <c r="M7" s="1160"/>
    </row>
    <row r="8" spans="1:13" s="25" customFormat="1" ht="15" customHeight="1" thickBot="1" x14ac:dyDescent="0.25">
      <c r="A8" s="1147"/>
      <c r="B8" s="1148"/>
      <c r="C8" s="1148"/>
      <c r="D8" s="1148"/>
      <c r="E8" s="1148"/>
      <c r="F8" s="1148"/>
      <c r="G8" s="1148"/>
      <c r="H8" s="1148"/>
      <c r="I8" s="1148"/>
      <c r="J8" s="1148"/>
      <c r="K8" s="1148"/>
      <c r="L8" s="1148"/>
      <c r="M8" s="1148"/>
    </row>
    <row r="9" spans="1:13" s="85" customFormat="1" ht="40.5" customHeight="1" thickBot="1" x14ac:dyDescent="0.25">
      <c r="A9" s="362" t="s">
        <v>239</v>
      </c>
      <c r="B9" s="363" t="s">
        <v>240</v>
      </c>
      <c r="C9" s="363" t="s">
        <v>74</v>
      </c>
      <c r="D9" s="363" t="s">
        <v>8</v>
      </c>
      <c r="E9" s="364" t="s">
        <v>241</v>
      </c>
      <c r="F9" s="364" t="s">
        <v>242</v>
      </c>
      <c r="G9" s="364" t="s">
        <v>243</v>
      </c>
      <c r="H9" s="364" t="s">
        <v>244</v>
      </c>
      <c r="I9" s="364" t="s">
        <v>245</v>
      </c>
      <c r="J9" s="363" t="s">
        <v>246</v>
      </c>
      <c r="K9" s="363" t="s">
        <v>247</v>
      </c>
      <c r="L9" s="363" t="s">
        <v>248</v>
      </c>
      <c r="M9" s="381" t="s">
        <v>249</v>
      </c>
    </row>
    <row r="10" spans="1:13" s="25" customFormat="1" ht="51" x14ac:dyDescent="0.2">
      <c r="A10" s="1150" t="s">
        <v>513</v>
      </c>
      <c r="B10" s="1146" t="str">
        <f>DESCRIPCION!A10</f>
        <v>Utilizacion de influencias en la entrega o suministro de materiales o insumos y/o ayudas humanitarias en beneficio de un tercero</v>
      </c>
      <c r="C10" s="1149" t="str">
        <f>'IDENTIFICACION DE RIESGOS'!J10</f>
        <v>CORRUPCION</v>
      </c>
      <c r="D10" s="371" t="str">
        <f>DESCRIPCION!D10</f>
        <v>Concentracion de poder en una sola persona</v>
      </c>
      <c r="E10" s="1149" t="s">
        <v>552</v>
      </c>
      <c r="F10" s="1155" t="s">
        <v>133</v>
      </c>
      <c r="G10" s="1146" t="s">
        <v>553</v>
      </c>
      <c r="H10" s="1156" t="s">
        <v>302</v>
      </c>
      <c r="I10" s="373" t="s">
        <v>503</v>
      </c>
      <c r="J10" s="374" t="s">
        <v>505</v>
      </c>
      <c r="K10" s="374" t="s">
        <v>506</v>
      </c>
      <c r="L10" s="375" t="s">
        <v>507</v>
      </c>
      <c r="M10" s="824" t="s">
        <v>609</v>
      </c>
    </row>
    <row r="11" spans="1:13" s="25" customFormat="1" ht="76.5" x14ac:dyDescent="0.2">
      <c r="A11" s="1151"/>
      <c r="B11" s="1132"/>
      <c r="C11" s="1134"/>
      <c r="D11" s="370" t="str">
        <f>DESCRIPCION!D11</f>
        <v>Seguimiento y control deficiente al procedimiento de entrega o suministro de sistemas septicos o de material vegetal.</v>
      </c>
      <c r="E11" s="1134"/>
      <c r="F11" s="1138"/>
      <c r="G11" s="1132"/>
      <c r="H11" s="1140"/>
      <c r="I11" s="334" t="s">
        <v>589</v>
      </c>
      <c r="J11" s="335" t="s">
        <v>590</v>
      </c>
      <c r="K11" s="335" t="s">
        <v>591</v>
      </c>
      <c r="L11" s="336" t="s">
        <v>507</v>
      </c>
      <c r="M11" s="825"/>
    </row>
    <row r="12" spans="1:13" s="25" customFormat="1" ht="63.75" x14ac:dyDescent="0.2">
      <c r="A12" s="1151"/>
      <c r="B12" s="1132"/>
      <c r="C12" s="1134"/>
      <c r="D12" s="370" t="str">
        <f>DESCRIPCION!D12</f>
        <v>Seguimiento y control deficiente al procedimiento de entrega o suministro de ayudas humanitarias.</v>
      </c>
      <c r="E12" s="1134"/>
      <c r="F12" s="1138"/>
      <c r="G12" s="1132"/>
      <c r="H12" s="1140"/>
      <c r="I12" s="334" t="s">
        <v>504</v>
      </c>
      <c r="J12" s="336" t="s">
        <v>592</v>
      </c>
      <c r="K12" s="336" t="s">
        <v>593</v>
      </c>
      <c r="L12" s="336" t="s">
        <v>507</v>
      </c>
      <c r="M12" s="825"/>
    </row>
    <row r="13" spans="1:13" s="25" customFormat="1" ht="135.75" customHeight="1" x14ac:dyDescent="0.2">
      <c r="A13" s="1151"/>
      <c r="B13" s="1132"/>
      <c r="C13" s="1134"/>
      <c r="D13" s="282"/>
      <c r="E13" s="1134"/>
      <c r="F13" s="1138"/>
      <c r="G13" s="1132"/>
      <c r="H13" s="214" t="s">
        <v>253</v>
      </c>
      <c r="I13" s="333" t="s">
        <v>594</v>
      </c>
      <c r="J13" s="337" t="s">
        <v>509</v>
      </c>
      <c r="K13" s="335" t="s">
        <v>506</v>
      </c>
      <c r="L13" s="227"/>
      <c r="M13" s="825"/>
    </row>
    <row r="14" spans="1:13" s="25" customFormat="1" ht="57" customHeight="1" x14ac:dyDescent="0.2">
      <c r="A14" s="1151"/>
      <c r="B14" s="1132" t="str">
        <f>DESCRIPCION!A13</f>
        <v xml:space="preserve">Incumplimiento  en la ejecución de  Planes, Programas y Proyectos,  priorizados en el Plan de Desarrollo  </v>
      </c>
      <c r="C14" s="1134" t="str">
        <f>'IDENTIFICACION DE RIESGOS'!J13</f>
        <v>GESTION</v>
      </c>
      <c r="D14" s="1132" t="str">
        <f>DESCRIPCION!D13</f>
        <v>Falta de continuidad en la ejecución de  planes y  políticas ambientales.</v>
      </c>
      <c r="E14" s="1134" t="str">
        <f>+([2]PROBABILIDAD!T11)</f>
        <v>Posible</v>
      </c>
      <c r="F14" s="1134" t="s">
        <v>134</v>
      </c>
      <c r="G14" s="1134" t="s">
        <v>556</v>
      </c>
      <c r="H14" s="1140" t="s">
        <v>302</v>
      </c>
      <c r="I14" s="301" t="s">
        <v>595</v>
      </c>
      <c r="J14" s="338" t="s">
        <v>596</v>
      </c>
      <c r="K14" s="335" t="s">
        <v>506</v>
      </c>
      <c r="L14" s="336" t="s">
        <v>508</v>
      </c>
      <c r="M14" s="1145" t="s">
        <v>610</v>
      </c>
    </row>
    <row r="15" spans="1:13" s="25" customFormat="1" ht="76.5" x14ac:dyDescent="0.2">
      <c r="A15" s="1151"/>
      <c r="B15" s="1132"/>
      <c r="C15" s="1134"/>
      <c r="D15" s="1132"/>
      <c r="E15" s="1134"/>
      <c r="F15" s="1134"/>
      <c r="G15" s="1134"/>
      <c r="H15" s="1140"/>
      <c r="I15" s="301" t="s">
        <v>597</v>
      </c>
      <c r="J15" s="338" t="s">
        <v>598</v>
      </c>
      <c r="K15" s="335" t="s">
        <v>506</v>
      </c>
      <c r="L15" s="336" t="s">
        <v>564</v>
      </c>
      <c r="M15" s="570"/>
    </row>
    <row r="16" spans="1:13" s="25" customFormat="1" ht="216.75" x14ac:dyDescent="0.2">
      <c r="A16" s="1151"/>
      <c r="B16" s="1132"/>
      <c r="C16" s="1134"/>
      <c r="D16" s="370" t="str">
        <f>DESCRIPCION!D14</f>
        <v>Dificultad para asesorar y acompañar a  las Instituciones Educativas    en la formulación de los planes escolares en gestión del riesgo y  proyectos  ambientales,  y a su vez, limitaciones  para  realizar  la   socialización de los planes y  la implementación de los  proyectos ambientales escolares. ( por el covid -19. )</v>
      </c>
      <c r="E16" s="1134"/>
      <c r="F16" s="1134"/>
      <c r="G16" s="1134"/>
      <c r="H16" s="1140"/>
      <c r="I16" s="282" t="s">
        <v>537</v>
      </c>
      <c r="J16" s="368" t="s">
        <v>599</v>
      </c>
      <c r="K16" s="368" t="s">
        <v>600</v>
      </c>
      <c r="L16" s="369" t="s">
        <v>508</v>
      </c>
      <c r="M16" s="570"/>
    </row>
    <row r="17" spans="1:13" s="25" customFormat="1" ht="153" x14ac:dyDescent="0.2">
      <c r="A17" s="1151"/>
      <c r="B17" s="1132"/>
      <c r="C17" s="1134"/>
      <c r="D17" s="370" t="s">
        <v>601</v>
      </c>
      <c r="E17" s="1134"/>
      <c r="F17" s="1134"/>
      <c r="G17" s="1134"/>
      <c r="H17" s="1140"/>
      <c r="I17" s="228" t="s">
        <v>538</v>
      </c>
      <c r="J17" s="368" t="s">
        <v>534</v>
      </c>
      <c r="K17" s="368" t="s">
        <v>600</v>
      </c>
      <c r="L17" s="369" t="s">
        <v>508</v>
      </c>
      <c r="M17" s="570"/>
    </row>
    <row r="18" spans="1:13" s="25" customFormat="1" ht="77.25" customHeight="1" x14ac:dyDescent="0.2">
      <c r="A18" s="1151"/>
      <c r="B18" s="1132"/>
      <c r="C18" s="1134"/>
      <c r="D18" s="370" t="s">
        <v>391</v>
      </c>
      <c r="E18" s="1134"/>
      <c r="F18" s="1134"/>
      <c r="G18" s="1134"/>
      <c r="H18" s="1140"/>
      <c r="I18" s="1157" t="s">
        <v>602</v>
      </c>
      <c r="J18" s="1158" t="s">
        <v>557</v>
      </c>
      <c r="K18" s="1158" t="s">
        <v>603</v>
      </c>
      <c r="L18" s="1158" t="s">
        <v>563</v>
      </c>
      <c r="M18" s="570"/>
    </row>
    <row r="19" spans="1:13" s="25" customFormat="1" ht="66.75" customHeight="1" x14ac:dyDescent="0.2">
      <c r="A19" s="1151"/>
      <c r="B19" s="1132"/>
      <c r="C19" s="1134"/>
      <c r="D19" s="370" t="s">
        <v>392</v>
      </c>
      <c r="E19" s="1134"/>
      <c r="F19" s="1134"/>
      <c r="G19" s="1134"/>
      <c r="H19" s="1140"/>
      <c r="I19" s="1157"/>
      <c r="J19" s="1158"/>
      <c r="K19" s="1158"/>
      <c r="L19" s="1158"/>
      <c r="M19" s="570"/>
    </row>
    <row r="20" spans="1:13" s="25" customFormat="1" ht="82.5" customHeight="1" x14ac:dyDescent="0.2">
      <c r="A20" s="1151"/>
      <c r="B20" s="1132"/>
      <c r="C20" s="1134"/>
      <c r="D20" s="370" t="s">
        <v>565</v>
      </c>
      <c r="E20" s="1134"/>
      <c r="F20" s="1134"/>
      <c r="G20" s="1134"/>
      <c r="H20" s="1140"/>
      <c r="I20" s="1157"/>
      <c r="J20" s="1158"/>
      <c r="K20" s="1158"/>
      <c r="L20" s="1158"/>
      <c r="M20" s="570"/>
    </row>
    <row r="21" spans="1:13" s="25" customFormat="1" ht="204" x14ac:dyDescent="0.2">
      <c r="A21" s="1151"/>
      <c r="B21" s="1132"/>
      <c r="C21" s="1134"/>
      <c r="D21" s="370" t="s">
        <v>604</v>
      </c>
      <c r="E21" s="1134"/>
      <c r="F21" s="1134"/>
      <c r="G21" s="1134"/>
      <c r="H21" s="1140"/>
      <c r="I21" s="1157"/>
      <c r="J21" s="1158"/>
      <c r="K21" s="1158"/>
      <c r="L21" s="1158"/>
      <c r="M21" s="570"/>
    </row>
    <row r="22" spans="1:13" s="25" customFormat="1" ht="75.75" customHeight="1" x14ac:dyDescent="0.2">
      <c r="A22" s="1151"/>
      <c r="B22" s="1132"/>
      <c r="C22" s="1134"/>
      <c r="D22" s="370" t="s">
        <v>391</v>
      </c>
      <c r="E22" s="1134"/>
      <c r="F22" s="1134"/>
      <c r="G22" s="1134"/>
      <c r="H22" s="372"/>
      <c r="I22" s="1158" t="s">
        <v>605</v>
      </c>
      <c r="J22" s="1158" t="s">
        <v>606</v>
      </c>
      <c r="K22" s="1158" t="s">
        <v>600</v>
      </c>
      <c r="L22" s="1158" t="s">
        <v>566</v>
      </c>
      <c r="M22" s="570"/>
    </row>
    <row r="23" spans="1:13" s="25" customFormat="1" ht="51" customHeight="1" x14ac:dyDescent="0.2">
      <c r="A23" s="1151"/>
      <c r="B23" s="1132"/>
      <c r="C23" s="1134"/>
      <c r="D23" s="370" t="s">
        <v>392</v>
      </c>
      <c r="E23" s="1134"/>
      <c r="F23" s="1134"/>
      <c r="G23" s="1134"/>
      <c r="H23" s="372"/>
      <c r="I23" s="1158"/>
      <c r="J23" s="1158"/>
      <c r="K23" s="1158"/>
      <c r="L23" s="1158"/>
      <c r="M23" s="570"/>
    </row>
    <row r="24" spans="1:13" s="25" customFormat="1" ht="63.75" x14ac:dyDescent="0.2">
      <c r="A24" s="1151"/>
      <c r="B24" s="1132"/>
      <c r="C24" s="1134"/>
      <c r="D24" s="370" t="s">
        <v>393</v>
      </c>
      <c r="E24" s="1134"/>
      <c r="F24" s="1134"/>
      <c r="G24" s="1134"/>
      <c r="H24" s="372"/>
      <c r="I24" s="1158"/>
      <c r="J24" s="1158"/>
      <c r="K24" s="1158"/>
      <c r="L24" s="1158"/>
      <c r="M24" s="570"/>
    </row>
    <row r="25" spans="1:13" s="25" customFormat="1" ht="403.5" customHeight="1" x14ac:dyDescent="0.2">
      <c r="A25" s="1151"/>
      <c r="B25" s="1132"/>
      <c r="C25" s="1134"/>
      <c r="D25" s="370" t="s">
        <v>604</v>
      </c>
      <c r="E25" s="1134"/>
      <c r="F25" s="1134"/>
      <c r="G25" s="1134"/>
      <c r="H25" s="372"/>
      <c r="I25" s="1158"/>
      <c r="J25" s="1158"/>
      <c r="K25" s="1158"/>
      <c r="L25" s="1158"/>
      <c r="M25" s="570"/>
    </row>
    <row r="26" spans="1:13" s="25" customFormat="1" ht="58.5" customHeight="1" thickBot="1" x14ac:dyDescent="0.25">
      <c r="A26" s="1152"/>
      <c r="B26" s="1133"/>
      <c r="C26" s="1135"/>
      <c r="D26" s="376"/>
      <c r="E26" s="1135"/>
      <c r="F26" s="1135"/>
      <c r="G26" s="1135"/>
      <c r="H26" s="377" t="s">
        <v>253</v>
      </c>
      <c r="I26" s="378" t="s">
        <v>607</v>
      </c>
      <c r="J26" s="379" t="s">
        <v>608</v>
      </c>
      <c r="K26" s="379"/>
      <c r="L26" s="380"/>
      <c r="M26" s="571"/>
    </row>
    <row r="27" spans="1:13" ht="91.5" customHeight="1" x14ac:dyDescent="0.2">
      <c r="A27" s="344"/>
      <c r="B27" s="1132"/>
      <c r="C27" s="1134"/>
      <c r="D27" s="107">
        <f>DESCRIPCION!D31</f>
        <v>0</v>
      </c>
      <c r="E27" s="1134"/>
      <c r="F27" s="1138"/>
      <c r="G27" s="1134"/>
      <c r="H27" s="386"/>
      <c r="I27" s="227"/>
      <c r="J27" s="387"/>
      <c r="K27" s="385"/>
      <c r="L27" s="387"/>
      <c r="M27" s="1136"/>
    </row>
    <row r="28" spans="1:13" ht="75" customHeight="1" thickBot="1" x14ac:dyDescent="0.25">
      <c r="A28" s="344"/>
      <c r="B28" s="1133"/>
      <c r="C28" s="1135"/>
      <c r="D28" s="229"/>
      <c r="E28" s="1135"/>
      <c r="F28" s="1139"/>
      <c r="G28" s="1135"/>
      <c r="H28" s="215" t="s">
        <v>253</v>
      </c>
      <c r="I28" s="230"/>
      <c r="J28" s="231"/>
      <c r="K28" s="231"/>
      <c r="L28" s="231"/>
      <c r="M28" s="1137"/>
    </row>
    <row r="29" spans="1:13" ht="89.25" customHeight="1" x14ac:dyDescent="0.2">
      <c r="A29" s="344"/>
      <c r="B29" s="1132" t="str">
        <f>DESCRIPCION!A32</f>
        <v>g</v>
      </c>
      <c r="C29" s="1134" t="str">
        <f>'IDENTIFICACION DE RIESGOS'!J32</f>
        <v xml:space="preserve"> </v>
      </c>
      <c r="D29" s="107">
        <f>DESCRIPCION!D32</f>
        <v>0</v>
      </c>
      <c r="E29" s="1134">
        <f>'VALORACIÓN RIESGOS RESIDUAL'!E140:G140</f>
        <v>0</v>
      </c>
      <c r="F29" s="1138">
        <f>'VALORACIÓN RIESGOS RESIDUAL'!J140</f>
        <v>0</v>
      </c>
      <c r="G29" s="1134" t="str">
        <f>'VALORACIÓN RIESGOS RESIDUAL'!K137</f>
        <v/>
      </c>
      <c r="H29" s="1138"/>
      <c r="I29" s="227"/>
      <c r="J29" s="1140"/>
      <c r="K29" s="734"/>
      <c r="L29" s="1140"/>
      <c r="M29" s="1136"/>
    </row>
    <row r="30" spans="1:13" ht="95.25" customHeight="1" x14ac:dyDescent="0.2">
      <c r="A30" s="344"/>
      <c r="B30" s="1132"/>
      <c r="C30" s="1134"/>
      <c r="D30" s="107">
        <f>DESCRIPCION!D33</f>
        <v>0</v>
      </c>
      <c r="E30" s="1134"/>
      <c r="F30" s="1138"/>
      <c r="G30" s="1134"/>
      <c r="H30" s="1138"/>
      <c r="I30" s="227"/>
      <c r="J30" s="1140"/>
      <c r="K30" s="735"/>
      <c r="L30" s="1140"/>
      <c r="M30" s="1136"/>
    </row>
    <row r="31" spans="1:13" ht="92.25" customHeight="1" x14ac:dyDescent="0.2">
      <c r="A31" s="344"/>
      <c r="B31" s="1132"/>
      <c r="C31" s="1134"/>
      <c r="D31" s="107">
        <f>DESCRIPCION!D34</f>
        <v>0</v>
      </c>
      <c r="E31" s="1134"/>
      <c r="F31" s="1138"/>
      <c r="G31" s="1134"/>
      <c r="H31" s="1138"/>
      <c r="I31" s="227"/>
      <c r="J31" s="1140"/>
      <c r="K31" s="736"/>
      <c r="L31" s="1140"/>
      <c r="M31" s="1136"/>
    </row>
    <row r="32" spans="1:13" ht="90" customHeight="1" thickBot="1" x14ac:dyDescent="0.25">
      <c r="A32" s="344"/>
      <c r="B32" s="1133"/>
      <c r="C32" s="1135"/>
      <c r="D32" s="229"/>
      <c r="E32" s="1135"/>
      <c r="F32" s="1139"/>
      <c r="G32" s="1135"/>
      <c r="H32" s="215" t="s">
        <v>253</v>
      </c>
      <c r="I32" s="230"/>
      <c r="J32" s="231"/>
      <c r="K32" s="231"/>
      <c r="L32" s="231"/>
      <c r="M32" s="1137"/>
    </row>
    <row r="33" spans="1:13" ht="96.75" customHeight="1" x14ac:dyDescent="0.2">
      <c r="A33" s="344"/>
      <c r="B33" s="1132" t="str">
        <f>DESCRIPCION!A35</f>
        <v>h</v>
      </c>
      <c r="C33" s="1134" t="str">
        <f>'IDENTIFICACION DE RIESGOS'!J35</f>
        <v xml:space="preserve"> </v>
      </c>
      <c r="D33" s="107">
        <f>DESCRIPCION!D35</f>
        <v>0</v>
      </c>
      <c r="E33" s="1134">
        <f>'VALORACIÓN RIESGOS RESIDUAL'!E161:G161</f>
        <v>0</v>
      </c>
      <c r="F33" s="1138">
        <f>'VALORACIÓN RIESGOS RESIDUAL'!J161</f>
        <v>0</v>
      </c>
      <c r="G33" s="1134" t="str">
        <f>'VALORACIÓN RIESGOS RESIDUAL'!K158</f>
        <v/>
      </c>
      <c r="H33" s="1138"/>
      <c r="I33" s="227"/>
      <c r="J33" s="1140"/>
      <c r="K33" s="734"/>
      <c r="L33" s="1140"/>
      <c r="M33" s="1136"/>
    </row>
    <row r="34" spans="1:13" ht="83.25" customHeight="1" x14ac:dyDescent="0.2">
      <c r="A34" s="344"/>
      <c r="B34" s="1132"/>
      <c r="C34" s="1134"/>
      <c r="D34" s="107">
        <f>DESCRIPCION!D36</f>
        <v>0</v>
      </c>
      <c r="E34" s="1134"/>
      <c r="F34" s="1138"/>
      <c r="G34" s="1134"/>
      <c r="H34" s="1138"/>
      <c r="I34" s="227"/>
      <c r="J34" s="1140"/>
      <c r="K34" s="735"/>
      <c r="L34" s="1140"/>
      <c r="M34" s="1136"/>
    </row>
    <row r="35" spans="1:13" ht="87.75" customHeight="1" x14ac:dyDescent="0.2">
      <c r="A35" s="344"/>
      <c r="B35" s="1132"/>
      <c r="C35" s="1134"/>
      <c r="D35" s="107">
        <f>DESCRIPCION!D37</f>
        <v>0</v>
      </c>
      <c r="E35" s="1134"/>
      <c r="F35" s="1138"/>
      <c r="G35" s="1134"/>
      <c r="H35" s="1138"/>
      <c r="I35" s="227"/>
      <c r="J35" s="1140"/>
      <c r="K35" s="736"/>
      <c r="L35" s="1140"/>
      <c r="M35" s="1136"/>
    </row>
    <row r="36" spans="1:13" ht="96" customHeight="1" thickBot="1" x14ac:dyDescent="0.25">
      <c r="A36" s="344"/>
      <c r="B36" s="1133"/>
      <c r="C36" s="1135"/>
      <c r="D36" s="229"/>
      <c r="E36" s="1135"/>
      <c r="F36" s="1139"/>
      <c r="G36" s="1135"/>
      <c r="H36" s="215" t="s">
        <v>253</v>
      </c>
      <c r="I36" s="230"/>
      <c r="J36" s="231"/>
      <c r="K36" s="231"/>
      <c r="L36" s="231"/>
      <c r="M36" s="1137"/>
    </row>
    <row r="37" spans="1:13" ht="97.5" customHeight="1" x14ac:dyDescent="0.2">
      <c r="A37" s="344"/>
      <c r="B37" s="1132" t="str">
        <f>DESCRIPCION!A38</f>
        <v>i</v>
      </c>
      <c r="C37" s="1134" t="str">
        <f>'IDENTIFICACION DE RIESGOS'!J38</f>
        <v xml:space="preserve"> </v>
      </c>
      <c r="D37" s="107">
        <f>DESCRIPCION!D38</f>
        <v>0</v>
      </c>
      <c r="E37" s="1134">
        <f>'VALORACIÓN RIESGOS RESIDUAL'!E183:G183</f>
        <v>0</v>
      </c>
      <c r="F37" s="1138">
        <f>'VALORACIÓN RIESGOS RESIDUAL'!J183</f>
        <v>0</v>
      </c>
      <c r="G37" s="1134">
        <f>'VALORACIÓN RIESGOS RESIDUAL'!K179</f>
        <v>0</v>
      </c>
      <c r="H37" s="1138"/>
      <c r="I37" s="227"/>
      <c r="J37" s="1140"/>
      <c r="K37" s="734"/>
      <c r="L37" s="1140"/>
      <c r="M37" s="1136"/>
    </row>
    <row r="38" spans="1:13" ht="91.5" customHeight="1" x14ac:dyDescent="0.2">
      <c r="A38" s="344"/>
      <c r="B38" s="1132"/>
      <c r="C38" s="1134"/>
      <c r="D38" s="107">
        <f>DESCRIPCION!D39</f>
        <v>0</v>
      </c>
      <c r="E38" s="1134"/>
      <c r="F38" s="1138"/>
      <c r="G38" s="1134"/>
      <c r="H38" s="1138"/>
      <c r="I38" s="227"/>
      <c r="J38" s="1140"/>
      <c r="K38" s="735"/>
      <c r="L38" s="1140"/>
      <c r="M38" s="1136"/>
    </row>
    <row r="39" spans="1:13" ht="77.25" customHeight="1" x14ac:dyDescent="0.2">
      <c r="A39" s="344"/>
      <c r="B39" s="1132"/>
      <c r="C39" s="1134"/>
      <c r="D39" s="107">
        <f>DESCRIPCION!D40</f>
        <v>0</v>
      </c>
      <c r="E39" s="1134"/>
      <c r="F39" s="1138"/>
      <c r="G39" s="1134"/>
      <c r="H39" s="1138"/>
      <c r="I39" s="227"/>
      <c r="J39" s="1140"/>
      <c r="K39" s="736"/>
      <c r="L39" s="1140"/>
      <c r="M39" s="1136"/>
    </row>
    <row r="40" spans="1:13" ht="75" customHeight="1" thickBot="1" x14ac:dyDescent="0.25">
      <c r="A40" s="344"/>
      <c r="B40" s="1133"/>
      <c r="C40" s="1135"/>
      <c r="D40" s="229"/>
      <c r="E40" s="1135"/>
      <c r="F40" s="1139"/>
      <c r="G40" s="1135"/>
      <c r="H40" s="215" t="s">
        <v>253</v>
      </c>
      <c r="I40" s="230"/>
      <c r="J40" s="231"/>
      <c r="K40" s="231"/>
      <c r="L40" s="231"/>
      <c r="M40" s="1137"/>
    </row>
    <row r="41" spans="1:13" ht="93.75" customHeight="1" x14ac:dyDescent="0.2">
      <c r="A41" s="344"/>
      <c r="B41" s="1132" t="str">
        <f>DESCRIPCION!A41</f>
        <v>j</v>
      </c>
      <c r="C41" s="1134" t="str">
        <f>'IDENTIFICACION DE RIESGOS'!J41</f>
        <v xml:space="preserve"> </v>
      </c>
      <c r="D41" s="107">
        <f>DESCRIPCION!D41</f>
        <v>0</v>
      </c>
      <c r="E41" s="1134">
        <f>'VALORACIÓN RIESGOS RESIDUAL'!E204:G204</f>
        <v>0</v>
      </c>
      <c r="F41" s="1138">
        <f>'VALORACIÓN RIESGOS RESIDUAL'!J204</f>
        <v>0</v>
      </c>
      <c r="G41" s="1134">
        <f>'VALORACIÓN RIESGOS RESIDUAL'!K200</f>
        <v>0</v>
      </c>
      <c r="H41" s="1138"/>
      <c r="I41" s="227"/>
      <c r="J41" s="1140"/>
      <c r="K41" s="734"/>
      <c r="L41" s="1140"/>
      <c r="M41" s="1136"/>
    </row>
    <row r="42" spans="1:13" ht="93.75" customHeight="1" x14ac:dyDescent="0.2">
      <c r="A42" s="344"/>
      <c r="B42" s="1132"/>
      <c r="C42" s="1134"/>
      <c r="D42" s="107">
        <f>DESCRIPCION!D42</f>
        <v>0</v>
      </c>
      <c r="E42" s="1134"/>
      <c r="F42" s="1138"/>
      <c r="G42" s="1134"/>
      <c r="H42" s="1138"/>
      <c r="I42" s="227"/>
      <c r="J42" s="1140"/>
      <c r="K42" s="735"/>
      <c r="L42" s="1140"/>
      <c r="M42" s="1136"/>
    </row>
    <row r="43" spans="1:13" ht="101.25" customHeight="1" x14ac:dyDescent="0.2">
      <c r="A43" s="344"/>
      <c r="B43" s="1132"/>
      <c r="C43" s="1134"/>
      <c r="D43" s="107">
        <f>DESCRIPCION!D43</f>
        <v>0</v>
      </c>
      <c r="E43" s="1134"/>
      <c r="F43" s="1138"/>
      <c r="G43" s="1134"/>
      <c r="H43" s="1138"/>
      <c r="I43" s="227"/>
      <c r="J43" s="1140"/>
      <c r="K43" s="736"/>
      <c r="L43" s="1140"/>
      <c r="M43" s="1136"/>
    </row>
    <row r="44" spans="1:13" ht="100.5" customHeight="1" thickBot="1" x14ac:dyDescent="0.25">
      <c r="A44" s="344"/>
      <c r="B44" s="1133"/>
      <c r="C44" s="1135"/>
      <c r="D44" s="229"/>
      <c r="E44" s="1135"/>
      <c r="F44" s="1139"/>
      <c r="G44" s="1135"/>
      <c r="H44" s="215" t="s">
        <v>253</v>
      </c>
      <c r="I44" s="230"/>
      <c r="J44" s="231"/>
      <c r="K44" s="231"/>
      <c r="L44" s="231"/>
      <c r="M44" s="1137"/>
    </row>
  </sheetData>
  <sheetProtection selectLockedCells="1"/>
  <mergeCells count="82">
    <mergeCell ref="K22:K25"/>
    <mergeCell ref="L22:L25"/>
    <mergeCell ref="J1:L1"/>
    <mergeCell ref="J2:L2"/>
    <mergeCell ref="J3:L3"/>
    <mergeCell ref="J4:L4"/>
    <mergeCell ref="B7:M7"/>
    <mergeCell ref="A5:M5"/>
    <mergeCell ref="B6:M6"/>
    <mergeCell ref="M1:M4"/>
    <mergeCell ref="K18:K21"/>
    <mergeCell ref="L18:L21"/>
    <mergeCell ref="D14:D15"/>
    <mergeCell ref="F14:F26"/>
    <mergeCell ref="G14:G26"/>
    <mergeCell ref="H10:H12"/>
    <mergeCell ref="I18:I21"/>
    <mergeCell ref="J18:J21"/>
    <mergeCell ref="I22:I25"/>
    <mergeCell ref="J22:J25"/>
    <mergeCell ref="B1:I2"/>
    <mergeCell ref="B3:I4"/>
    <mergeCell ref="C14:C26"/>
    <mergeCell ref="M14:M26"/>
    <mergeCell ref="B14:B26"/>
    <mergeCell ref="G10:G13"/>
    <mergeCell ref="M10:M13"/>
    <mergeCell ref="A8:M8"/>
    <mergeCell ref="H14:H21"/>
    <mergeCell ref="E10:E13"/>
    <mergeCell ref="C10:C13"/>
    <mergeCell ref="A10:A26"/>
    <mergeCell ref="B10:B13"/>
    <mergeCell ref="A1:A4"/>
    <mergeCell ref="F10:F13"/>
    <mergeCell ref="E14:E26"/>
    <mergeCell ref="M27:M28"/>
    <mergeCell ref="B27:B28"/>
    <mergeCell ref="C27:C28"/>
    <mergeCell ref="E27:E28"/>
    <mergeCell ref="F27:F28"/>
    <mergeCell ref="G27:G28"/>
    <mergeCell ref="B41:B44"/>
    <mergeCell ref="C41:C44"/>
    <mergeCell ref="E41:E44"/>
    <mergeCell ref="F41:F44"/>
    <mergeCell ref="G41:G44"/>
    <mergeCell ref="E29:E32"/>
    <mergeCell ref="F29:F32"/>
    <mergeCell ref="M41:M44"/>
    <mergeCell ref="H41:H43"/>
    <mergeCell ref="J41:J43"/>
    <mergeCell ref="K41:K43"/>
    <mergeCell ref="L41:L43"/>
    <mergeCell ref="G29:G32"/>
    <mergeCell ref="H29:H31"/>
    <mergeCell ref="J29:J31"/>
    <mergeCell ref="K29:K31"/>
    <mergeCell ref="L29:L31"/>
    <mergeCell ref="M29:M32"/>
    <mergeCell ref="L33:L35"/>
    <mergeCell ref="B33:B36"/>
    <mergeCell ref="C33:C36"/>
    <mergeCell ref="E33:E36"/>
    <mergeCell ref="F33:F36"/>
    <mergeCell ref="G33:G36"/>
    <mergeCell ref="B29:B32"/>
    <mergeCell ref="C29:C32"/>
    <mergeCell ref="M33:M36"/>
    <mergeCell ref="B37:B40"/>
    <mergeCell ref="C37:C40"/>
    <mergeCell ref="E37:E40"/>
    <mergeCell ref="F37:F40"/>
    <mergeCell ref="G37:G40"/>
    <mergeCell ref="H37:H39"/>
    <mergeCell ref="J37:J39"/>
    <mergeCell ref="K37:K39"/>
    <mergeCell ref="L37:L39"/>
    <mergeCell ref="M37:M40"/>
    <mergeCell ref="H33:H35"/>
    <mergeCell ref="J33:J35"/>
    <mergeCell ref="K33:K35"/>
  </mergeCells>
  <printOptions horizontalCentered="1" verticalCentered="1"/>
  <pageMargins left="0.35433070866141736" right="0" top="0.31496062992125984" bottom="0.19685039370078741" header="0.31496062992125984" footer="0.31496062992125984"/>
  <pageSetup paperSize="345" scale="5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NO!$A$1:$A$4</xm:f>
          </x14:formula1>
          <xm:sqref>H10:H12 H41:H43 H14:H15 H29:H31 H33:H35 H37:H39 H27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A5"/>
  <sheetViews>
    <sheetView workbookViewId="0">
      <selection activeCell="J24" sqref="J24"/>
    </sheetView>
  </sheetViews>
  <sheetFormatPr baseColWidth="10" defaultRowHeight="15" x14ac:dyDescent="0.25"/>
  <cols>
    <col min="1" max="1" width="19.140625" customWidth="1"/>
  </cols>
  <sheetData>
    <row r="1" spans="1:1" x14ac:dyDescent="0.25">
      <c r="A1" s="1" t="s">
        <v>308</v>
      </c>
    </row>
    <row r="2" spans="1:1" x14ac:dyDescent="0.25">
      <c r="A2" s="1" t="s">
        <v>158</v>
      </c>
    </row>
    <row r="3" spans="1:1" x14ac:dyDescent="0.25">
      <c r="A3" s="1" t="s">
        <v>161</v>
      </c>
    </row>
    <row r="4" spans="1:1" x14ac:dyDescent="0.25">
      <c r="A4" s="1" t="s">
        <v>164</v>
      </c>
    </row>
    <row r="5" spans="1:1" x14ac:dyDescent="0.25">
      <c r="A5" s="1" t="s">
        <v>167</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4"/>
  <sheetViews>
    <sheetView workbookViewId="0">
      <selection activeCell="C3" sqref="C3"/>
    </sheetView>
  </sheetViews>
  <sheetFormatPr baseColWidth="10" defaultRowHeight="15" x14ac:dyDescent="0.25"/>
  <cols>
    <col min="1" max="1" width="23.140625" customWidth="1"/>
  </cols>
  <sheetData>
    <row r="1" spans="1:1" x14ac:dyDescent="0.25">
      <c r="A1" s="213" t="s">
        <v>304</v>
      </c>
    </row>
    <row r="2" spans="1:1" x14ac:dyDescent="0.25">
      <c r="A2" s="213" t="s">
        <v>301</v>
      </c>
    </row>
    <row r="3" spans="1:1" x14ac:dyDescent="0.25">
      <c r="A3" s="213" t="s">
        <v>302</v>
      </c>
    </row>
    <row r="4" spans="1:1" x14ac:dyDescent="0.25">
      <c r="A4" s="213" t="s">
        <v>303</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8"/>
  <sheetViews>
    <sheetView workbookViewId="0">
      <selection activeCell="A9" sqref="A9"/>
    </sheetView>
  </sheetViews>
  <sheetFormatPr baseColWidth="10" defaultRowHeight="15" x14ac:dyDescent="0.25"/>
  <sheetData>
    <row r="1" spans="1:1" x14ac:dyDescent="0.25">
      <c r="A1" t="s">
        <v>123</v>
      </c>
    </row>
    <row r="2" spans="1:1" x14ac:dyDescent="0.25">
      <c r="A2" t="s">
        <v>125</v>
      </c>
    </row>
    <row r="3" spans="1:1" x14ac:dyDescent="0.25">
      <c r="A3" t="s">
        <v>127</v>
      </c>
    </row>
    <row r="4" spans="1:1" x14ac:dyDescent="0.25">
      <c r="A4" t="s">
        <v>129</v>
      </c>
    </row>
    <row r="6" spans="1:1" x14ac:dyDescent="0.25">
      <c r="A6" t="s">
        <v>11</v>
      </c>
    </row>
    <row r="7" spans="1:1" x14ac:dyDescent="0.25">
      <c r="A7" t="s">
        <v>12</v>
      </c>
    </row>
    <row r="8" spans="1:1" x14ac:dyDescent="0.25">
      <c r="A8" t="s">
        <v>13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C10"/>
  <sheetViews>
    <sheetView workbookViewId="0">
      <selection activeCell="B14" sqref="B14"/>
    </sheetView>
  </sheetViews>
  <sheetFormatPr baseColWidth="10" defaultRowHeight="15" x14ac:dyDescent="0.25"/>
  <cols>
    <col min="1" max="1" width="27.28515625" customWidth="1"/>
    <col min="2" max="2" width="25.85546875" customWidth="1"/>
    <col min="3" max="3" width="41.42578125" customWidth="1"/>
  </cols>
  <sheetData>
    <row r="1" spans="1:3" x14ac:dyDescent="0.25">
      <c r="A1" t="s">
        <v>279</v>
      </c>
      <c r="B1" t="s">
        <v>285</v>
      </c>
      <c r="C1" t="s">
        <v>289</v>
      </c>
    </row>
    <row r="2" spans="1:3" x14ac:dyDescent="0.25">
      <c r="A2" t="s">
        <v>280</v>
      </c>
      <c r="B2" t="s">
        <v>297</v>
      </c>
      <c r="C2" t="s">
        <v>290</v>
      </c>
    </row>
    <row r="3" spans="1:3" x14ac:dyDescent="0.25">
      <c r="A3" t="s">
        <v>281</v>
      </c>
      <c r="B3" t="s">
        <v>286</v>
      </c>
      <c r="C3" t="s">
        <v>291</v>
      </c>
    </row>
    <row r="4" spans="1:3" x14ac:dyDescent="0.25">
      <c r="A4" t="s">
        <v>282</v>
      </c>
      <c r="B4" t="s">
        <v>296</v>
      </c>
      <c r="C4" t="s">
        <v>292</v>
      </c>
    </row>
    <row r="5" spans="1:3" x14ac:dyDescent="0.25">
      <c r="A5" t="s">
        <v>283</v>
      </c>
      <c r="B5" t="s">
        <v>287</v>
      </c>
      <c r="C5" t="s">
        <v>256</v>
      </c>
    </row>
    <row r="6" spans="1:3" x14ac:dyDescent="0.25">
      <c r="A6" t="s">
        <v>309</v>
      </c>
      <c r="B6" t="s">
        <v>309</v>
      </c>
      <c r="C6" t="s">
        <v>309</v>
      </c>
    </row>
    <row r="7" spans="1:3" x14ac:dyDescent="0.25">
      <c r="A7" t="s">
        <v>284</v>
      </c>
      <c r="B7" t="s">
        <v>288</v>
      </c>
      <c r="C7" t="s">
        <v>293</v>
      </c>
    </row>
    <row r="8" spans="1:3" x14ac:dyDescent="0.25">
      <c r="B8" t="s">
        <v>14</v>
      </c>
      <c r="C8" t="s">
        <v>294</v>
      </c>
    </row>
    <row r="9" spans="1:3" x14ac:dyDescent="0.25">
      <c r="C9" t="s">
        <v>257</v>
      </c>
    </row>
    <row r="10" spans="1:3" x14ac:dyDescent="0.25">
      <c r="C10" t="s">
        <v>295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sheetPr>
  <dimension ref="A1:X40"/>
  <sheetViews>
    <sheetView zoomScale="55" zoomScaleNormal="55" workbookViewId="0">
      <selection activeCell="T1" sqref="T1:W4"/>
    </sheetView>
  </sheetViews>
  <sheetFormatPr baseColWidth="10" defaultRowHeight="15" x14ac:dyDescent="0.25"/>
  <cols>
    <col min="1" max="1" width="5.140625" style="67" customWidth="1"/>
    <col min="2" max="2" width="46.28515625" style="41" customWidth="1"/>
    <col min="3" max="17" width="6.42578125" style="41" customWidth="1"/>
    <col min="18" max="18" width="8.140625" style="41" customWidth="1"/>
    <col min="19" max="19" width="18.28515625" style="42" customWidth="1"/>
    <col min="20" max="20" width="19.7109375" customWidth="1"/>
    <col min="21" max="23" width="11.42578125" hidden="1" customWidth="1"/>
  </cols>
  <sheetData>
    <row r="1" spans="1:24" ht="15" customHeight="1" x14ac:dyDescent="0.25">
      <c r="A1" s="504"/>
      <c r="B1" s="516" t="str">
        <f>CONTEXTO!B1</f>
        <v xml:space="preserve">PROCESO: </v>
      </c>
      <c r="C1" s="516"/>
      <c r="D1" s="516"/>
      <c r="E1" s="516"/>
      <c r="F1" s="516"/>
      <c r="G1" s="516"/>
      <c r="H1" s="516"/>
      <c r="I1" s="516"/>
      <c r="J1" s="516"/>
      <c r="K1" s="516"/>
      <c r="L1" s="516"/>
      <c r="M1" s="516"/>
      <c r="N1" s="516"/>
      <c r="O1" s="516"/>
      <c r="P1" s="516"/>
      <c r="Q1" s="516"/>
      <c r="R1" s="516"/>
      <c r="S1" s="517"/>
      <c r="T1" s="497" t="s">
        <v>611</v>
      </c>
      <c r="U1" s="497"/>
      <c r="V1" s="497"/>
      <c r="W1" s="498"/>
    </row>
    <row r="2" spans="1:24" ht="15" customHeight="1" x14ac:dyDescent="0.25">
      <c r="A2" s="505"/>
      <c r="B2" s="512"/>
      <c r="C2" s="512"/>
      <c r="D2" s="512"/>
      <c r="E2" s="512"/>
      <c r="F2" s="512"/>
      <c r="G2" s="512"/>
      <c r="H2" s="512"/>
      <c r="I2" s="512"/>
      <c r="J2" s="512"/>
      <c r="K2" s="512"/>
      <c r="L2" s="512"/>
      <c r="M2" s="512"/>
      <c r="N2" s="512"/>
      <c r="O2" s="512"/>
      <c r="P2" s="512"/>
      <c r="Q2" s="512"/>
      <c r="R2" s="512"/>
      <c r="S2" s="513"/>
      <c r="T2" s="499" t="s">
        <v>612</v>
      </c>
      <c r="U2" s="499"/>
      <c r="V2" s="499"/>
      <c r="W2" s="500"/>
    </row>
    <row r="3" spans="1:24" ht="15" customHeight="1" x14ac:dyDescent="0.25">
      <c r="A3" s="505"/>
      <c r="B3" s="512" t="s">
        <v>41</v>
      </c>
      <c r="C3" s="512"/>
      <c r="D3" s="512"/>
      <c r="E3" s="512"/>
      <c r="F3" s="512"/>
      <c r="G3" s="512"/>
      <c r="H3" s="512"/>
      <c r="I3" s="512"/>
      <c r="J3" s="512"/>
      <c r="K3" s="512"/>
      <c r="L3" s="512"/>
      <c r="M3" s="512"/>
      <c r="N3" s="512"/>
      <c r="O3" s="512"/>
      <c r="P3" s="512"/>
      <c r="Q3" s="512"/>
      <c r="R3" s="512"/>
      <c r="S3" s="513"/>
      <c r="T3" s="499" t="s">
        <v>613</v>
      </c>
      <c r="U3" s="499"/>
      <c r="V3" s="499"/>
      <c r="W3" s="500"/>
    </row>
    <row r="4" spans="1:24" ht="15.75" customHeight="1" x14ac:dyDescent="0.25">
      <c r="A4" s="506"/>
      <c r="B4" s="514"/>
      <c r="C4" s="514"/>
      <c r="D4" s="514"/>
      <c r="E4" s="514"/>
      <c r="F4" s="514"/>
      <c r="G4" s="514"/>
      <c r="H4" s="514"/>
      <c r="I4" s="514"/>
      <c r="J4" s="514"/>
      <c r="K4" s="514"/>
      <c r="L4" s="514"/>
      <c r="M4" s="514"/>
      <c r="N4" s="514"/>
      <c r="O4" s="514"/>
      <c r="P4" s="514"/>
      <c r="Q4" s="514"/>
      <c r="R4" s="514"/>
      <c r="S4" s="515"/>
      <c r="T4" s="499" t="s">
        <v>616</v>
      </c>
      <c r="U4" s="499"/>
      <c r="V4" s="499"/>
      <c r="W4" s="500"/>
    </row>
    <row r="5" spans="1:24" ht="15.75" customHeight="1" x14ac:dyDescent="0.25">
      <c r="A5" s="506"/>
      <c r="B5" s="506"/>
      <c r="C5" s="506"/>
      <c r="D5" s="506"/>
      <c r="E5" s="506"/>
      <c r="F5" s="506"/>
      <c r="G5" s="506"/>
      <c r="H5" s="506"/>
      <c r="I5" s="506"/>
      <c r="J5" s="506"/>
      <c r="K5" s="506"/>
      <c r="L5" s="506"/>
      <c r="M5" s="506"/>
      <c r="N5" s="506"/>
      <c r="O5" s="506"/>
      <c r="P5" s="506"/>
      <c r="Q5" s="506"/>
      <c r="R5" s="506"/>
      <c r="S5" s="506"/>
      <c r="T5" s="518"/>
      <c r="U5" s="245"/>
      <c r="V5" s="245"/>
      <c r="W5" s="246"/>
      <c r="X5" s="70"/>
    </row>
    <row r="6" spans="1:24" s="1" customFormat="1" ht="27" customHeight="1" x14ac:dyDescent="0.2">
      <c r="A6" s="510" t="s">
        <v>511</v>
      </c>
      <c r="B6" s="511"/>
      <c r="C6" s="511"/>
      <c r="D6" s="511"/>
      <c r="E6" s="511"/>
      <c r="F6" s="511"/>
      <c r="G6" s="511"/>
      <c r="H6" s="511"/>
      <c r="I6" s="511"/>
      <c r="J6" s="511"/>
      <c r="K6" s="511"/>
      <c r="L6" s="511"/>
      <c r="M6" s="511"/>
      <c r="N6" s="511"/>
      <c r="O6" s="511"/>
      <c r="P6" s="511"/>
      <c r="Q6" s="511"/>
      <c r="R6" s="511"/>
      <c r="S6" s="511"/>
      <c r="T6" s="511"/>
      <c r="U6" s="247"/>
      <c r="V6" s="247"/>
      <c r="W6" s="248"/>
    </row>
    <row r="7" spans="1:24" s="1" customFormat="1" ht="81" customHeight="1" thickBot="1" x14ac:dyDescent="0.25">
      <c r="A7" s="507" t="s">
        <v>535</v>
      </c>
      <c r="B7" s="508"/>
      <c r="C7" s="508"/>
      <c r="D7" s="508"/>
      <c r="E7" s="508"/>
      <c r="F7" s="508"/>
      <c r="G7" s="508"/>
      <c r="H7" s="508"/>
      <c r="I7" s="508"/>
      <c r="J7" s="508"/>
      <c r="K7" s="508"/>
      <c r="L7" s="508"/>
      <c r="M7" s="508"/>
      <c r="N7" s="508"/>
      <c r="O7" s="508"/>
      <c r="P7" s="508"/>
      <c r="Q7" s="508"/>
      <c r="R7" s="508"/>
      <c r="S7" s="508"/>
      <c r="T7" s="509"/>
      <c r="U7" s="249"/>
      <c r="V7" s="249"/>
      <c r="W7" s="250"/>
    </row>
    <row r="8" spans="1:24" s="1" customFormat="1" ht="26.25" customHeight="1" thickBot="1" x14ac:dyDescent="0.25">
      <c r="A8" s="358"/>
      <c r="B8" s="251"/>
      <c r="C8" s="251"/>
      <c r="D8" s="251"/>
      <c r="E8" s="251"/>
      <c r="F8" s="251"/>
      <c r="G8" s="251"/>
      <c r="H8" s="251"/>
      <c r="I8" s="251"/>
      <c r="J8" s="251"/>
      <c r="K8" s="251"/>
      <c r="L8" s="251"/>
      <c r="M8" s="251"/>
      <c r="N8" s="251"/>
      <c r="O8" s="251"/>
      <c r="P8" s="251"/>
      <c r="Q8" s="251"/>
      <c r="R8" s="251"/>
      <c r="S8" s="251"/>
      <c r="T8" s="252"/>
      <c r="U8" s="253"/>
      <c r="V8" s="253"/>
      <c r="W8" s="253"/>
      <c r="X8" s="102"/>
    </row>
    <row r="9" spans="1:24" s="1" customFormat="1" ht="39.75" customHeight="1" thickBot="1" x14ac:dyDescent="0.25">
      <c r="A9" s="495"/>
      <c r="B9" s="495"/>
      <c r="C9" s="495" t="b">
        <v>0</v>
      </c>
      <c r="D9" s="495"/>
      <c r="E9" s="495"/>
      <c r="F9" s="495"/>
      <c r="G9" s="495"/>
      <c r="H9" s="495"/>
      <c r="I9" s="495"/>
      <c r="J9" s="495"/>
      <c r="K9" s="495"/>
      <c r="L9" s="495"/>
      <c r="M9" s="495"/>
      <c r="N9" s="495"/>
      <c r="O9" s="495"/>
      <c r="P9" s="495"/>
      <c r="Q9" s="495"/>
      <c r="R9" s="495"/>
      <c r="S9" s="495"/>
      <c r="T9" s="496"/>
    </row>
    <row r="10" spans="1:24" s="40" customFormat="1" ht="32.25" customHeight="1" thickBot="1" x14ac:dyDescent="0.3">
      <c r="A10" s="241" t="s">
        <v>42</v>
      </c>
      <c r="B10" s="242" t="s">
        <v>262</v>
      </c>
      <c r="C10" s="242" t="s">
        <v>43</v>
      </c>
      <c r="D10" s="242" t="s">
        <v>44</v>
      </c>
      <c r="E10" s="242" t="s">
        <v>45</v>
      </c>
      <c r="F10" s="242" t="s">
        <v>46</v>
      </c>
      <c r="G10" s="242" t="s">
        <v>47</v>
      </c>
      <c r="H10" s="242" t="s">
        <v>48</v>
      </c>
      <c r="I10" s="242" t="s">
        <v>49</v>
      </c>
      <c r="J10" s="242" t="s">
        <v>50</v>
      </c>
      <c r="K10" s="242" t="s">
        <v>51</v>
      </c>
      <c r="L10" s="242" t="s">
        <v>52</v>
      </c>
      <c r="M10" s="242" t="s">
        <v>53</v>
      </c>
      <c r="N10" s="242" t="s">
        <v>54</v>
      </c>
      <c r="O10" s="242" t="s">
        <v>55</v>
      </c>
      <c r="P10" s="242" t="s">
        <v>56</v>
      </c>
      <c r="Q10" s="242" t="s">
        <v>57</v>
      </c>
      <c r="R10" s="243" t="s">
        <v>58</v>
      </c>
      <c r="S10" s="254" t="s">
        <v>59</v>
      </c>
      <c r="T10" s="259" t="s">
        <v>313</v>
      </c>
    </row>
    <row r="11" spans="1:24" ht="39.75" customHeight="1" x14ac:dyDescent="0.25">
      <c r="A11" s="244">
        <v>1</v>
      </c>
      <c r="B11" s="302" t="s">
        <v>408</v>
      </c>
      <c r="C11" s="300">
        <v>4</v>
      </c>
      <c r="D11" s="300">
        <v>4</v>
      </c>
      <c r="E11" s="300">
        <v>5</v>
      </c>
      <c r="F11" s="300">
        <v>5</v>
      </c>
      <c r="G11" s="300">
        <v>4</v>
      </c>
      <c r="H11" s="300">
        <v>4</v>
      </c>
      <c r="I11" s="66"/>
      <c r="J11" s="66"/>
      <c r="K11" s="66"/>
      <c r="L11" s="66"/>
      <c r="M11" s="66"/>
      <c r="N11" s="66"/>
      <c r="O11" s="66"/>
      <c r="P11" s="66"/>
      <c r="Q11" s="66"/>
      <c r="R11" s="211">
        <f>SUM(C11:Q11)</f>
        <v>26</v>
      </c>
      <c r="S11" s="255">
        <f>IF(ISERROR(AVERAGE(C11:Q11)),0,AVERAGE(C11:Q11))</f>
        <v>4.333333333333333</v>
      </c>
      <c r="T11" s="260"/>
    </row>
    <row r="12" spans="1:24" ht="31.5" customHeight="1" x14ac:dyDescent="0.25">
      <c r="A12" s="244">
        <v>2</v>
      </c>
      <c r="B12" s="303" t="s">
        <v>409</v>
      </c>
      <c r="C12" s="300">
        <v>3</v>
      </c>
      <c r="D12" s="300">
        <v>3</v>
      </c>
      <c r="E12" s="300">
        <v>4</v>
      </c>
      <c r="F12" s="300">
        <v>4</v>
      </c>
      <c r="G12" s="300">
        <v>5</v>
      </c>
      <c r="H12" s="300">
        <v>5</v>
      </c>
      <c r="I12" s="66"/>
      <c r="J12" s="66"/>
      <c r="K12" s="66"/>
      <c r="L12" s="66"/>
      <c r="M12" s="66"/>
      <c r="N12" s="66"/>
      <c r="O12" s="66"/>
      <c r="P12" s="66"/>
      <c r="Q12" s="66"/>
      <c r="R12" s="211">
        <f>SUM(C12:Q12)</f>
        <v>24</v>
      </c>
      <c r="S12" s="255">
        <f t="shared" ref="S12:S38" si="0">IF(ISERROR(AVERAGE(C12:Q12)),0,AVERAGE(C12:Q12))</f>
        <v>4</v>
      </c>
      <c r="T12" s="257"/>
    </row>
    <row r="13" spans="1:24" ht="39.75" customHeight="1" x14ac:dyDescent="0.25">
      <c r="A13" s="244">
        <v>3</v>
      </c>
      <c r="B13" s="301" t="s">
        <v>383</v>
      </c>
      <c r="C13" s="300">
        <v>4</v>
      </c>
      <c r="D13" s="300">
        <v>3</v>
      </c>
      <c r="E13" s="300">
        <v>3</v>
      </c>
      <c r="F13" s="300">
        <v>3</v>
      </c>
      <c r="G13" s="300">
        <v>3</v>
      </c>
      <c r="H13" s="300">
        <v>4</v>
      </c>
      <c r="I13" s="66"/>
      <c r="J13" s="66"/>
      <c r="K13" s="66"/>
      <c r="L13" s="66"/>
      <c r="M13" s="66"/>
      <c r="N13" s="66"/>
      <c r="O13" s="66"/>
      <c r="P13" s="66"/>
      <c r="Q13" s="66"/>
      <c r="R13" s="211">
        <f t="shared" ref="R13:R38" si="1">SUM(C13:Q13)</f>
        <v>20</v>
      </c>
      <c r="S13" s="255">
        <f t="shared" si="0"/>
        <v>3.3333333333333335</v>
      </c>
      <c r="T13" s="258"/>
    </row>
    <row r="14" spans="1:24" ht="39.75" customHeight="1" x14ac:dyDescent="0.25">
      <c r="A14" s="244">
        <v>4</v>
      </c>
      <c r="B14" s="304" t="s">
        <v>410</v>
      </c>
      <c r="C14" s="300">
        <v>4</v>
      </c>
      <c r="D14" s="300">
        <v>4</v>
      </c>
      <c r="E14" s="300">
        <v>3</v>
      </c>
      <c r="F14" s="300">
        <v>3</v>
      </c>
      <c r="G14" s="300">
        <v>3</v>
      </c>
      <c r="H14" s="300">
        <v>4</v>
      </c>
      <c r="I14" s="66"/>
      <c r="J14" s="66"/>
      <c r="K14" s="66"/>
      <c r="L14" s="66"/>
      <c r="M14" s="66"/>
      <c r="N14" s="66"/>
      <c r="O14" s="66"/>
      <c r="P14" s="66"/>
      <c r="Q14" s="66"/>
      <c r="R14" s="211">
        <f t="shared" si="1"/>
        <v>21</v>
      </c>
      <c r="S14" s="255">
        <f t="shared" si="0"/>
        <v>3.5</v>
      </c>
      <c r="T14" s="258"/>
    </row>
    <row r="15" spans="1:24" ht="39.75" customHeight="1" x14ac:dyDescent="0.25">
      <c r="A15" s="244">
        <v>5</v>
      </c>
      <c r="B15" s="304" t="s">
        <v>411</v>
      </c>
      <c r="C15" s="300">
        <v>3</v>
      </c>
      <c r="D15" s="300">
        <v>3</v>
      </c>
      <c r="E15" s="300">
        <v>5</v>
      </c>
      <c r="F15" s="300">
        <v>4</v>
      </c>
      <c r="G15" s="300">
        <v>5</v>
      </c>
      <c r="H15" s="300">
        <v>5</v>
      </c>
      <c r="I15" s="66"/>
      <c r="J15" s="66"/>
      <c r="K15" s="66"/>
      <c r="L15" s="66"/>
      <c r="M15" s="66"/>
      <c r="N15" s="66"/>
      <c r="O15" s="66"/>
      <c r="P15" s="66"/>
      <c r="Q15" s="66"/>
      <c r="R15" s="211">
        <f t="shared" si="1"/>
        <v>25</v>
      </c>
      <c r="S15" s="255">
        <f t="shared" si="0"/>
        <v>4.166666666666667</v>
      </c>
      <c r="T15" s="258"/>
    </row>
    <row r="16" spans="1:24" ht="39.75" customHeight="1" x14ac:dyDescent="0.25">
      <c r="A16" s="244">
        <v>6</v>
      </c>
      <c r="B16" s="304" t="s">
        <v>412</v>
      </c>
      <c r="C16" s="300">
        <v>3</v>
      </c>
      <c r="D16" s="300">
        <v>4</v>
      </c>
      <c r="E16" s="300">
        <v>4</v>
      </c>
      <c r="F16" s="300">
        <v>5</v>
      </c>
      <c r="G16" s="300">
        <v>5</v>
      </c>
      <c r="H16" s="300">
        <v>4</v>
      </c>
      <c r="I16" s="66"/>
      <c r="J16" s="66"/>
      <c r="K16" s="66"/>
      <c r="L16" s="66"/>
      <c r="M16" s="66"/>
      <c r="N16" s="66"/>
      <c r="O16" s="66"/>
      <c r="P16" s="66"/>
      <c r="Q16" s="66"/>
      <c r="R16" s="211">
        <f t="shared" si="1"/>
        <v>25</v>
      </c>
      <c r="S16" s="255">
        <f t="shared" si="0"/>
        <v>4.166666666666667</v>
      </c>
      <c r="T16" s="258"/>
    </row>
    <row r="17" spans="1:20" ht="39.75" customHeight="1" x14ac:dyDescent="0.25">
      <c r="A17" s="244">
        <v>7</v>
      </c>
      <c r="B17" s="304" t="s">
        <v>413</v>
      </c>
      <c r="C17" s="300">
        <v>4</v>
      </c>
      <c r="D17" s="300">
        <v>3</v>
      </c>
      <c r="E17" s="300">
        <v>4</v>
      </c>
      <c r="F17" s="300">
        <v>2</v>
      </c>
      <c r="G17" s="300">
        <v>3</v>
      </c>
      <c r="H17" s="300">
        <v>2</v>
      </c>
      <c r="I17" s="66"/>
      <c r="J17" s="66"/>
      <c r="K17" s="66"/>
      <c r="L17" s="66"/>
      <c r="M17" s="66"/>
      <c r="N17" s="66"/>
      <c r="O17" s="66"/>
      <c r="P17" s="66"/>
      <c r="Q17" s="66"/>
      <c r="R17" s="211">
        <f t="shared" si="1"/>
        <v>18</v>
      </c>
      <c r="S17" s="255">
        <f t="shared" si="0"/>
        <v>3</v>
      </c>
      <c r="T17" s="258"/>
    </row>
    <row r="18" spans="1:20" ht="46.5" customHeight="1" x14ac:dyDescent="0.25">
      <c r="A18" s="244">
        <v>8</v>
      </c>
      <c r="B18" s="304" t="s">
        <v>388</v>
      </c>
      <c r="C18" s="300">
        <v>3</v>
      </c>
      <c r="D18" s="300">
        <v>4</v>
      </c>
      <c r="E18" s="300">
        <v>2</v>
      </c>
      <c r="F18" s="300">
        <v>4</v>
      </c>
      <c r="G18" s="300">
        <v>3</v>
      </c>
      <c r="H18" s="300">
        <v>3</v>
      </c>
      <c r="I18" s="66"/>
      <c r="J18" s="66"/>
      <c r="K18" s="66"/>
      <c r="L18" s="66"/>
      <c r="M18" s="66"/>
      <c r="N18" s="66"/>
      <c r="O18" s="66"/>
      <c r="P18" s="66"/>
      <c r="Q18" s="66"/>
      <c r="R18" s="211">
        <f t="shared" si="1"/>
        <v>19</v>
      </c>
      <c r="S18" s="255">
        <f t="shared" si="0"/>
        <v>3.1666666666666665</v>
      </c>
      <c r="T18" s="258"/>
    </row>
    <row r="19" spans="1:20" ht="47.25" customHeight="1" x14ac:dyDescent="0.25">
      <c r="A19" s="244">
        <v>9</v>
      </c>
      <c r="B19" s="301" t="s">
        <v>414</v>
      </c>
      <c r="C19" s="300">
        <v>4</v>
      </c>
      <c r="D19" s="300">
        <v>4</v>
      </c>
      <c r="E19" s="300">
        <v>3</v>
      </c>
      <c r="F19" s="300">
        <v>3</v>
      </c>
      <c r="G19" s="300">
        <v>4</v>
      </c>
      <c r="H19" s="300">
        <v>3</v>
      </c>
      <c r="I19" s="66"/>
      <c r="J19" s="66"/>
      <c r="K19" s="66"/>
      <c r="L19" s="66"/>
      <c r="M19" s="66"/>
      <c r="N19" s="66"/>
      <c r="O19" s="66"/>
      <c r="P19" s="66"/>
      <c r="Q19" s="66"/>
      <c r="R19" s="211">
        <f t="shared" si="1"/>
        <v>21</v>
      </c>
      <c r="S19" s="255">
        <f t="shared" si="0"/>
        <v>3.5</v>
      </c>
      <c r="T19" s="258"/>
    </row>
    <row r="20" spans="1:20" ht="39.75" customHeight="1" x14ac:dyDescent="0.25">
      <c r="A20" s="244">
        <v>10</v>
      </c>
      <c r="B20" s="301" t="s">
        <v>396</v>
      </c>
      <c r="C20" s="300">
        <v>3</v>
      </c>
      <c r="D20" s="300">
        <v>3</v>
      </c>
      <c r="E20" s="300">
        <v>4</v>
      </c>
      <c r="F20" s="300">
        <v>4</v>
      </c>
      <c r="G20" s="300">
        <v>3</v>
      </c>
      <c r="H20" s="300">
        <v>3</v>
      </c>
      <c r="I20" s="66"/>
      <c r="J20" s="66"/>
      <c r="K20" s="66"/>
      <c r="L20" s="66"/>
      <c r="M20" s="66"/>
      <c r="N20" s="66"/>
      <c r="O20" s="66"/>
      <c r="P20" s="66"/>
      <c r="Q20" s="66"/>
      <c r="R20" s="211">
        <f t="shared" si="1"/>
        <v>20</v>
      </c>
      <c r="S20" s="255">
        <f t="shared" si="0"/>
        <v>3.3333333333333335</v>
      </c>
      <c r="T20" s="258"/>
    </row>
    <row r="21" spans="1:20" ht="39.75" customHeight="1" x14ac:dyDescent="0.25">
      <c r="A21" s="244">
        <v>11</v>
      </c>
      <c r="B21" s="301" t="s">
        <v>415</v>
      </c>
      <c r="C21" s="300">
        <v>4</v>
      </c>
      <c r="D21" s="300">
        <v>4</v>
      </c>
      <c r="E21" s="300">
        <v>4</v>
      </c>
      <c r="F21" s="300">
        <v>3</v>
      </c>
      <c r="G21" s="300">
        <v>4</v>
      </c>
      <c r="H21" s="300">
        <v>4</v>
      </c>
      <c r="I21" s="66"/>
      <c r="J21" s="66"/>
      <c r="K21" s="66"/>
      <c r="L21" s="66"/>
      <c r="M21" s="66"/>
      <c r="N21" s="66"/>
      <c r="O21" s="66"/>
      <c r="P21" s="66"/>
      <c r="Q21" s="66"/>
      <c r="R21" s="211">
        <f t="shared" si="1"/>
        <v>23</v>
      </c>
      <c r="S21" s="255">
        <f t="shared" si="0"/>
        <v>3.8333333333333335</v>
      </c>
      <c r="T21" s="258"/>
    </row>
    <row r="22" spans="1:20" ht="45.75" customHeight="1" x14ac:dyDescent="0.25">
      <c r="A22" s="244">
        <v>12</v>
      </c>
      <c r="B22" s="301" t="s">
        <v>416</v>
      </c>
      <c r="C22" s="300">
        <v>3</v>
      </c>
      <c r="D22" s="300">
        <v>4</v>
      </c>
      <c r="E22" s="300">
        <v>3</v>
      </c>
      <c r="F22" s="300">
        <v>3</v>
      </c>
      <c r="G22" s="300">
        <v>3</v>
      </c>
      <c r="H22" s="300">
        <v>4</v>
      </c>
      <c r="I22" s="66"/>
      <c r="J22" s="66"/>
      <c r="K22" s="66"/>
      <c r="L22" s="66"/>
      <c r="M22" s="66"/>
      <c r="N22" s="66"/>
      <c r="O22" s="66"/>
      <c r="P22" s="66"/>
      <c r="Q22" s="66"/>
      <c r="R22" s="211">
        <f t="shared" si="1"/>
        <v>20</v>
      </c>
      <c r="S22" s="255">
        <f t="shared" si="0"/>
        <v>3.3333333333333335</v>
      </c>
      <c r="T22" s="258"/>
    </row>
    <row r="23" spans="1:20" ht="49.5" customHeight="1" x14ac:dyDescent="0.25">
      <c r="A23" s="244">
        <v>13</v>
      </c>
      <c r="B23" s="301" t="s">
        <v>417</v>
      </c>
      <c r="C23" s="300">
        <v>4</v>
      </c>
      <c r="D23" s="300">
        <v>4</v>
      </c>
      <c r="E23" s="300">
        <v>3</v>
      </c>
      <c r="F23" s="300">
        <v>3</v>
      </c>
      <c r="G23" s="300">
        <v>5</v>
      </c>
      <c r="H23" s="300">
        <v>3</v>
      </c>
      <c r="I23" s="66"/>
      <c r="J23" s="66"/>
      <c r="K23" s="66"/>
      <c r="L23" s="66"/>
      <c r="M23" s="66"/>
      <c r="N23" s="66"/>
      <c r="O23" s="66"/>
      <c r="P23" s="66"/>
      <c r="Q23" s="66"/>
      <c r="R23" s="211">
        <f t="shared" si="1"/>
        <v>22</v>
      </c>
      <c r="S23" s="255">
        <f t="shared" si="0"/>
        <v>3.6666666666666665</v>
      </c>
      <c r="T23" s="258"/>
    </row>
    <row r="24" spans="1:20" ht="39.75" customHeight="1" x14ac:dyDescent="0.25">
      <c r="A24" s="244">
        <v>14</v>
      </c>
      <c r="B24" s="301" t="s">
        <v>418</v>
      </c>
      <c r="C24" s="300">
        <v>5</v>
      </c>
      <c r="D24" s="300">
        <v>3</v>
      </c>
      <c r="E24" s="300">
        <v>4</v>
      </c>
      <c r="F24" s="300">
        <v>3</v>
      </c>
      <c r="G24" s="300">
        <v>4</v>
      </c>
      <c r="H24" s="300">
        <v>4</v>
      </c>
      <c r="I24" s="66"/>
      <c r="J24" s="66"/>
      <c r="K24" s="66"/>
      <c r="L24" s="66"/>
      <c r="M24" s="66"/>
      <c r="N24" s="66"/>
      <c r="O24" s="66"/>
      <c r="P24" s="66"/>
      <c r="Q24" s="66"/>
      <c r="R24" s="211">
        <f t="shared" si="1"/>
        <v>23</v>
      </c>
      <c r="S24" s="255">
        <f t="shared" si="0"/>
        <v>3.8333333333333335</v>
      </c>
      <c r="T24" s="258"/>
    </row>
    <row r="25" spans="1:20" ht="39.75" customHeight="1" x14ac:dyDescent="0.25">
      <c r="A25" s="244">
        <v>15</v>
      </c>
      <c r="B25" s="301" t="s">
        <v>419</v>
      </c>
      <c r="C25" s="300">
        <v>3</v>
      </c>
      <c r="D25" s="300">
        <v>3</v>
      </c>
      <c r="E25" s="300">
        <v>2</v>
      </c>
      <c r="F25" s="300">
        <v>3</v>
      </c>
      <c r="G25" s="300">
        <v>3</v>
      </c>
      <c r="H25" s="300">
        <v>3</v>
      </c>
      <c r="I25" s="66"/>
      <c r="J25" s="66"/>
      <c r="K25" s="66"/>
      <c r="L25" s="66"/>
      <c r="M25" s="66"/>
      <c r="N25" s="66"/>
      <c r="O25" s="66"/>
      <c r="P25" s="66"/>
      <c r="Q25" s="66"/>
      <c r="R25" s="211">
        <f t="shared" si="1"/>
        <v>17</v>
      </c>
      <c r="S25" s="255">
        <f t="shared" si="0"/>
        <v>2.8333333333333335</v>
      </c>
      <c r="T25" s="258"/>
    </row>
    <row r="26" spans="1:20" ht="48.75" customHeight="1" x14ac:dyDescent="0.25">
      <c r="A26" s="244">
        <v>16</v>
      </c>
      <c r="B26" s="301" t="s">
        <v>420</v>
      </c>
      <c r="C26" s="300">
        <v>3</v>
      </c>
      <c r="D26" s="300">
        <v>4</v>
      </c>
      <c r="E26" s="300">
        <v>3</v>
      </c>
      <c r="F26" s="300">
        <v>4</v>
      </c>
      <c r="G26" s="300">
        <v>3</v>
      </c>
      <c r="H26" s="300">
        <v>3</v>
      </c>
      <c r="I26" s="66"/>
      <c r="J26" s="66"/>
      <c r="K26" s="66"/>
      <c r="L26" s="66"/>
      <c r="M26" s="66"/>
      <c r="N26" s="66"/>
      <c r="O26" s="66"/>
      <c r="P26" s="66"/>
      <c r="Q26" s="66"/>
      <c r="R26" s="211">
        <f t="shared" si="1"/>
        <v>20</v>
      </c>
      <c r="S26" s="255">
        <f t="shared" si="0"/>
        <v>3.3333333333333335</v>
      </c>
      <c r="T26" s="258"/>
    </row>
    <row r="27" spans="1:20" ht="39.75" customHeight="1" x14ac:dyDescent="0.25">
      <c r="A27" s="244">
        <v>17</v>
      </c>
      <c r="B27" s="301" t="s">
        <v>421</v>
      </c>
      <c r="C27" s="300">
        <v>3</v>
      </c>
      <c r="D27" s="300">
        <v>4</v>
      </c>
      <c r="E27" s="300">
        <v>4</v>
      </c>
      <c r="F27" s="300">
        <v>3</v>
      </c>
      <c r="G27" s="300">
        <v>3</v>
      </c>
      <c r="H27" s="300">
        <v>4</v>
      </c>
      <c r="I27" s="66"/>
      <c r="J27" s="66"/>
      <c r="K27" s="66"/>
      <c r="L27" s="66"/>
      <c r="M27" s="66"/>
      <c r="N27" s="66"/>
      <c r="O27" s="66"/>
      <c r="P27" s="66"/>
      <c r="Q27" s="66"/>
      <c r="R27" s="211">
        <f t="shared" si="1"/>
        <v>21</v>
      </c>
      <c r="S27" s="255">
        <f t="shared" si="0"/>
        <v>3.5</v>
      </c>
      <c r="T27" s="258"/>
    </row>
    <row r="28" spans="1:20" ht="39.75" customHeight="1" x14ac:dyDescent="0.25">
      <c r="A28" s="244">
        <v>18</v>
      </c>
      <c r="B28" s="301" t="s">
        <v>405</v>
      </c>
      <c r="C28" s="300">
        <v>5</v>
      </c>
      <c r="D28" s="300">
        <v>4</v>
      </c>
      <c r="E28" s="300">
        <v>4</v>
      </c>
      <c r="F28" s="300">
        <v>4</v>
      </c>
      <c r="G28" s="300">
        <v>4</v>
      </c>
      <c r="H28" s="300">
        <v>4</v>
      </c>
      <c r="I28" s="66"/>
      <c r="J28" s="66"/>
      <c r="K28" s="66"/>
      <c r="L28" s="66"/>
      <c r="M28" s="66"/>
      <c r="N28" s="66"/>
      <c r="O28" s="66"/>
      <c r="P28" s="66"/>
      <c r="Q28" s="66"/>
      <c r="R28" s="211">
        <f t="shared" si="1"/>
        <v>25</v>
      </c>
      <c r="S28" s="255">
        <f t="shared" si="0"/>
        <v>4.166666666666667</v>
      </c>
      <c r="T28" s="258"/>
    </row>
    <row r="29" spans="1:20" ht="64.5" customHeight="1" x14ac:dyDescent="0.25">
      <c r="A29" s="244">
        <v>19</v>
      </c>
      <c r="B29" s="352" t="s">
        <v>389</v>
      </c>
      <c r="C29" s="300">
        <v>4</v>
      </c>
      <c r="D29" s="300">
        <v>4</v>
      </c>
      <c r="E29" s="300">
        <v>4</v>
      </c>
      <c r="F29" s="300">
        <v>4</v>
      </c>
      <c r="G29" s="300">
        <v>5</v>
      </c>
      <c r="H29" s="300">
        <v>4</v>
      </c>
      <c r="I29" s="66"/>
      <c r="J29" s="66"/>
      <c r="K29" s="66"/>
      <c r="L29" s="66"/>
      <c r="M29" s="66"/>
      <c r="N29" s="66"/>
      <c r="O29" s="66"/>
      <c r="P29" s="66"/>
      <c r="Q29" s="66"/>
      <c r="R29" s="211">
        <f t="shared" si="1"/>
        <v>25</v>
      </c>
      <c r="S29" s="255">
        <f t="shared" si="0"/>
        <v>4.166666666666667</v>
      </c>
      <c r="T29" s="258"/>
    </row>
    <row r="30" spans="1:20" ht="155.25" customHeight="1" x14ac:dyDescent="0.25">
      <c r="A30" s="244">
        <v>20</v>
      </c>
      <c r="B30" s="352" t="s">
        <v>516</v>
      </c>
      <c r="C30" s="300">
        <v>4</v>
      </c>
      <c r="D30" s="300">
        <v>4</v>
      </c>
      <c r="E30" s="300">
        <v>4</v>
      </c>
      <c r="F30" s="300">
        <v>4</v>
      </c>
      <c r="G30" s="300">
        <v>5</v>
      </c>
      <c r="H30" s="300">
        <v>4</v>
      </c>
      <c r="I30" s="66"/>
      <c r="J30" s="66"/>
      <c r="K30" s="66"/>
      <c r="L30" s="66"/>
      <c r="M30" s="66"/>
      <c r="N30" s="66"/>
      <c r="O30" s="66"/>
      <c r="P30" s="66"/>
      <c r="Q30" s="66"/>
      <c r="R30" s="211">
        <f t="shared" si="1"/>
        <v>25</v>
      </c>
      <c r="S30" s="255">
        <f t="shared" si="0"/>
        <v>4.166666666666667</v>
      </c>
      <c r="T30" s="258"/>
    </row>
    <row r="31" spans="1:20" ht="49.5" customHeight="1" x14ac:dyDescent="0.25">
      <c r="A31" s="244">
        <v>21</v>
      </c>
      <c r="B31" s="353" t="s">
        <v>391</v>
      </c>
      <c r="C31" s="300">
        <v>5</v>
      </c>
      <c r="D31" s="300">
        <v>5</v>
      </c>
      <c r="E31" s="300">
        <v>4</v>
      </c>
      <c r="F31" s="300">
        <v>4</v>
      </c>
      <c r="G31" s="300">
        <v>5</v>
      </c>
      <c r="H31" s="300">
        <v>4</v>
      </c>
      <c r="I31" s="66"/>
      <c r="J31" s="66"/>
      <c r="K31" s="66"/>
      <c r="L31" s="66"/>
      <c r="M31" s="66"/>
      <c r="N31" s="66"/>
      <c r="O31" s="66"/>
      <c r="P31" s="66"/>
      <c r="Q31" s="66"/>
      <c r="R31" s="211">
        <f t="shared" si="1"/>
        <v>27</v>
      </c>
      <c r="S31" s="255">
        <f t="shared" si="0"/>
        <v>4.5</v>
      </c>
      <c r="T31" s="258"/>
    </row>
    <row r="32" spans="1:20" ht="42" customHeight="1" x14ac:dyDescent="0.25">
      <c r="A32" s="244">
        <v>22</v>
      </c>
      <c r="B32" s="354" t="s">
        <v>392</v>
      </c>
      <c r="C32" s="300">
        <v>5</v>
      </c>
      <c r="D32" s="300">
        <v>4</v>
      </c>
      <c r="E32" s="300">
        <v>4</v>
      </c>
      <c r="F32" s="300">
        <v>4</v>
      </c>
      <c r="G32" s="339">
        <v>5</v>
      </c>
      <c r="H32" s="339">
        <v>4</v>
      </c>
      <c r="I32" s="66"/>
      <c r="J32" s="66"/>
      <c r="K32" s="66"/>
      <c r="L32" s="66"/>
      <c r="M32" s="66"/>
      <c r="N32" s="66"/>
      <c r="O32" s="66"/>
      <c r="P32" s="66"/>
      <c r="Q32" s="66"/>
      <c r="R32" s="211">
        <f t="shared" si="1"/>
        <v>26</v>
      </c>
      <c r="S32" s="256">
        <f t="shared" si="0"/>
        <v>4.333333333333333</v>
      </c>
      <c r="T32" s="258"/>
    </row>
    <row r="33" spans="1:24" ht="48" customHeight="1" x14ac:dyDescent="0.25">
      <c r="A33" s="244">
        <v>23</v>
      </c>
      <c r="B33" s="354" t="s">
        <v>393</v>
      </c>
      <c r="C33" s="300">
        <v>4</v>
      </c>
      <c r="D33" s="300">
        <v>4</v>
      </c>
      <c r="E33" s="300">
        <v>4</v>
      </c>
      <c r="F33" s="300">
        <v>4</v>
      </c>
      <c r="G33" s="339">
        <v>5</v>
      </c>
      <c r="H33" s="339">
        <v>4</v>
      </c>
      <c r="I33" s="66"/>
      <c r="J33" s="66"/>
      <c r="K33" s="66"/>
      <c r="L33" s="66"/>
      <c r="M33" s="66"/>
      <c r="N33" s="66"/>
      <c r="O33" s="66"/>
      <c r="P33" s="66"/>
      <c r="Q33" s="66"/>
      <c r="R33" s="211">
        <f t="shared" si="1"/>
        <v>25</v>
      </c>
      <c r="S33" s="256">
        <f t="shared" si="0"/>
        <v>4.166666666666667</v>
      </c>
      <c r="T33" s="258"/>
    </row>
    <row r="34" spans="1:24" ht="46.5" customHeight="1" x14ac:dyDescent="0.25">
      <c r="A34" s="244">
        <v>24</v>
      </c>
      <c r="B34" s="354" t="s">
        <v>532</v>
      </c>
      <c r="C34" s="300">
        <v>5</v>
      </c>
      <c r="D34" s="300">
        <v>3</v>
      </c>
      <c r="E34" s="300">
        <v>5</v>
      </c>
      <c r="F34" s="300">
        <v>5</v>
      </c>
      <c r="G34" s="339">
        <v>4</v>
      </c>
      <c r="H34" s="339">
        <v>4</v>
      </c>
      <c r="I34" s="66"/>
      <c r="J34" s="66"/>
      <c r="K34" s="66"/>
      <c r="L34" s="66"/>
      <c r="M34" s="66"/>
      <c r="N34" s="66"/>
      <c r="O34" s="66"/>
      <c r="P34" s="66"/>
      <c r="Q34" s="66"/>
      <c r="R34" s="211">
        <f t="shared" si="1"/>
        <v>26</v>
      </c>
      <c r="S34" s="256">
        <f t="shared" si="0"/>
        <v>4.333333333333333</v>
      </c>
      <c r="T34" s="258"/>
    </row>
    <row r="35" spans="1:24" ht="44.25" customHeight="1" x14ac:dyDescent="0.25">
      <c r="A35" s="244">
        <v>25</v>
      </c>
      <c r="B35" s="354" t="s">
        <v>394</v>
      </c>
      <c r="C35" s="300">
        <v>5</v>
      </c>
      <c r="D35" s="300">
        <v>3</v>
      </c>
      <c r="E35" s="300">
        <v>5</v>
      </c>
      <c r="F35" s="300">
        <v>5</v>
      </c>
      <c r="G35" s="339">
        <v>5</v>
      </c>
      <c r="H35" s="339">
        <v>4</v>
      </c>
      <c r="I35" s="66"/>
      <c r="J35" s="66"/>
      <c r="K35" s="66"/>
      <c r="L35" s="66"/>
      <c r="M35" s="66"/>
      <c r="N35" s="66"/>
      <c r="O35" s="66"/>
      <c r="P35" s="66"/>
      <c r="Q35" s="66"/>
      <c r="R35" s="211">
        <f t="shared" si="1"/>
        <v>27</v>
      </c>
      <c r="S35" s="256">
        <f t="shared" si="0"/>
        <v>4.5</v>
      </c>
      <c r="T35" s="258"/>
    </row>
    <row r="36" spans="1:24" ht="115.5" customHeight="1" x14ac:dyDescent="0.25">
      <c r="A36" s="244">
        <v>26</v>
      </c>
      <c r="B36" s="354" t="s">
        <v>406</v>
      </c>
      <c r="C36" s="300">
        <v>4</v>
      </c>
      <c r="D36" s="300">
        <v>4</v>
      </c>
      <c r="E36" s="300">
        <v>4</v>
      </c>
      <c r="F36" s="300">
        <v>5</v>
      </c>
      <c r="G36" s="339">
        <v>4</v>
      </c>
      <c r="H36" s="339">
        <v>5</v>
      </c>
      <c r="I36" s="66"/>
      <c r="J36" s="66"/>
      <c r="K36" s="66"/>
      <c r="L36" s="66"/>
      <c r="M36" s="66"/>
      <c r="N36" s="66"/>
      <c r="O36" s="66"/>
      <c r="P36" s="66"/>
      <c r="Q36" s="66"/>
      <c r="R36" s="211">
        <f t="shared" si="1"/>
        <v>26</v>
      </c>
      <c r="S36" s="256">
        <f t="shared" si="0"/>
        <v>4.333333333333333</v>
      </c>
      <c r="T36" s="258"/>
    </row>
    <row r="37" spans="1:24" ht="67.5" customHeight="1" x14ac:dyDescent="0.25">
      <c r="A37" s="244">
        <v>27</v>
      </c>
      <c r="B37" s="355" t="s">
        <v>407</v>
      </c>
      <c r="C37" s="300">
        <v>4</v>
      </c>
      <c r="D37" s="300">
        <v>4</v>
      </c>
      <c r="E37" s="300">
        <v>4</v>
      </c>
      <c r="F37" s="300">
        <v>5</v>
      </c>
      <c r="G37" s="339">
        <v>4</v>
      </c>
      <c r="H37" s="339">
        <v>4</v>
      </c>
      <c r="I37" s="66"/>
      <c r="J37" s="66"/>
      <c r="K37" s="66"/>
      <c r="L37" s="66"/>
      <c r="M37" s="66"/>
      <c r="N37" s="66"/>
      <c r="O37" s="66"/>
      <c r="P37" s="66"/>
      <c r="Q37" s="66"/>
      <c r="R37" s="211">
        <f t="shared" si="1"/>
        <v>25</v>
      </c>
      <c r="S37" s="256">
        <f t="shared" si="0"/>
        <v>4.166666666666667</v>
      </c>
      <c r="T37" s="258"/>
    </row>
    <row r="38" spans="1:24" ht="94.5" customHeight="1" thickBot="1" x14ac:dyDescent="0.3">
      <c r="A38" s="244">
        <v>28</v>
      </c>
      <c r="B38" s="355" t="s">
        <v>403</v>
      </c>
      <c r="C38" s="300">
        <v>5</v>
      </c>
      <c r="D38" s="300">
        <v>5</v>
      </c>
      <c r="E38" s="300">
        <v>5</v>
      </c>
      <c r="F38" s="300">
        <v>5</v>
      </c>
      <c r="G38" s="339">
        <v>5</v>
      </c>
      <c r="H38" s="339">
        <v>4</v>
      </c>
      <c r="I38" s="66"/>
      <c r="J38" s="66"/>
      <c r="K38" s="66"/>
      <c r="L38" s="66"/>
      <c r="M38" s="66"/>
      <c r="N38" s="66"/>
      <c r="O38" s="66"/>
      <c r="P38" s="66"/>
      <c r="Q38" s="66"/>
      <c r="R38" s="211">
        <f t="shared" si="1"/>
        <v>29</v>
      </c>
      <c r="S38" s="256">
        <f t="shared" si="0"/>
        <v>4.833333333333333</v>
      </c>
      <c r="T38" s="258"/>
    </row>
    <row r="39" spans="1:24" ht="24" customHeight="1" x14ac:dyDescent="0.25">
      <c r="A39" s="501" t="s">
        <v>375</v>
      </c>
      <c r="B39" s="502"/>
      <c r="C39" s="502"/>
      <c r="D39" s="502"/>
      <c r="E39" s="502"/>
      <c r="F39" s="502"/>
      <c r="G39" s="502"/>
      <c r="H39" s="502"/>
      <c r="I39" s="502"/>
      <c r="J39" s="502"/>
      <c r="K39" s="502"/>
      <c r="L39" s="502"/>
      <c r="M39" s="502"/>
      <c r="N39" s="502"/>
      <c r="O39" s="502"/>
      <c r="P39" s="502"/>
      <c r="Q39" s="502"/>
      <c r="R39" s="503"/>
      <c r="S39" s="276">
        <f>SUM(S11:S38)</f>
        <v>108.50000000000001</v>
      </c>
      <c r="T39" s="70"/>
    </row>
    <row r="40" spans="1:24" ht="28.5" customHeight="1" thickBot="1" x14ac:dyDescent="0.3">
      <c r="A40" s="493" t="s">
        <v>59</v>
      </c>
      <c r="B40" s="494"/>
      <c r="C40" s="494"/>
      <c r="D40" s="494"/>
      <c r="E40" s="494"/>
      <c r="F40" s="494"/>
      <c r="G40" s="494"/>
      <c r="H40" s="494"/>
      <c r="I40" s="494"/>
      <c r="J40" s="494"/>
      <c r="K40" s="494"/>
      <c r="L40" s="494"/>
      <c r="M40" s="494"/>
      <c r="N40" s="494"/>
      <c r="O40" s="494"/>
      <c r="P40" s="494"/>
      <c r="Q40" s="494"/>
      <c r="R40" s="494"/>
      <c r="S40" s="277">
        <f>AVERAGE(S11:S38)</f>
        <v>3.8750000000000004</v>
      </c>
      <c r="T40" s="70"/>
      <c r="X40" s="345" t="s">
        <v>515</v>
      </c>
    </row>
  </sheetData>
  <sheetProtection selectLockedCells="1"/>
  <mergeCells count="13">
    <mergeCell ref="A40:R40"/>
    <mergeCell ref="A9:T9"/>
    <mergeCell ref="T1:W1"/>
    <mergeCell ref="T2:W2"/>
    <mergeCell ref="T3:W3"/>
    <mergeCell ref="T4:W4"/>
    <mergeCell ref="A39:R39"/>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38">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118" r:id="rId4" name="CheckBox46">
          <controlPr defaultSize="0" autoLine="0" r:id="rId5">
            <anchor moveWithCells="1">
              <from>
                <xdr:col>19</xdr:col>
                <xdr:colOff>619125</xdr:colOff>
                <xdr:row>38</xdr:row>
                <xdr:rowOff>0</xdr:rowOff>
              </from>
              <to>
                <xdr:col>19</xdr:col>
                <xdr:colOff>904875</xdr:colOff>
                <xdr:row>38</xdr:row>
                <xdr:rowOff>257175</xdr:rowOff>
              </to>
            </anchor>
          </controlPr>
        </control>
      </mc:Choice>
      <mc:Fallback>
        <control shapeId="3118" r:id="rId4" name="CheckBox46"/>
      </mc:Fallback>
    </mc:AlternateContent>
    <mc:AlternateContent xmlns:mc="http://schemas.openxmlformats.org/markup-compatibility/2006">
      <mc:Choice Requires="x14">
        <control shapeId="3117" r:id="rId6" name="CheckBox45">
          <controlPr defaultSize="0" autoLine="0" r:id="rId5">
            <anchor moveWithCells="1">
              <from>
                <xdr:col>19</xdr:col>
                <xdr:colOff>619125</xdr:colOff>
                <xdr:row>38</xdr:row>
                <xdr:rowOff>0</xdr:rowOff>
              </from>
              <to>
                <xdr:col>19</xdr:col>
                <xdr:colOff>904875</xdr:colOff>
                <xdr:row>38</xdr:row>
                <xdr:rowOff>257175</xdr:rowOff>
              </to>
            </anchor>
          </controlPr>
        </control>
      </mc:Choice>
      <mc:Fallback>
        <control shapeId="3117" r:id="rId6" name="CheckBox45"/>
      </mc:Fallback>
    </mc:AlternateContent>
    <mc:AlternateContent xmlns:mc="http://schemas.openxmlformats.org/markup-compatibility/2006">
      <mc:Choice Requires="x14">
        <control shapeId="3116" r:id="rId7" name="CheckBox44">
          <controlPr defaultSize="0" autoLine="0" r:id="rId5">
            <anchor moveWithCells="1">
              <from>
                <xdr:col>19</xdr:col>
                <xdr:colOff>619125</xdr:colOff>
                <xdr:row>38</xdr:row>
                <xdr:rowOff>0</xdr:rowOff>
              </from>
              <to>
                <xdr:col>19</xdr:col>
                <xdr:colOff>904875</xdr:colOff>
                <xdr:row>38</xdr:row>
                <xdr:rowOff>257175</xdr:rowOff>
              </to>
            </anchor>
          </controlPr>
        </control>
      </mc:Choice>
      <mc:Fallback>
        <control shapeId="3116" r:id="rId7" name="CheckBox44"/>
      </mc:Fallback>
    </mc:AlternateContent>
    <mc:AlternateContent xmlns:mc="http://schemas.openxmlformats.org/markup-compatibility/2006">
      <mc:Choice Requires="x14">
        <control shapeId="3115" r:id="rId8" name="CheckBox43">
          <controlPr defaultSize="0" autoLine="0" r:id="rId5">
            <anchor moveWithCells="1">
              <from>
                <xdr:col>19</xdr:col>
                <xdr:colOff>619125</xdr:colOff>
                <xdr:row>38</xdr:row>
                <xdr:rowOff>0</xdr:rowOff>
              </from>
              <to>
                <xdr:col>19</xdr:col>
                <xdr:colOff>904875</xdr:colOff>
                <xdr:row>38</xdr:row>
                <xdr:rowOff>257175</xdr:rowOff>
              </to>
            </anchor>
          </controlPr>
        </control>
      </mc:Choice>
      <mc:Fallback>
        <control shapeId="3115" r:id="rId8" name="CheckBox43"/>
      </mc:Fallback>
    </mc:AlternateContent>
    <mc:AlternateContent xmlns:mc="http://schemas.openxmlformats.org/markup-compatibility/2006">
      <mc:Choice Requires="x14">
        <control shapeId="3114" r:id="rId9" name="CheckBox42">
          <controlPr defaultSize="0" autoLine="0" r:id="rId5">
            <anchor moveWithCells="1">
              <from>
                <xdr:col>19</xdr:col>
                <xdr:colOff>619125</xdr:colOff>
                <xdr:row>38</xdr:row>
                <xdr:rowOff>0</xdr:rowOff>
              </from>
              <to>
                <xdr:col>19</xdr:col>
                <xdr:colOff>904875</xdr:colOff>
                <xdr:row>38</xdr:row>
                <xdr:rowOff>257175</xdr:rowOff>
              </to>
            </anchor>
          </controlPr>
        </control>
      </mc:Choice>
      <mc:Fallback>
        <control shapeId="3114" r:id="rId9" name="CheckBox42"/>
      </mc:Fallback>
    </mc:AlternateContent>
    <mc:AlternateContent xmlns:mc="http://schemas.openxmlformats.org/markup-compatibility/2006">
      <mc:Choice Requires="x14">
        <control shapeId="3113" r:id="rId10" name="CheckBox41">
          <controlPr defaultSize="0" autoLine="0" r:id="rId5">
            <anchor moveWithCells="1">
              <from>
                <xdr:col>19</xdr:col>
                <xdr:colOff>619125</xdr:colOff>
                <xdr:row>38</xdr:row>
                <xdr:rowOff>0</xdr:rowOff>
              </from>
              <to>
                <xdr:col>19</xdr:col>
                <xdr:colOff>904875</xdr:colOff>
                <xdr:row>38</xdr:row>
                <xdr:rowOff>257175</xdr:rowOff>
              </to>
            </anchor>
          </controlPr>
        </control>
      </mc:Choice>
      <mc:Fallback>
        <control shapeId="3113" r:id="rId10" name="CheckBox41"/>
      </mc:Fallback>
    </mc:AlternateContent>
    <mc:AlternateContent xmlns:mc="http://schemas.openxmlformats.org/markup-compatibility/2006">
      <mc:Choice Requires="x14">
        <control shapeId="3112" r:id="rId11" name="CheckBox40">
          <controlPr defaultSize="0" autoLine="0" r:id="rId5">
            <anchor moveWithCells="1">
              <from>
                <xdr:col>19</xdr:col>
                <xdr:colOff>619125</xdr:colOff>
                <xdr:row>38</xdr:row>
                <xdr:rowOff>0</xdr:rowOff>
              </from>
              <to>
                <xdr:col>19</xdr:col>
                <xdr:colOff>904875</xdr:colOff>
                <xdr:row>38</xdr:row>
                <xdr:rowOff>257175</xdr:rowOff>
              </to>
            </anchor>
          </controlPr>
        </control>
      </mc:Choice>
      <mc:Fallback>
        <control shapeId="3112" r:id="rId11" name="CheckBox40"/>
      </mc:Fallback>
    </mc:AlternateContent>
    <mc:AlternateContent xmlns:mc="http://schemas.openxmlformats.org/markup-compatibility/2006">
      <mc:Choice Requires="x14">
        <control shapeId="3111" r:id="rId12" name="CheckBox39">
          <controlPr defaultSize="0" autoLine="0" r:id="rId5">
            <anchor moveWithCells="1">
              <from>
                <xdr:col>19</xdr:col>
                <xdr:colOff>619125</xdr:colOff>
                <xdr:row>38</xdr:row>
                <xdr:rowOff>0</xdr:rowOff>
              </from>
              <to>
                <xdr:col>19</xdr:col>
                <xdr:colOff>904875</xdr:colOff>
                <xdr:row>38</xdr:row>
                <xdr:rowOff>257175</xdr:rowOff>
              </to>
            </anchor>
          </controlPr>
        </control>
      </mc:Choice>
      <mc:Fallback>
        <control shapeId="3111" r:id="rId12" name="CheckBox39"/>
      </mc:Fallback>
    </mc:AlternateContent>
    <mc:AlternateContent xmlns:mc="http://schemas.openxmlformats.org/markup-compatibility/2006">
      <mc:Choice Requires="x14">
        <control shapeId="3110" r:id="rId13" name="CheckBox38">
          <controlPr defaultSize="0" autoLine="0" r:id="rId5">
            <anchor moveWithCells="1">
              <from>
                <xdr:col>19</xdr:col>
                <xdr:colOff>619125</xdr:colOff>
                <xdr:row>38</xdr:row>
                <xdr:rowOff>0</xdr:rowOff>
              </from>
              <to>
                <xdr:col>19</xdr:col>
                <xdr:colOff>904875</xdr:colOff>
                <xdr:row>38</xdr:row>
                <xdr:rowOff>257175</xdr:rowOff>
              </to>
            </anchor>
          </controlPr>
        </control>
      </mc:Choice>
      <mc:Fallback>
        <control shapeId="3110" r:id="rId13" name="CheckBox38"/>
      </mc:Fallback>
    </mc:AlternateContent>
    <mc:AlternateContent xmlns:mc="http://schemas.openxmlformats.org/markup-compatibility/2006">
      <mc:Choice Requires="x14">
        <control shapeId="3108" r:id="rId14" name="CheckBox36">
          <controlPr defaultSize="0" autoLine="0" r:id="rId5">
            <anchor moveWithCells="1">
              <from>
                <xdr:col>19</xdr:col>
                <xdr:colOff>619125</xdr:colOff>
                <xdr:row>38</xdr:row>
                <xdr:rowOff>0</xdr:rowOff>
              </from>
              <to>
                <xdr:col>19</xdr:col>
                <xdr:colOff>904875</xdr:colOff>
                <xdr:row>38</xdr:row>
                <xdr:rowOff>257175</xdr:rowOff>
              </to>
            </anchor>
          </controlPr>
        </control>
      </mc:Choice>
      <mc:Fallback>
        <control shapeId="3108" r:id="rId14" name="CheckBox36"/>
      </mc:Fallback>
    </mc:AlternateContent>
    <mc:AlternateContent xmlns:mc="http://schemas.openxmlformats.org/markup-compatibility/2006">
      <mc:Choice Requires="x14">
        <control shapeId="3107" r:id="rId15" name="CheckBox35">
          <controlPr defaultSize="0" autoLine="0" r:id="rId5">
            <anchor moveWithCells="1">
              <from>
                <xdr:col>19</xdr:col>
                <xdr:colOff>619125</xdr:colOff>
                <xdr:row>38</xdr:row>
                <xdr:rowOff>0</xdr:rowOff>
              </from>
              <to>
                <xdr:col>19</xdr:col>
                <xdr:colOff>904875</xdr:colOff>
                <xdr:row>38</xdr:row>
                <xdr:rowOff>257175</xdr:rowOff>
              </to>
            </anchor>
          </controlPr>
        </control>
      </mc:Choice>
      <mc:Fallback>
        <control shapeId="3107" r:id="rId15" name="CheckBox35"/>
      </mc:Fallback>
    </mc:AlternateContent>
    <mc:AlternateContent xmlns:mc="http://schemas.openxmlformats.org/markup-compatibility/2006">
      <mc:Choice Requires="x14">
        <control shapeId="3106" r:id="rId16" name="CheckBox34">
          <controlPr defaultSize="0" autoLine="0" r:id="rId5">
            <anchor moveWithCells="1">
              <from>
                <xdr:col>19</xdr:col>
                <xdr:colOff>619125</xdr:colOff>
                <xdr:row>38</xdr:row>
                <xdr:rowOff>0</xdr:rowOff>
              </from>
              <to>
                <xdr:col>19</xdr:col>
                <xdr:colOff>904875</xdr:colOff>
                <xdr:row>38</xdr:row>
                <xdr:rowOff>257175</xdr:rowOff>
              </to>
            </anchor>
          </controlPr>
        </control>
      </mc:Choice>
      <mc:Fallback>
        <control shapeId="3106" r:id="rId16" name="CheckBox34"/>
      </mc:Fallback>
    </mc:AlternateContent>
    <mc:AlternateContent xmlns:mc="http://schemas.openxmlformats.org/markup-compatibility/2006">
      <mc:Choice Requires="x14">
        <control shapeId="3105" r:id="rId17" name="CheckBox33">
          <controlPr defaultSize="0" autoLine="0" r:id="rId5">
            <anchor moveWithCells="1">
              <from>
                <xdr:col>19</xdr:col>
                <xdr:colOff>619125</xdr:colOff>
                <xdr:row>38</xdr:row>
                <xdr:rowOff>0</xdr:rowOff>
              </from>
              <to>
                <xdr:col>19</xdr:col>
                <xdr:colOff>904875</xdr:colOff>
                <xdr:row>38</xdr:row>
                <xdr:rowOff>257175</xdr:rowOff>
              </to>
            </anchor>
          </controlPr>
        </control>
      </mc:Choice>
      <mc:Fallback>
        <control shapeId="3105" r:id="rId17" name="CheckBox33"/>
      </mc:Fallback>
    </mc:AlternateContent>
    <mc:AlternateContent xmlns:mc="http://schemas.openxmlformats.org/markup-compatibility/2006">
      <mc:Choice Requires="x14">
        <control shapeId="3104" r:id="rId18" name="CheckBox32">
          <controlPr defaultSize="0" autoLine="0" r:id="rId5">
            <anchor moveWithCells="1">
              <from>
                <xdr:col>19</xdr:col>
                <xdr:colOff>619125</xdr:colOff>
                <xdr:row>38</xdr:row>
                <xdr:rowOff>0</xdr:rowOff>
              </from>
              <to>
                <xdr:col>19</xdr:col>
                <xdr:colOff>904875</xdr:colOff>
                <xdr:row>38</xdr:row>
                <xdr:rowOff>257175</xdr:rowOff>
              </to>
            </anchor>
          </controlPr>
        </control>
      </mc:Choice>
      <mc:Fallback>
        <control shapeId="3104" r:id="rId18" name="CheckBox32"/>
      </mc:Fallback>
    </mc:AlternateContent>
    <mc:AlternateContent xmlns:mc="http://schemas.openxmlformats.org/markup-compatibility/2006">
      <mc:Choice Requires="x14">
        <control shapeId="3103" r:id="rId19" name="CheckBox31">
          <controlPr defaultSize="0" autoLine="0" r:id="rId5">
            <anchor moveWithCells="1">
              <from>
                <xdr:col>19</xdr:col>
                <xdr:colOff>619125</xdr:colOff>
                <xdr:row>38</xdr:row>
                <xdr:rowOff>0</xdr:rowOff>
              </from>
              <to>
                <xdr:col>19</xdr:col>
                <xdr:colOff>904875</xdr:colOff>
                <xdr:row>38</xdr:row>
                <xdr:rowOff>257175</xdr:rowOff>
              </to>
            </anchor>
          </controlPr>
        </control>
      </mc:Choice>
      <mc:Fallback>
        <control shapeId="3103" r:id="rId19" name="CheckBox31"/>
      </mc:Fallback>
    </mc:AlternateContent>
    <mc:AlternateContent xmlns:mc="http://schemas.openxmlformats.org/markup-compatibility/2006">
      <mc:Choice Requires="x14">
        <control shapeId="3102" r:id="rId20" name="CheckBox30">
          <controlPr defaultSize="0" autoLine="0" r:id="rId5">
            <anchor moveWithCells="1">
              <from>
                <xdr:col>19</xdr:col>
                <xdr:colOff>619125</xdr:colOff>
                <xdr:row>38</xdr:row>
                <xdr:rowOff>0</xdr:rowOff>
              </from>
              <to>
                <xdr:col>19</xdr:col>
                <xdr:colOff>904875</xdr:colOff>
                <xdr:row>38</xdr:row>
                <xdr:rowOff>257175</xdr:rowOff>
              </to>
            </anchor>
          </controlPr>
        </control>
      </mc:Choice>
      <mc:Fallback>
        <control shapeId="3102" r:id="rId20" name="CheckBox30"/>
      </mc:Fallback>
    </mc:AlternateContent>
    <mc:AlternateContent xmlns:mc="http://schemas.openxmlformats.org/markup-compatibility/2006">
      <mc:Choice Requires="x14">
        <control shapeId="3101" r:id="rId21" name="CheckBox29">
          <controlPr defaultSize="0" autoLine="0" r:id="rId5">
            <anchor moveWithCells="1">
              <from>
                <xdr:col>19</xdr:col>
                <xdr:colOff>619125</xdr:colOff>
                <xdr:row>38</xdr:row>
                <xdr:rowOff>0</xdr:rowOff>
              </from>
              <to>
                <xdr:col>19</xdr:col>
                <xdr:colOff>904875</xdr:colOff>
                <xdr:row>38</xdr:row>
                <xdr:rowOff>257175</xdr:rowOff>
              </to>
            </anchor>
          </controlPr>
        </control>
      </mc:Choice>
      <mc:Fallback>
        <control shapeId="3101" r:id="rId21" name="CheckBox29"/>
      </mc:Fallback>
    </mc:AlternateContent>
    <mc:AlternateContent xmlns:mc="http://schemas.openxmlformats.org/markup-compatibility/2006">
      <mc:Choice Requires="x14">
        <control shapeId="3100" r:id="rId22" name="CheckBox28">
          <controlPr defaultSize="0" autoLine="0" r:id="rId23">
            <anchor moveWithCells="1">
              <from>
                <xdr:col>19</xdr:col>
                <xdr:colOff>619125</xdr:colOff>
                <xdr:row>37</xdr:row>
                <xdr:rowOff>161925</xdr:rowOff>
              </from>
              <to>
                <xdr:col>19</xdr:col>
                <xdr:colOff>904875</xdr:colOff>
                <xdr:row>37</xdr:row>
                <xdr:rowOff>419100</xdr:rowOff>
              </to>
            </anchor>
          </controlPr>
        </control>
      </mc:Choice>
      <mc:Fallback>
        <control shapeId="3100" r:id="rId22" name="CheckBox28"/>
      </mc:Fallback>
    </mc:AlternateContent>
    <mc:AlternateContent xmlns:mc="http://schemas.openxmlformats.org/markup-compatibility/2006">
      <mc:Choice Requires="x14">
        <control shapeId="3099" r:id="rId24" name="CheckBox27">
          <controlPr defaultSize="0" autoLine="0" r:id="rId23">
            <anchor moveWithCells="1">
              <from>
                <xdr:col>19</xdr:col>
                <xdr:colOff>619125</xdr:colOff>
                <xdr:row>36</xdr:row>
                <xdr:rowOff>161925</xdr:rowOff>
              </from>
              <to>
                <xdr:col>19</xdr:col>
                <xdr:colOff>904875</xdr:colOff>
                <xdr:row>36</xdr:row>
                <xdr:rowOff>419100</xdr:rowOff>
              </to>
            </anchor>
          </controlPr>
        </control>
      </mc:Choice>
      <mc:Fallback>
        <control shapeId="3099" r:id="rId24" name="CheckBox27"/>
      </mc:Fallback>
    </mc:AlternateContent>
    <mc:AlternateContent xmlns:mc="http://schemas.openxmlformats.org/markup-compatibility/2006">
      <mc:Choice Requires="x14">
        <control shapeId="3098" r:id="rId25" name="CheckBox26">
          <controlPr defaultSize="0" autoLine="0" r:id="rId23">
            <anchor moveWithCells="1">
              <from>
                <xdr:col>19</xdr:col>
                <xdr:colOff>619125</xdr:colOff>
                <xdr:row>35</xdr:row>
                <xdr:rowOff>161925</xdr:rowOff>
              </from>
              <to>
                <xdr:col>19</xdr:col>
                <xdr:colOff>904875</xdr:colOff>
                <xdr:row>35</xdr:row>
                <xdr:rowOff>419100</xdr:rowOff>
              </to>
            </anchor>
          </controlPr>
        </control>
      </mc:Choice>
      <mc:Fallback>
        <control shapeId="3098" r:id="rId25" name="CheckBox26"/>
      </mc:Fallback>
    </mc:AlternateContent>
    <mc:AlternateContent xmlns:mc="http://schemas.openxmlformats.org/markup-compatibility/2006">
      <mc:Choice Requires="x14">
        <control shapeId="3097" r:id="rId26" name="CheckBox25">
          <controlPr defaultSize="0" autoLine="0" r:id="rId23">
            <anchor moveWithCells="1">
              <from>
                <xdr:col>19</xdr:col>
                <xdr:colOff>619125</xdr:colOff>
                <xdr:row>34</xdr:row>
                <xdr:rowOff>161925</xdr:rowOff>
              </from>
              <to>
                <xdr:col>19</xdr:col>
                <xdr:colOff>904875</xdr:colOff>
                <xdr:row>34</xdr:row>
                <xdr:rowOff>419100</xdr:rowOff>
              </to>
            </anchor>
          </controlPr>
        </control>
      </mc:Choice>
      <mc:Fallback>
        <control shapeId="3097" r:id="rId26" name="CheckBox25"/>
      </mc:Fallback>
    </mc:AlternateContent>
    <mc:AlternateContent xmlns:mc="http://schemas.openxmlformats.org/markup-compatibility/2006">
      <mc:Choice Requires="x14">
        <control shapeId="3096" r:id="rId27" name="CheckBox24">
          <controlPr defaultSize="0" autoLine="0" r:id="rId23">
            <anchor moveWithCells="1">
              <from>
                <xdr:col>19</xdr:col>
                <xdr:colOff>619125</xdr:colOff>
                <xdr:row>33</xdr:row>
                <xdr:rowOff>161925</xdr:rowOff>
              </from>
              <to>
                <xdr:col>19</xdr:col>
                <xdr:colOff>904875</xdr:colOff>
                <xdr:row>33</xdr:row>
                <xdr:rowOff>419100</xdr:rowOff>
              </to>
            </anchor>
          </controlPr>
        </control>
      </mc:Choice>
      <mc:Fallback>
        <control shapeId="3096" r:id="rId27" name="CheckBox24"/>
      </mc:Fallback>
    </mc:AlternateContent>
    <mc:AlternateContent xmlns:mc="http://schemas.openxmlformats.org/markup-compatibility/2006">
      <mc:Choice Requires="x14">
        <control shapeId="3095" r:id="rId28" name="CheckBox23">
          <controlPr defaultSize="0" autoLine="0" r:id="rId23">
            <anchor moveWithCells="1">
              <from>
                <xdr:col>19</xdr:col>
                <xdr:colOff>619125</xdr:colOff>
                <xdr:row>32</xdr:row>
                <xdr:rowOff>161925</xdr:rowOff>
              </from>
              <to>
                <xdr:col>19</xdr:col>
                <xdr:colOff>904875</xdr:colOff>
                <xdr:row>32</xdr:row>
                <xdr:rowOff>419100</xdr:rowOff>
              </to>
            </anchor>
          </controlPr>
        </control>
      </mc:Choice>
      <mc:Fallback>
        <control shapeId="3095" r:id="rId28" name="CheckBox23"/>
      </mc:Fallback>
    </mc:AlternateContent>
    <mc:AlternateContent xmlns:mc="http://schemas.openxmlformats.org/markup-compatibility/2006">
      <mc:Choice Requires="x14">
        <control shapeId="3094" r:id="rId29" name="CheckBox22">
          <controlPr defaultSize="0" autoLine="0" r:id="rId23">
            <anchor moveWithCells="1">
              <from>
                <xdr:col>19</xdr:col>
                <xdr:colOff>619125</xdr:colOff>
                <xdr:row>31</xdr:row>
                <xdr:rowOff>161925</xdr:rowOff>
              </from>
              <to>
                <xdr:col>19</xdr:col>
                <xdr:colOff>904875</xdr:colOff>
                <xdr:row>31</xdr:row>
                <xdr:rowOff>419100</xdr:rowOff>
              </to>
            </anchor>
          </controlPr>
        </control>
      </mc:Choice>
      <mc:Fallback>
        <control shapeId="3094" r:id="rId29" name="CheckBox22"/>
      </mc:Fallback>
    </mc:AlternateContent>
    <mc:AlternateContent xmlns:mc="http://schemas.openxmlformats.org/markup-compatibility/2006">
      <mc:Choice Requires="x14">
        <control shapeId="3093" r:id="rId30" name="CheckBox21">
          <controlPr defaultSize="0" autoLine="0" r:id="rId23">
            <anchor moveWithCells="1">
              <from>
                <xdr:col>19</xdr:col>
                <xdr:colOff>619125</xdr:colOff>
                <xdr:row>30</xdr:row>
                <xdr:rowOff>161925</xdr:rowOff>
              </from>
              <to>
                <xdr:col>19</xdr:col>
                <xdr:colOff>904875</xdr:colOff>
                <xdr:row>30</xdr:row>
                <xdr:rowOff>419100</xdr:rowOff>
              </to>
            </anchor>
          </controlPr>
        </control>
      </mc:Choice>
      <mc:Fallback>
        <control shapeId="3093" r:id="rId30" name="CheckBox21"/>
      </mc:Fallback>
    </mc:AlternateContent>
    <mc:AlternateContent xmlns:mc="http://schemas.openxmlformats.org/markup-compatibility/2006">
      <mc:Choice Requires="x14">
        <control shapeId="3092" r:id="rId31" name="CheckBox20">
          <controlPr defaultSize="0" autoLine="0" r:id="rId23">
            <anchor moveWithCells="1">
              <from>
                <xdr:col>19</xdr:col>
                <xdr:colOff>619125</xdr:colOff>
                <xdr:row>29</xdr:row>
                <xdr:rowOff>161925</xdr:rowOff>
              </from>
              <to>
                <xdr:col>19</xdr:col>
                <xdr:colOff>904875</xdr:colOff>
                <xdr:row>29</xdr:row>
                <xdr:rowOff>419100</xdr:rowOff>
              </to>
            </anchor>
          </controlPr>
        </control>
      </mc:Choice>
      <mc:Fallback>
        <control shapeId="3092" r:id="rId31" name="CheckBox20"/>
      </mc:Fallback>
    </mc:AlternateContent>
    <mc:AlternateContent xmlns:mc="http://schemas.openxmlformats.org/markup-compatibility/2006">
      <mc:Choice Requires="x14">
        <control shapeId="3091" r:id="rId32" name="CheckBox19">
          <controlPr defaultSize="0" autoLine="0" r:id="rId23">
            <anchor moveWithCells="1">
              <from>
                <xdr:col>19</xdr:col>
                <xdr:colOff>619125</xdr:colOff>
                <xdr:row>28</xdr:row>
                <xdr:rowOff>161925</xdr:rowOff>
              </from>
              <to>
                <xdr:col>19</xdr:col>
                <xdr:colOff>904875</xdr:colOff>
                <xdr:row>28</xdr:row>
                <xdr:rowOff>419100</xdr:rowOff>
              </to>
            </anchor>
          </controlPr>
        </control>
      </mc:Choice>
      <mc:Fallback>
        <control shapeId="3091" r:id="rId32" name="CheckBox19"/>
      </mc:Fallback>
    </mc:AlternateContent>
    <mc:AlternateContent xmlns:mc="http://schemas.openxmlformats.org/markup-compatibility/2006">
      <mc:Choice Requires="x14">
        <control shapeId="3090" r:id="rId33" name="CheckBox18">
          <controlPr defaultSize="0" autoLine="0" r:id="rId23">
            <anchor moveWithCells="1">
              <from>
                <xdr:col>19</xdr:col>
                <xdr:colOff>619125</xdr:colOff>
                <xdr:row>27</xdr:row>
                <xdr:rowOff>161925</xdr:rowOff>
              </from>
              <to>
                <xdr:col>19</xdr:col>
                <xdr:colOff>904875</xdr:colOff>
                <xdr:row>27</xdr:row>
                <xdr:rowOff>419100</xdr:rowOff>
              </to>
            </anchor>
          </controlPr>
        </control>
      </mc:Choice>
      <mc:Fallback>
        <control shapeId="3090" r:id="rId33" name="CheckBox18"/>
      </mc:Fallback>
    </mc:AlternateContent>
    <mc:AlternateContent xmlns:mc="http://schemas.openxmlformats.org/markup-compatibility/2006">
      <mc:Choice Requires="x14">
        <control shapeId="3089" r:id="rId34" name="CheckBox17">
          <controlPr defaultSize="0" autoLine="0" r:id="rId5">
            <anchor moveWithCells="1">
              <from>
                <xdr:col>19</xdr:col>
                <xdr:colOff>619125</xdr:colOff>
                <xdr:row>26</xdr:row>
                <xdr:rowOff>161925</xdr:rowOff>
              </from>
              <to>
                <xdr:col>19</xdr:col>
                <xdr:colOff>904875</xdr:colOff>
                <xdr:row>26</xdr:row>
                <xdr:rowOff>419100</xdr:rowOff>
              </to>
            </anchor>
          </controlPr>
        </control>
      </mc:Choice>
      <mc:Fallback>
        <control shapeId="3089" r:id="rId34" name="CheckBox17"/>
      </mc:Fallback>
    </mc:AlternateContent>
    <mc:AlternateContent xmlns:mc="http://schemas.openxmlformats.org/markup-compatibility/2006">
      <mc:Choice Requires="x14">
        <control shapeId="3088" r:id="rId35" name="CheckBox16">
          <controlPr defaultSize="0" autoLine="0" r:id="rId5">
            <anchor moveWithCells="1">
              <from>
                <xdr:col>19</xdr:col>
                <xdr:colOff>619125</xdr:colOff>
                <xdr:row>25</xdr:row>
                <xdr:rowOff>161925</xdr:rowOff>
              </from>
              <to>
                <xdr:col>19</xdr:col>
                <xdr:colOff>904875</xdr:colOff>
                <xdr:row>25</xdr:row>
                <xdr:rowOff>419100</xdr:rowOff>
              </to>
            </anchor>
          </controlPr>
        </control>
      </mc:Choice>
      <mc:Fallback>
        <control shapeId="3088" r:id="rId35" name="CheckBox16"/>
      </mc:Fallback>
    </mc:AlternateContent>
    <mc:AlternateContent xmlns:mc="http://schemas.openxmlformats.org/markup-compatibility/2006">
      <mc:Choice Requires="x14">
        <control shapeId="3087" r:id="rId36" name="CheckBox15">
          <controlPr defaultSize="0" autoLine="0" r:id="rId5">
            <anchor moveWithCells="1">
              <from>
                <xdr:col>19</xdr:col>
                <xdr:colOff>619125</xdr:colOff>
                <xdr:row>24</xdr:row>
                <xdr:rowOff>161925</xdr:rowOff>
              </from>
              <to>
                <xdr:col>19</xdr:col>
                <xdr:colOff>904875</xdr:colOff>
                <xdr:row>24</xdr:row>
                <xdr:rowOff>419100</xdr:rowOff>
              </to>
            </anchor>
          </controlPr>
        </control>
      </mc:Choice>
      <mc:Fallback>
        <control shapeId="3087" r:id="rId36" name="CheckBox15"/>
      </mc:Fallback>
    </mc:AlternateContent>
    <mc:AlternateContent xmlns:mc="http://schemas.openxmlformats.org/markup-compatibility/2006">
      <mc:Choice Requires="x14">
        <control shapeId="3086" r:id="rId37" name="CheckBox14">
          <controlPr defaultSize="0" autoLine="0" r:id="rId5">
            <anchor moveWithCells="1">
              <from>
                <xdr:col>19</xdr:col>
                <xdr:colOff>619125</xdr:colOff>
                <xdr:row>23</xdr:row>
                <xdr:rowOff>161925</xdr:rowOff>
              </from>
              <to>
                <xdr:col>19</xdr:col>
                <xdr:colOff>904875</xdr:colOff>
                <xdr:row>23</xdr:row>
                <xdr:rowOff>419100</xdr:rowOff>
              </to>
            </anchor>
          </controlPr>
        </control>
      </mc:Choice>
      <mc:Fallback>
        <control shapeId="3086" r:id="rId37" name="CheckBox14"/>
      </mc:Fallback>
    </mc:AlternateContent>
    <mc:AlternateContent xmlns:mc="http://schemas.openxmlformats.org/markup-compatibility/2006">
      <mc:Choice Requires="x14">
        <control shapeId="3085" r:id="rId38" name="CheckBox13">
          <controlPr defaultSize="0" autoLine="0" r:id="rId5">
            <anchor moveWithCells="1">
              <from>
                <xdr:col>19</xdr:col>
                <xdr:colOff>619125</xdr:colOff>
                <xdr:row>22</xdr:row>
                <xdr:rowOff>161925</xdr:rowOff>
              </from>
              <to>
                <xdr:col>19</xdr:col>
                <xdr:colOff>904875</xdr:colOff>
                <xdr:row>22</xdr:row>
                <xdr:rowOff>419100</xdr:rowOff>
              </to>
            </anchor>
          </controlPr>
        </control>
      </mc:Choice>
      <mc:Fallback>
        <control shapeId="3085" r:id="rId38" name="CheckBox13"/>
      </mc:Fallback>
    </mc:AlternateContent>
    <mc:AlternateContent xmlns:mc="http://schemas.openxmlformats.org/markup-compatibility/2006">
      <mc:Choice Requires="x14">
        <control shapeId="3084" r:id="rId39" name="CheckBox12">
          <controlPr defaultSize="0" autoLine="0" r:id="rId5">
            <anchor moveWithCells="1">
              <from>
                <xdr:col>19</xdr:col>
                <xdr:colOff>619125</xdr:colOff>
                <xdr:row>21</xdr:row>
                <xdr:rowOff>161925</xdr:rowOff>
              </from>
              <to>
                <xdr:col>19</xdr:col>
                <xdr:colOff>904875</xdr:colOff>
                <xdr:row>21</xdr:row>
                <xdr:rowOff>419100</xdr:rowOff>
              </to>
            </anchor>
          </controlPr>
        </control>
      </mc:Choice>
      <mc:Fallback>
        <control shapeId="3084" r:id="rId39" name="CheckBox12"/>
      </mc:Fallback>
    </mc:AlternateContent>
    <mc:AlternateContent xmlns:mc="http://schemas.openxmlformats.org/markup-compatibility/2006">
      <mc:Choice Requires="x14">
        <control shapeId="3083" r:id="rId40" name="CheckBox11">
          <controlPr defaultSize="0" autoLine="0" r:id="rId5">
            <anchor moveWithCells="1">
              <from>
                <xdr:col>19</xdr:col>
                <xdr:colOff>619125</xdr:colOff>
                <xdr:row>20</xdr:row>
                <xdr:rowOff>161925</xdr:rowOff>
              </from>
              <to>
                <xdr:col>19</xdr:col>
                <xdr:colOff>904875</xdr:colOff>
                <xdr:row>20</xdr:row>
                <xdr:rowOff>419100</xdr:rowOff>
              </to>
            </anchor>
          </controlPr>
        </control>
      </mc:Choice>
      <mc:Fallback>
        <control shapeId="3083" r:id="rId40" name="CheckBox11"/>
      </mc:Fallback>
    </mc:AlternateContent>
    <mc:AlternateContent xmlns:mc="http://schemas.openxmlformats.org/markup-compatibility/2006">
      <mc:Choice Requires="x14">
        <control shapeId="3082" r:id="rId41" name="CheckBox10">
          <controlPr defaultSize="0" autoLine="0" r:id="rId5">
            <anchor moveWithCells="1">
              <from>
                <xdr:col>19</xdr:col>
                <xdr:colOff>619125</xdr:colOff>
                <xdr:row>19</xdr:row>
                <xdr:rowOff>161925</xdr:rowOff>
              </from>
              <to>
                <xdr:col>19</xdr:col>
                <xdr:colOff>904875</xdr:colOff>
                <xdr:row>19</xdr:row>
                <xdr:rowOff>419100</xdr:rowOff>
              </to>
            </anchor>
          </controlPr>
        </control>
      </mc:Choice>
      <mc:Fallback>
        <control shapeId="3082" r:id="rId41" name="CheckBox10"/>
      </mc:Fallback>
    </mc:AlternateContent>
    <mc:AlternateContent xmlns:mc="http://schemas.openxmlformats.org/markup-compatibility/2006">
      <mc:Choice Requires="x14">
        <control shapeId="3081" r:id="rId42" name="CheckBox9">
          <controlPr defaultSize="0" autoLine="0" r:id="rId5">
            <anchor moveWithCells="1">
              <from>
                <xdr:col>19</xdr:col>
                <xdr:colOff>619125</xdr:colOff>
                <xdr:row>18</xdr:row>
                <xdr:rowOff>161925</xdr:rowOff>
              </from>
              <to>
                <xdr:col>19</xdr:col>
                <xdr:colOff>904875</xdr:colOff>
                <xdr:row>18</xdr:row>
                <xdr:rowOff>419100</xdr:rowOff>
              </to>
            </anchor>
          </controlPr>
        </control>
      </mc:Choice>
      <mc:Fallback>
        <control shapeId="3081" r:id="rId42" name="CheckBox9"/>
      </mc:Fallback>
    </mc:AlternateContent>
    <mc:AlternateContent xmlns:mc="http://schemas.openxmlformats.org/markup-compatibility/2006">
      <mc:Choice Requires="x14">
        <control shapeId="3080" r:id="rId43" name="CheckBox8">
          <controlPr defaultSize="0" autoLine="0" r:id="rId5">
            <anchor moveWithCells="1">
              <from>
                <xdr:col>19</xdr:col>
                <xdr:colOff>619125</xdr:colOff>
                <xdr:row>17</xdr:row>
                <xdr:rowOff>161925</xdr:rowOff>
              </from>
              <to>
                <xdr:col>19</xdr:col>
                <xdr:colOff>904875</xdr:colOff>
                <xdr:row>17</xdr:row>
                <xdr:rowOff>419100</xdr:rowOff>
              </to>
            </anchor>
          </controlPr>
        </control>
      </mc:Choice>
      <mc:Fallback>
        <control shapeId="3080" r:id="rId43" name="CheckBox8"/>
      </mc:Fallback>
    </mc:AlternateContent>
    <mc:AlternateContent xmlns:mc="http://schemas.openxmlformats.org/markup-compatibility/2006">
      <mc:Choice Requires="x14">
        <control shapeId="3079" r:id="rId44" name="CheckBox7">
          <controlPr defaultSize="0" autoLine="0" r:id="rId5">
            <anchor moveWithCells="1">
              <from>
                <xdr:col>19</xdr:col>
                <xdr:colOff>619125</xdr:colOff>
                <xdr:row>16</xdr:row>
                <xdr:rowOff>161925</xdr:rowOff>
              </from>
              <to>
                <xdr:col>19</xdr:col>
                <xdr:colOff>904875</xdr:colOff>
                <xdr:row>16</xdr:row>
                <xdr:rowOff>419100</xdr:rowOff>
              </to>
            </anchor>
          </controlPr>
        </control>
      </mc:Choice>
      <mc:Fallback>
        <control shapeId="3079" r:id="rId44" name="CheckBox7"/>
      </mc:Fallback>
    </mc:AlternateContent>
    <mc:AlternateContent xmlns:mc="http://schemas.openxmlformats.org/markup-compatibility/2006">
      <mc:Choice Requires="x14">
        <control shapeId="3078" r:id="rId45" name="CheckBox6">
          <controlPr defaultSize="0" autoLine="0" r:id="rId23">
            <anchor moveWithCells="1">
              <from>
                <xdr:col>19</xdr:col>
                <xdr:colOff>619125</xdr:colOff>
                <xdr:row>15</xdr:row>
                <xdr:rowOff>161925</xdr:rowOff>
              </from>
              <to>
                <xdr:col>19</xdr:col>
                <xdr:colOff>904875</xdr:colOff>
                <xdr:row>15</xdr:row>
                <xdr:rowOff>419100</xdr:rowOff>
              </to>
            </anchor>
          </controlPr>
        </control>
      </mc:Choice>
      <mc:Fallback>
        <control shapeId="3078" r:id="rId45" name="CheckBox6"/>
      </mc:Fallback>
    </mc:AlternateContent>
    <mc:AlternateContent xmlns:mc="http://schemas.openxmlformats.org/markup-compatibility/2006">
      <mc:Choice Requires="x14">
        <control shapeId="3077" r:id="rId46" name="CheckBox5">
          <controlPr defaultSize="0" autoLine="0" r:id="rId23">
            <anchor moveWithCells="1">
              <from>
                <xdr:col>19</xdr:col>
                <xdr:colOff>619125</xdr:colOff>
                <xdr:row>14</xdr:row>
                <xdr:rowOff>171450</xdr:rowOff>
              </from>
              <to>
                <xdr:col>19</xdr:col>
                <xdr:colOff>904875</xdr:colOff>
                <xdr:row>14</xdr:row>
                <xdr:rowOff>428625</xdr:rowOff>
              </to>
            </anchor>
          </controlPr>
        </control>
      </mc:Choice>
      <mc:Fallback>
        <control shapeId="3077" r:id="rId46" name="CheckBox5"/>
      </mc:Fallback>
    </mc:AlternateContent>
    <mc:AlternateContent xmlns:mc="http://schemas.openxmlformats.org/markup-compatibility/2006">
      <mc:Choice Requires="x14">
        <control shapeId="3076" r:id="rId47" name="CheckBox4">
          <controlPr defaultSize="0" autoLine="0" r:id="rId5">
            <anchor moveWithCells="1">
              <from>
                <xdr:col>19</xdr:col>
                <xdr:colOff>619125</xdr:colOff>
                <xdr:row>13</xdr:row>
                <xdr:rowOff>161925</xdr:rowOff>
              </from>
              <to>
                <xdr:col>19</xdr:col>
                <xdr:colOff>904875</xdr:colOff>
                <xdr:row>13</xdr:row>
                <xdr:rowOff>419100</xdr:rowOff>
              </to>
            </anchor>
          </controlPr>
        </control>
      </mc:Choice>
      <mc:Fallback>
        <control shapeId="3076" r:id="rId47" name="CheckBox4"/>
      </mc:Fallback>
    </mc:AlternateContent>
    <mc:AlternateContent xmlns:mc="http://schemas.openxmlformats.org/markup-compatibility/2006">
      <mc:Choice Requires="x14">
        <control shapeId="3075" r:id="rId48" name="CheckBox3">
          <controlPr defaultSize="0" autoLine="0" r:id="rId5">
            <anchor moveWithCells="1">
              <from>
                <xdr:col>19</xdr:col>
                <xdr:colOff>619125</xdr:colOff>
                <xdr:row>12</xdr:row>
                <xdr:rowOff>161925</xdr:rowOff>
              </from>
              <to>
                <xdr:col>19</xdr:col>
                <xdr:colOff>904875</xdr:colOff>
                <xdr:row>12</xdr:row>
                <xdr:rowOff>419100</xdr:rowOff>
              </to>
            </anchor>
          </controlPr>
        </control>
      </mc:Choice>
      <mc:Fallback>
        <control shapeId="3075" r:id="rId48" name="CheckBox3"/>
      </mc:Fallback>
    </mc:AlternateContent>
    <mc:AlternateContent xmlns:mc="http://schemas.openxmlformats.org/markup-compatibility/2006">
      <mc:Choice Requires="x14">
        <control shapeId="3074" r:id="rId49" name="CheckBox2">
          <controlPr defaultSize="0" autoLine="0" r:id="rId23">
            <anchor moveWithCells="1">
              <from>
                <xdr:col>19</xdr:col>
                <xdr:colOff>619125</xdr:colOff>
                <xdr:row>11</xdr:row>
                <xdr:rowOff>161925</xdr:rowOff>
              </from>
              <to>
                <xdr:col>19</xdr:col>
                <xdr:colOff>904875</xdr:colOff>
                <xdr:row>12</xdr:row>
                <xdr:rowOff>19050</xdr:rowOff>
              </to>
            </anchor>
          </controlPr>
        </control>
      </mc:Choice>
      <mc:Fallback>
        <control shapeId="3074" r:id="rId49" name="CheckBox2"/>
      </mc:Fallback>
    </mc:AlternateContent>
    <mc:AlternateContent xmlns:mc="http://schemas.openxmlformats.org/markup-compatibility/2006">
      <mc:Choice Requires="x14">
        <control shapeId="3073" r:id="rId50" name="CheckBox1">
          <controlPr defaultSize="0" autoLine="0" r:id="rId51">
            <anchor moveWithCells="1">
              <from>
                <xdr:col>19</xdr:col>
                <xdr:colOff>628650</xdr:colOff>
                <xdr:row>10</xdr:row>
                <xdr:rowOff>57150</xdr:rowOff>
              </from>
              <to>
                <xdr:col>19</xdr:col>
                <xdr:colOff>876300</xdr:colOff>
                <xdr:row>10</xdr:row>
                <xdr:rowOff>457200</xdr:rowOff>
              </to>
            </anchor>
          </controlPr>
        </control>
      </mc:Choice>
      <mc:Fallback>
        <control shapeId="3073" r:id="rId50" name="CheckBox1"/>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E12"/>
  <sheetViews>
    <sheetView topLeftCell="A7" zoomScale="120" zoomScaleNormal="120" workbookViewId="0">
      <selection activeCell="A12" sqref="A12"/>
    </sheetView>
  </sheetViews>
  <sheetFormatPr baseColWidth="10" defaultColWidth="11.42578125" defaultRowHeight="15" x14ac:dyDescent="0.25"/>
  <cols>
    <col min="1" max="1" width="31" customWidth="1"/>
    <col min="2" max="2" width="24.140625" customWidth="1"/>
    <col min="3" max="3" width="22.85546875" customWidth="1"/>
    <col min="4" max="4" width="26.5703125" customWidth="1"/>
    <col min="5" max="5" width="21.42578125" customWidth="1"/>
  </cols>
  <sheetData>
    <row r="1" spans="1:5" ht="15" customHeight="1" x14ac:dyDescent="0.25">
      <c r="A1" s="523"/>
      <c r="B1" s="519" t="s">
        <v>15</v>
      </c>
      <c r="C1" s="520"/>
      <c r="D1" s="3" t="s">
        <v>16</v>
      </c>
      <c r="E1" s="524"/>
    </row>
    <row r="2" spans="1:5" ht="15" customHeight="1" x14ac:dyDescent="0.25">
      <c r="A2" s="523"/>
      <c r="B2" s="521"/>
      <c r="C2" s="522"/>
      <c r="D2" s="3" t="s">
        <v>2</v>
      </c>
      <c r="E2" s="524"/>
    </row>
    <row r="3" spans="1:5" ht="30" customHeight="1" x14ac:dyDescent="0.25">
      <c r="A3" s="523"/>
      <c r="B3" s="519" t="s">
        <v>17</v>
      </c>
      <c r="C3" s="520"/>
      <c r="D3" s="3" t="s">
        <v>18</v>
      </c>
      <c r="E3" s="524"/>
    </row>
    <row r="4" spans="1:5" ht="15" customHeight="1" x14ac:dyDescent="0.25">
      <c r="A4" s="523"/>
      <c r="B4" s="521"/>
      <c r="C4" s="522"/>
      <c r="D4" s="3" t="s">
        <v>5</v>
      </c>
      <c r="E4" s="524"/>
    </row>
    <row r="5" spans="1:5" ht="15.75" thickBot="1" x14ac:dyDescent="0.3"/>
    <row r="6" spans="1:5" x14ac:dyDescent="0.25">
      <c r="A6" s="460" t="s">
        <v>19</v>
      </c>
      <c r="B6" s="461"/>
      <c r="C6" s="461"/>
      <c r="D6" s="461"/>
      <c r="E6" s="461"/>
    </row>
    <row r="7" spans="1:5" ht="30.75" thickBot="1" x14ac:dyDescent="0.3">
      <c r="A7" s="4" t="s">
        <v>20</v>
      </c>
      <c r="B7" s="5" t="s">
        <v>21</v>
      </c>
      <c r="C7" s="5" t="s">
        <v>22</v>
      </c>
      <c r="D7" s="10" t="s">
        <v>23</v>
      </c>
      <c r="E7" s="5" t="s">
        <v>24</v>
      </c>
    </row>
    <row r="8" spans="1:5" ht="45" x14ac:dyDescent="0.25">
      <c r="A8" s="12" t="s">
        <v>25</v>
      </c>
      <c r="B8" s="6" t="s">
        <v>26</v>
      </c>
      <c r="C8" s="6" t="s">
        <v>26</v>
      </c>
      <c r="D8" s="6" t="s">
        <v>26</v>
      </c>
      <c r="E8" s="7" t="s">
        <v>26</v>
      </c>
    </row>
    <row r="9" spans="1:5" ht="39" x14ac:dyDescent="0.25">
      <c r="A9" s="13" t="s">
        <v>27</v>
      </c>
      <c r="B9" s="8" t="s">
        <v>26</v>
      </c>
      <c r="C9" s="8" t="s">
        <v>26</v>
      </c>
      <c r="D9" s="8" t="s">
        <v>26</v>
      </c>
      <c r="E9" s="9" t="s">
        <v>26</v>
      </c>
    </row>
    <row r="10" spans="1:5" ht="30" x14ac:dyDescent="0.25">
      <c r="A10" s="11" t="s">
        <v>28</v>
      </c>
      <c r="B10" s="8" t="s">
        <v>26</v>
      </c>
      <c r="C10" s="8" t="s">
        <v>26</v>
      </c>
      <c r="D10" s="8" t="s">
        <v>26</v>
      </c>
      <c r="E10" s="9" t="s">
        <v>26</v>
      </c>
    </row>
    <row r="11" spans="1:5" ht="39" x14ac:dyDescent="0.25">
      <c r="A11" s="13" t="s">
        <v>29</v>
      </c>
      <c r="B11" s="8" t="s">
        <v>26</v>
      </c>
      <c r="C11" s="8" t="s">
        <v>26</v>
      </c>
      <c r="D11" s="8" t="s">
        <v>26</v>
      </c>
      <c r="E11" s="9" t="s">
        <v>26</v>
      </c>
    </row>
    <row r="12" spans="1:5" ht="51.75" x14ac:dyDescent="0.25">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6"/>
  </sheetPr>
  <dimension ref="A1:G18"/>
  <sheetViews>
    <sheetView zoomScale="120" zoomScaleNormal="120" workbookViewId="0">
      <selection activeCell="D10" sqref="D10"/>
    </sheetView>
  </sheetViews>
  <sheetFormatPr baseColWidth="10" defaultColWidth="11.42578125" defaultRowHeight="15" x14ac:dyDescent="0.25"/>
  <cols>
    <col min="1" max="1" width="31" customWidth="1"/>
    <col min="2" max="2" width="27.28515625" customWidth="1"/>
    <col min="3" max="3" width="24.7109375" customWidth="1"/>
    <col min="4" max="5" width="27.28515625" customWidth="1"/>
    <col min="6" max="6" width="32.85546875" customWidth="1"/>
    <col min="7" max="7" width="26.28515625" customWidth="1"/>
  </cols>
  <sheetData>
    <row r="1" spans="1:7" x14ac:dyDescent="0.25">
      <c r="A1" s="489"/>
      <c r="B1" s="419" t="s">
        <v>0</v>
      </c>
      <c r="C1" s="420"/>
      <c r="D1" s="420"/>
      <c r="E1" s="420"/>
      <c r="F1" s="28" t="s">
        <v>1</v>
      </c>
      <c r="G1" s="531"/>
    </row>
    <row r="2" spans="1:7" x14ac:dyDescent="0.25">
      <c r="A2" s="490"/>
      <c r="B2" s="529"/>
      <c r="C2" s="530"/>
      <c r="D2" s="530"/>
      <c r="E2" s="530"/>
      <c r="F2" s="27" t="s">
        <v>31</v>
      </c>
      <c r="G2" s="532"/>
    </row>
    <row r="3" spans="1:7" x14ac:dyDescent="0.25">
      <c r="A3" s="490"/>
      <c r="B3" s="534" t="s">
        <v>32</v>
      </c>
      <c r="C3" s="535"/>
      <c r="D3" s="535"/>
      <c r="E3" s="535"/>
      <c r="F3" s="27" t="s">
        <v>4</v>
      </c>
      <c r="G3" s="532"/>
    </row>
    <row r="4" spans="1:7" ht="15.75" thickBot="1" x14ac:dyDescent="0.3">
      <c r="A4" s="528"/>
      <c r="B4" s="425"/>
      <c r="C4" s="426"/>
      <c r="D4" s="426"/>
      <c r="E4" s="426"/>
      <c r="F4" s="29" t="s">
        <v>5</v>
      </c>
      <c r="G4" s="533"/>
    </row>
    <row r="5" spans="1:7" ht="15.75" thickBot="1" x14ac:dyDescent="0.3"/>
    <row r="6" spans="1:7" s="36" customFormat="1" ht="15.75" x14ac:dyDescent="0.25">
      <c r="A6" s="536" t="s">
        <v>33</v>
      </c>
      <c r="B6" s="537"/>
      <c r="C6" s="537"/>
      <c r="D6" s="537"/>
      <c r="E6" s="537"/>
      <c r="F6" s="537"/>
      <c r="G6" s="538"/>
    </row>
    <row r="7" spans="1:7" ht="31.5" customHeight="1" x14ac:dyDescent="0.25">
      <c r="A7" s="22" t="s">
        <v>34</v>
      </c>
      <c r="B7" s="17" t="s">
        <v>35</v>
      </c>
      <c r="C7" s="33" t="s">
        <v>36</v>
      </c>
      <c r="D7" s="23" t="s">
        <v>37</v>
      </c>
      <c r="E7" s="17" t="s">
        <v>38</v>
      </c>
      <c r="F7" s="18" t="s">
        <v>39</v>
      </c>
      <c r="G7" s="18" t="s">
        <v>40</v>
      </c>
    </row>
    <row r="8" spans="1:7" ht="33" customHeight="1" x14ac:dyDescent="0.25">
      <c r="A8" s="525"/>
      <c r="B8" s="8"/>
      <c r="C8" s="8"/>
      <c r="D8" s="8"/>
      <c r="E8" s="8"/>
      <c r="F8" s="8"/>
      <c r="G8" s="9"/>
    </row>
    <row r="9" spans="1:7" ht="33" customHeight="1" x14ac:dyDescent="0.25">
      <c r="A9" s="526"/>
      <c r="B9" s="8"/>
      <c r="C9" s="8"/>
      <c r="D9" s="8"/>
      <c r="E9" s="8"/>
      <c r="F9" s="8"/>
      <c r="G9" s="9"/>
    </row>
    <row r="10" spans="1:7" ht="33" customHeight="1" x14ac:dyDescent="0.25">
      <c r="A10" s="526"/>
      <c r="B10" s="8"/>
      <c r="C10" s="8"/>
      <c r="D10" s="8"/>
      <c r="E10" s="8"/>
      <c r="F10" s="8"/>
      <c r="G10" s="9"/>
    </row>
    <row r="11" spans="1:7" ht="33" customHeight="1" x14ac:dyDescent="0.25">
      <c r="A11" s="526"/>
      <c r="B11" s="8"/>
      <c r="C11" s="8"/>
      <c r="D11" s="8"/>
      <c r="E11" s="8"/>
      <c r="F11" s="8"/>
      <c r="G11" s="9"/>
    </row>
    <row r="12" spans="1:7" ht="33" customHeight="1" x14ac:dyDescent="0.25">
      <c r="A12" s="526"/>
      <c r="B12" s="8"/>
      <c r="C12" s="8"/>
      <c r="D12" s="8"/>
      <c r="E12" s="8"/>
      <c r="F12" s="8"/>
      <c r="G12" s="9"/>
    </row>
    <row r="13" spans="1:7" ht="33" customHeight="1" x14ac:dyDescent="0.25">
      <c r="A13" s="526"/>
      <c r="B13" s="8"/>
      <c r="C13" s="8"/>
      <c r="D13" s="8"/>
      <c r="E13" s="8"/>
      <c r="F13" s="8"/>
      <c r="G13" s="9"/>
    </row>
    <row r="14" spans="1:7" ht="33" customHeight="1" x14ac:dyDescent="0.25">
      <c r="A14" s="526"/>
      <c r="B14" s="8"/>
      <c r="C14" s="8"/>
      <c r="D14" s="8"/>
      <c r="E14" s="8"/>
      <c r="F14" s="8"/>
      <c r="G14" s="9"/>
    </row>
    <row r="15" spans="1:7" ht="33" customHeight="1" x14ac:dyDescent="0.25">
      <c r="A15" s="526"/>
      <c r="B15" s="8"/>
      <c r="C15" s="8"/>
      <c r="D15" s="8"/>
      <c r="E15" s="8"/>
      <c r="F15" s="8"/>
      <c r="G15" s="9"/>
    </row>
    <row r="16" spans="1:7" ht="33" customHeight="1" x14ac:dyDescent="0.25">
      <c r="A16" s="526"/>
      <c r="B16" s="8"/>
      <c r="C16" s="8"/>
      <c r="D16" s="8"/>
      <c r="E16" s="8"/>
      <c r="F16" s="8"/>
      <c r="G16" s="9"/>
    </row>
    <row r="17" spans="1:7" ht="33" customHeight="1" x14ac:dyDescent="0.25">
      <c r="A17" s="526"/>
      <c r="B17" s="8"/>
      <c r="C17" s="8"/>
      <c r="D17" s="8"/>
      <c r="E17" s="8"/>
      <c r="F17" s="8"/>
      <c r="G17" s="9"/>
    </row>
    <row r="18" spans="1:7" ht="33" customHeight="1" thickBot="1" x14ac:dyDescent="0.3">
      <c r="A18" s="527"/>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242"/>
  <sheetViews>
    <sheetView zoomScale="70" zoomScaleNormal="70" workbookViewId="0">
      <selection activeCell="D1" sqref="D1:D4"/>
    </sheetView>
  </sheetViews>
  <sheetFormatPr baseColWidth="10" defaultRowHeight="15" x14ac:dyDescent="0.25"/>
  <cols>
    <col min="1" max="1" width="30.42578125" customWidth="1"/>
    <col min="2" max="2" width="78.85546875" customWidth="1"/>
    <col min="3" max="3" width="10" customWidth="1"/>
    <col min="4" max="4" width="16.42578125" style="275" customWidth="1"/>
    <col min="5" max="5" width="15.85546875" customWidth="1"/>
  </cols>
  <sheetData>
    <row r="1" spans="1:5" ht="25.5" x14ac:dyDescent="0.25">
      <c r="A1" s="544"/>
      <c r="B1" s="491" t="str">
        <f>CONTEXTO!B1</f>
        <v xml:space="preserve">PROCESO: </v>
      </c>
      <c r="C1" s="30" t="s">
        <v>84</v>
      </c>
      <c r="D1" s="384" t="s">
        <v>617</v>
      </c>
      <c r="E1" s="569"/>
    </row>
    <row r="2" spans="1:5" x14ac:dyDescent="0.25">
      <c r="A2" s="545"/>
      <c r="B2" s="492"/>
      <c r="C2" s="31" t="s">
        <v>2</v>
      </c>
      <c r="D2" s="382">
        <v>4</v>
      </c>
      <c r="E2" s="570"/>
    </row>
    <row r="3" spans="1:5" x14ac:dyDescent="0.25">
      <c r="A3" s="545"/>
      <c r="B3" s="547" t="s">
        <v>378</v>
      </c>
      <c r="C3" s="31" t="s">
        <v>86</v>
      </c>
      <c r="D3" s="391">
        <v>44008</v>
      </c>
      <c r="E3" s="570"/>
    </row>
    <row r="4" spans="1:5" ht="15.75" thickBot="1" x14ac:dyDescent="0.3">
      <c r="A4" s="546"/>
      <c r="B4" s="548"/>
      <c r="C4" s="273" t="s">
        <v>5</v>
      </c>
      <c r="D4" s="383" t="s">
        <v>618</v>
      </c>
      <c r="E4" s="571"/>
    </row>
    <row r="5" spans="1:5" ht="15.75" thickBot="1" x14ac:dyDescent="0.3">
      <c r="A5" s="549"/>
      <c r="B5" s="450"/>
      <c r="C5" s="450"/>
      <c r="D5" s="450"/>
      <c r="E5" s="450"/>
    </row>
    <row r="6" spans="1:5" x14ac:dyDescent="0.25">
      <c r="A6" s="550" t="str">
        <f>+CONTEXTO!A8</f>
        <v>PROCESO: GESTION AMBIENTAL</v>
      </c>
      <c r="B6" s="551"/>
      <c r="C6" s="551"/>
      <c r="D6" s="551"/>
      <c r="E6" s="552"/>
    </row>
    <row r="7" spans="1:5" x14ac:dyDescent="0.25">
      <c r="A7" s="553"/>
      <c r="B7" s="554"/>
      <c r="C7" s="554"/>
      <c r="D7" s="554"/>
      <c r="E7" s="555"/>
    </row>
    <row r="8" spans="1:5" x14ac:dyDescent="0.25">
      <c r="A8" s="556" t="str">
        <f>+CONTEXTO!A9</f>
        <v xml:space="preserve">OBJETIVO: GESTIONAR LA CONSERVACION, RESTAURACION Y APROVECHAMIENTO SOSTENIBLE DE LOS RECURSOS NATURALES ASI COMO EJECUTAR ACCIONES DE CONOCIMIENTO, REDUCCION DEL RIESGO Y MANEJO DE DESASTRES DE MANERA PERMANENTE, MEDIANTE LA IMPLEMENTACION DE PLANES, PROGRAMAS Y PROYECTOS EN PROCURA DE ALCANZAR CALIDAD AMBIENTAL Y EJERCER EL CONTROL Y VIGILANCIA EN LOS CASOS QUE APLIQUE, PARA EL DESARROLLO HUMANO INTEGRAL EN EL MUNICIPIO DE IBAGUE.
</v>
      </c>
      <c r="B8" s="557"/>
      <c r="C8" s="557"/>
      <c r="D8" s="557"/>
      <c r="E8" s="558"/>
    </row>
    <row r="9" spans="1:5" ht="27" customHeight="1" thickBot="1" x14ac:dyDescent="0.3">
      <c r="A9" s="559"/>
      <c r="B9" s="560"/>
      <c r="C9" s="560"/>
      <c r="D9" s="560"/>
      <c r="E9" s="561"/>
    </row>
    <row r="10" spans="1:5" ht="15.75" thickBot="1" x14ac:dyDescent="0.3">
      <c r="A10" s="562"/>
      <c r="B10" s="562"/>
      <c r="C10" s="562"/>
      <c r="D10" s="562"/>
      <c r="E10" s="562"/>
    </row>
    <row r="11" spans="1:5" ht="27.75" customHeight="1" x14ac:dyDescent="0.25">
      <c r="A11" s="563" t="s">
        <v>369</v>
      </c>
      <c r="B11" s="565" t="s">
        <v>368</v>
      </c>
      <c r="C11" s="565"/>
      <c r="D11" s="567" t="s">
        <v>370</v>
      </c>
      <c r="E11" s="568"/>
    </row>
    <row r="12" spans="1:5" x14ac:dyDescent="0.25">
      <c r="A12" s="564"/>
      <c r="B12" s="566"/>
      <c r="C12" s="566"/>
      <c r="D12" s="103" t="s">
        <v>98</v>
      </c>
      <c r="E12" s="270" t="s">
        <v>99</v>
      </c>
    </row>
    <row r="13" spans="1:5" ht="33" customHeight="1" x14ac:dyDescent="0.25">
      <c r="A13" s="539"/>
      <c r="B13" s="541" t="s">
        <v>315</v>
      </c>
      <c r="C13" s="542"/>
      <c r="D13" s="305"/>
      <c r="E13" s="306"/>
    </row>
    <row r="14" spans="1:5" ht="33" customHeight="1" x14ac:dyDescent="0.25">
      <c r="A14" s="539"/>
      <c r="B14" s="541" t="s">
        <v>319</v>
      </c>
      <c r="C14" s="542"/>
      <c r="D14" s="305"/>
      <c r="E14" s="306"/>
    </row>
    <row r="15" spans="1:5" ht="33" customHeight="1" x14ac:dyDescent="0.25">
      <c r="A15" s="539"/>
      <c r="B15" s="541" t="s">
        <v>316</v>
      </c>
      <c r="C15" s="542"/>
      <c r="D15" s="305"/>
      <c r="E15" s="306"/>
    </row>
    <row r="16" spans="1:5" ht="33" customHeight="1" x14ac:dyDescent="0.25">
      <c r="A16" s="539"/>
      <c r="B16" s="541" t="s">
        <v>317</v>
      </c>
      <c r="C16" s="542"/>
      <c r="D16" s="305"/>
      <c r="E16" s="306"/>
    </row>
    <row r="17" spans="1:5" ht="33" customHeight="1" x14ac:dyDescent="0.25">
      <c r="A17" s="539"/>
      <c r="B17" s="541" t="s">
        <v>318</v>
      </c>
      <c r="C17" s="542"/>
      <c r="D17" s="306"/>
      <c r="E17" s="306"/>
    </row>
    <row r="18" spans="1:5" ht="33" customHeight="1" x14ac:dyDescent="0.25">
      <c r="A18" s="539"/>
      <c r="B18" s="541" t="s">
        <v>320</v>
      </c>
      <c r="C18" s="542"/>
      <c r="D18" s="306"/>
      <c r="E18" s="306"/>
    </row>
    <row r="19" spans="1:5" ht="33" customHeight="1" x14ac:dyDescent="0.25">
      <c r="A19" s="539"/>
      <c r="B19" s="541" t="s">
        <v>321</v>
      </c>
      <c r="C19" s="542"/>
      <c r="D19" s="306"/>
      <c r="E19" s="306"/>
    </row>
    <row r="20" spans="1:5" ht="33" customHeight="1" x14ac:dyDescent="0.25">
      <c r="A20" s="539"/>
      <c r="B20" s="541" t="s">
        <v>322</v>
      </c>
      <c r="C20" s="542"/>
      <c r="D20" s="306"/>
      <c r="E20" s="306"/>
    </row>
    <row r="21" spans="1:5" ht="33" customHeight="1" x14ac:dyDescent="0.25">
      <c r="A21" s="539"/>
      <c r="B21" s="541" t="s">
        <v>323</v>
      </c>
      <c r="C21" s="542"/>
      <c r="D21" s="306"/>
      <c r="E21" s="306"/>
    </row>
    <row r="22" spans="1:5" ht="33" customHeight="1" x14ac:dyDescent="0.25">
      <c r="A22" s="539"/>
      <c r="B22" s="541" t="s">
        <v>324</v>
      </c>
      <c r="C22" s="542"/>
      <c r="D22" s="306"/>
      <c r="E22" s="306"/>
    </row>
    <row r="23" spans="1:5" ht="33" customHeight="1" x14ac:dyDescent="0.25">
      <c r="A23" s="539"/>
      <c r="B23" s="541" t="s">
        <v>325</v>
      </c>
      <c r="C23" s="542"/>
      <c r="D23" s="306"/>
      <c r="E23" s="306"/>
    </row>
    <row r="24" spans="1:5" ht="33" customHeight="1" x14ac:dyDescent="0.25">
      <c r="A24" s="539"/>
      <c r="B24" s="541" t="s">
        <v>326</v>
      </c>
      <c r="C24" s="542"/>
      <c r="D24" s="306"/>
      <c r="E24" s="306"/>
    </row>
    <row r="25" spans="1:5" ht="33" customHeight="1" x14ac:dyDescent="0.25">
      <c r="A25" s="539"/>
      <c r="B25" s="541" t="s">
        <v>327</v>
      </c>
      <c r="C25" s="542"/>
      <c r="D25" s="306"/>
      <c r="E25" s="306"/>
    </row>
    <row r="26" spans="1:5" ht="33" customHeight="1" x14ac:dyDescent="0.25">
      <c r="A26" s="539"/>
      <c r="B26" s="541" t="s">
        <v>328</v>
      </c>
      <c r="C26" s="542"/>
      <c r="D26" s="306"/>
      <c r="E26" s="306"/>
    </row>
    <row r="27" spans="1:5" ht="33" customHeight="1" x14ac:dyDescent="0.25">
      <c r="A27" s="539"/>
      <c r="B27" s="541" t="s">
        <v>329</v>
      </c>
      <c r="C27" s="542"/>
      <c r="D27" s="306"/>
      <c r="E27" s="306"/>
    </row>
    <row r="28" spans="1:5" ht="33" customHeight="1" x14ac:dyDescent="0.25">
      <c r="A28" s="539"/>
      <c r="B28" s="541" t="s">
        <v>330</v>
      </c>
      <c r="C28" s="542"/>
      <c r="D28" s="306"/>
      <c r="E28" s="306"/>
    </row>
    <row r="29" spans="1:5" ht="33" customHeight="1" x14ac:dyDescent="0.25">
      <c r="A29" s="539"/>
      <c r="B29" s="541" t="s">
        <v>331</v>
      </c>
      <c r="C29" s="542"/>
      <c r="D29" s="306"/>
      <c r="E29" s="306"/>
    </row>
    <row r="30" spans="1:5" ht="33" customHeight="1" x14ac:dyDescent="0.25">
      <c r="A30" s="539"/>
      <c r="B30" s="541" t="s">
        <v>332</v>
      </c>
      <c r="C30" s="542"/>
      <c r="D30" s="306"/>
      <c r="E30" s="306"/>
    </row>
    <row r="31" spans="1:5" ht="33" customHeight="1" x14ac:dyDescent="0.25">
      <c r="A31" s="539"/>
      <c r="B31" s="499" t="s">
        <v>333</v>
      </c>
      <c r="C31" s="499"/>
      <c r="D31" s="306"/>
      <c r="E31" s="306"/>
    </row>
    <row r="32" spans="1:5" ht="33" customHeight="1" x14ac:dyDescent="0.25">
      <c r="A32" s="539"/>
      <c r="B32" s="541" t="s">
        <v>334</v>
      </c>
      <c r="C32" s="542"/>
      <c r="D32" s="268"/>
      <c r="E32" s="274"/>
    </row>
    <row r="33" spans="1:5" ht="22.5" customHeight="1" x14ac:dyDescent="0.25">
      <c r="A33" s="539"/>
      <c r="B33" s="572" t="s">
        <v>367</v>
      </c>
      <c r="C33" s="572"/>
      <c r="D33" s="572"/>
      <c r="E33" s="573"/>
    </row>
    <row r="34" spans="1:5" ht="33" customHeight="1" x14ac:dyDescent="0.25">
      <c r="A34" s="539"/>
      <c r="B34" s="499" t="s">
        <v>356</v>
      </c>
      <c r="C34" s="499"/>
      <c r="D34" s="268"/>
      <c r="E34" s="271"/>
    </row>
    <row r="35" spans="1:5" ht="33" customHeight="1" x14ac:dyDescent="0.25">
      <c r="A35" s="539"/>
      <c r="B35" s="499" t="s">
        <v>353</v>
      </c>
      <c r="C35" s="499"/>
      <c r="D35" s="268"/>
      <c r="E35" s="271"/>
    </row>
    <row r="36" spans="1:5" ht="33" customHeight="1" x14ac:dyDescent="0.25">
      <c r="A36" s="539"/>
      <c r="B36" s="499" t="s">
        <v>354</v>
      </c>
      <c r="C36" s="499"/>
      <c r="D36" s="268"/>
      <c r="E36" s="271"/>
    </row>
    <row r="37" spans="1:5" ht="33" customHeight="1" x14ac:dyDescent="0.25">
      <c r="A37" s="539"/>
      <c r="B37" s="499" t="s">
        <v>355</v>
      </c>
      <c r="C37" s="499"/>
      <c r="D37" s="268"/>
      <c r="E37" s="271"/>
    </row>
    <row r="38" spans="1:5" ht="33" customHeight="1" x14ac:dyDescent="0.25">
      <c r="A38" s="539"/>
      <c r="B38" s="499" t="s">
        <v>357</v>
      </c>
      <c r="C38" s="499"/>
      <c r="D38" s="268"/>
      <c r="E38" s="271"/>
    </row>
    <row r="39" spans="1:5" ht="33" customHeight="1" x14ac:dyDescent="0.25">
      <c r="A39" s="539"/>
      <c r="B39" s="499" t="s">
        <v>358</v>
      </c>
      <c r="C39" s="499"/>
      <c r="D39" s="268"/>
      <c r="E39" s="271"/>
    </row>
    <row r="40" spans="1:5" ht="33" customHeight="1" x14ac:dyDescent="0.25">
      <c r="A40" s="539"/>
      <c r="B40" s="499" t="s">
        <v>359</v>
      </c>
      <c r="C40" s="499"/>
      <c r="D40" s="268"/>
      <c r="E40" s="271"/>
    </row>
    <row r="41" spans="1:5" ht="33" customHeight="1" x14ac:dyDescent="0.25">
      <c r="A41" s="539"/>
      <c r="B41" s="499" t="s">
        <v>360</v>
      </c>
      <c r="C41" s="499"/>
      <c r="D41" s="268"/>
      <c r="E41" s="271"/>
    </row>
    <row r="42" spans="1:5" ht="33" customHeight="1" x14ac:dyDescent="0.25">
      <c r="A42" s="539"/>
      <c r="B42" s="499" t="s">
        <v>361</v>
      </c>
      <c r="C42" s="499"/>
      <c r="D42" s="268"/>
      <c r="E42" s="271"/>
    </row>
    <row r="43" spans="1:5" ht="33" customHeight="1" x14ac:dyDescent="0.25">
      <c r="A43" s="539"/>
      <c r="B43" s="499" t="s">
        <v>362</v>
      </c>
      <c r="C43" s="499"/>
      <c r="D43" s="268"/>
      <c r="E43" s="271"/>
    </row>
    <row r="44" spans="1:5" ht="33" customHeight="1" x14ac:dyDescent="0.25">
      <c r="A44" s="539"/>
      <c r="B44" s="499" t="s">
        <v>363</v>
      </c>
      <c r="C44" s="499"/>
      <c r="D44" s="268"/>
      <c r="E44" s="271"/>
    </row>
    <row r="45" spans="1:5" ht="33" customHeight="1" x14ac:dyDescent="0.25">
      <c r="A45" s="539"/>
      <c r="B45" s="499" t="s">
        <v>364</v>
      </c>
      <c r="C45" s="499"/>
      <c r="D45" s="268"/>
      <c r="E45" s="271"/>
    </row>
    <row r="46" spans="1:5" ht="33" customHeight="1" x14ac:dyDescent="0.25">
      <c r="A46" s="539"/>
      <c r="B46" s="499" t="s">
        <v>365</v>
      </c>
      <c r="C46" s="499"/>
      <c r="D46" s="268"/>
      <c r="E46" s="271"/>
    </row>
    <row r="47" spans="1:5" ht="33" customHeight="1" thickBot="1" x14ac:dyDescent="0.3">
      <c r="A47" s="540"/>
      <c r="B47" s="543" t="s">
        <v>366</v>
      </c>
      <c r="C47" s="543"/>
      <c r="D47" s="224"/>
      <c r="E47" s="272"/>
    </row>
    <row r="49" spans="1:5" ht="15.75" thickBot="1" x14ac:dyDescent="0.3"/>
    <row r="50" spans="1:5" ht="30.75" customHeight="1" x14ac:dyDescent="0.25">
      <c r="A50" s="563" t="s">
        <v>369</v>
      </c>
      <c r="B50" s="565" t="s">
        <v>368</v>
      </c>
      <c r="C50" s="565"/>
      <c r="D50" s="567" t="s">
        <v>370</v>
      </c>
      <c r="E50" s="568"/>
    </row>
    <row r="51" spans="1:5" x14ac:dyDescent="0.25">
      <c r="A51" s="564"/>
      <c r="B51" s="566"/>
      <c r="C51" s="566"/>
      <c r="D51" s="103" t="s">
        <v>98</v>
      </c>
      <c r="E51" s="270" t="s">
        <v>99</v>
      </c>
    </row>
    <row r="52" spans="1:5" ht="33" customHeight="1" x14ac:dyDescent="0.25">
      <c r="A52" s="539"/>
      <c r="B52" s="499" t="s">
        <v>315</v>
      </c>
      <c r="C52" s="574"/>
      <c r="D52" s="268"/>
      <c r="E52" s="271"/>
    </row>
    <row r="53" spans="1:5" ht="33" customHeight="1" x14ac:dyDescent="0.25">
      <c r="A53" s="539"/>
      <c r="B53" s="499" t="s">
        <v>319</v>
      </c>
      <c r="C53" s="574"/>
      <c r="D53" s="268"/>
      <c r="E53" s="271"/>
    </row>
    <row r="54" spans="1:5" ht="33" customHeight="1" x14ac:dyDescent="0.25">
      <c r="A54" s="539"/>
      <c r="B54" s="499" t="s">
        <v>316</v>
      </c>
      <c r="C54" s="574"/>
      <c r="D54" s="268"/>
      <c r="E54" s="271"/>
    </row>
    <row r="55" spans="1:5" ht="33" customHeight="1" x14ac:dyDescent="0.25">
      <c r="A55" s="539"/>
      <c r="B55" s="499" t="s">
        <v>317</v>
      </c>
      <c r="C55" s="574"/>
      <c r="D55" s="268"/>
      <c r="E55" s="271"/>
    </row>
    <row r="56" spans="1:5" ht="33" customHeight="1" x14ac:dyDescent="0.25">
      <c r="A56" s="539"/>
      <c r="B56" s="499" t="s">
        <v>318</v>
      </c>
      <c r="C56" s="574"/>
      <c r="D56" s="268"/>
      <c r="E56" s="271"/>
    </row>
    <row r="57" spans="1:5" ht="33" customHeight="1" x14ac:dyDescent="0.25">
      <c r="A57" s="539"/>
      <c r="B57" s="499" t="s">
        <v>320</v>
      </c>
      <c r="C57" s="574"/>
      <c r="D57" s="268"/>
      <c r="E57" s="271"/>
    </row>
    <row r="58" spans="1:5" ht="33" customHeight="1" x14ac:dyDescent="0.25">
      <c r="A58" s="539"/>
      <c r="B58" s="499" t="s">
        <v>321</v>
      </c>
      <c r="C58" s="574"/>
      <c r="D58" s="268"/>
      <c r="E58" s="271"/>
    </row>
    <row r="59" spans="1:5" ht="33" customHeight="1" x14ac:dyDescent="0.25">
      <c r="A59" s="539"/>
      <c r="B59" s="499" t="s">
        <v>322</v>
      </c>
      <c r="C59" s="574"/>
      <c r="D59" s="268"/>
      <c r="E59" s="271"/>
    </row>
    <row r="60" spans="1:5" ht="33" customHeight="1" x14ac:dyDescent="0.25">
      <c r="A60" s="539"/>
      <c r="B60" s="499" t="s">
        <v>323</v>
      </c>
      <c r="C60" s="574"/>
      <c r="D60" s="268"/>
      <c r="E60" s="271"/>
    </row>
    <row r="61" spans="1:5" ht="33" customHeight="1" x14ac:dyDescent="0.25">
      <c r="A61" s="539"/>
      <c r="B61" s="499" t="s">
        <v>324</v>
      </c>
      <c r="C61" s="574"/>
      <c r="D61" s="268"/>
      <c r="E61" s="271"/>
    </row>
    <row r="62" spans="1:5" ht="33" customHeight="1" x14ac:dyDescent="0.25">
      <c r="A62" s="539"/>
      <c r="B62" s="499" t="s">
        <v>325</v>
      </c>
      <c r="C62" s="574"/>
      <c r="D62" s="268"/>
      <c r="E62" s="271"/>
    </row>
    <row r="63" spans="1:5" ht="33" customHeight="1" x14ac:dyDescent="0.25">
      <c r="A63" s="539"/>
      <c r="B63" s="499" t="s">
        <v>326</v>
      </c>
      <c r="C63" s="574"/>
      <c r="D63" s="268"/>
      <c r="E63" s="271"/>
    </row>
    <row r="64" spans="1:5" ht="33" customHeight="1" x14ac:dyDescent="0.25">
      <c r="A64" s="539"/>
      <c r="B64" s="499" t="s">
        <v>327</v>
      </c>
      <c r="C64" s="574"/>
      <c r="D64" s="268"/>
      <c r="E64" s="271"/>
    </row>
    <row r="65" spans="1:5" ht="33" customHeight="1" x14ac:dyDescent="0.25">
      <c r="A65" s="539"/>
      <c r="B65" s="499" t="s">
        <v>328</v>
      </c>
      <c r="C65" s="574"/>
      <c r="D65" s="268"/>
      <c r="E65" s="271"/>
    </row>
    <row r="66" spans="1:5" ht="33" customHeight="1" x14ac:dyDescent="0.25">
      <c r="A66" s="539"/>
      <c r="B66" s="499" t="s">
        <v>329</v>
      </c>
      <c r="C66" s="574"/>
      <c r="D66" s="268"/>
      <c r="E66" s="271"/>
    </row>
    <row r="67" spans="1:5" ht="33" customHeight="1" x14ac:dyDescent="0.25">
      <c r="A67" s="539"/>
      <c r="B67" s="499" t="s">
        <v>330</v>
      </c>
      <c r="C67" s="574"/>
      <c r="D67" s="268"/>
      <c r="E67" s="271"/>
    </row>
    <row r="68" spans="1:5" ht="33" customHeight="1" x14ac:dyDescent="0.25">
      <c r="A68" s="539"/>
      <c r="B68" s="499" t="s">
        <v>331</v>
      </c>
      <c r="C68" s="574"/>
      <c r="D68" s="268"/>
      <c r="E68" s="271"/>
    </row>
    <row r="69" spans="1:5" ht="33" customHeight="1" x14ac:dyDescent="0.25">
      <c r="A69" s="539"/>
      <c r="B69" s="499" t="s">
        <v>332</v>
      </c>
      <c r="C69" s="574"/>
      <c r="D69" s="268"/>
      <c r="E69" s="271"/>
    </row>
    <row r="70" spans="1:5" ht="33" customHeight="1" x14ac:dyDescent="0.25">
      <c r="A70" s="539"/>
      <c r="B70" s="499" t="s">
        <v>333</v>
      </c>
      <c r="C70" s="499"/>
      <c r="D70" s="268"/>
      <c r="E70" s="271"/>
    </row>
    <row r="71" spans="1:5" ht="33" customHeight="1" x14ac:dyDescent="0.25">
      <c r="A71" s="539"/>
      <c r="B71" s="499" t="s">
        <v>334</v>
      </c>
      <c r="C71" s="574"/>
      <c r="D71" s="268"/>
      <c r="E71" s="271"/>
    </row>
    <row r="72" spans="1:5" ht="33" customHeight="1" x14ac:dyDescent="0.25">
      <c r="A72" s="539"/>
      <c r="B72" s="572" t="s">
        <v>367</v>
      </c>
      <c r="C72" s="572"/>
      <c r="D72" s="572"/>
      <c r="E72" s="573"/>
    </row>
    <row r="73" spans="1:5" ht="33" customHeight="1" x14ac:dyDescent="0.25">
      <c r="A73" s="539"/>
      <c r="B73" s="499" t="s">
        <v>356</v>
      </c>
      <c r="C73" s="499"/>
      <c r="D73" s="268"/>
      <c r="E73" s="271"/>
    </row>
    <row r="74" spans="1:5" ht="33" customHeight="1" x14ac:dyDescent="0.25">
      <c r="A74" s="539"/>
      <c r="B74" s="499" t="s">
        <v>353</v>
      </c>
      <c r="C74" s="499"/>
      <c r="D74" s="268"/>
      <c r="E74" s="271"/>
    </row>
    <row r="75" spans="1:5" ht="33" customHeight="1" x14ac:dyDescent="0.25">
      <c r="A75" s="539"/>
      <c r="B75" s="499" t="s">
        <v>354</v>
      </c>
      <c r="C75" s="499"/>
      <c r="D75" s="268"/>
      <c r="E75" s="271"/>
    </row>
    <row r="76" spans="1:5" ht="33" customHeight="1" x14ac:dyDescent="0.25">
      <c r="A76" s="539"/>
      <c r="B76" s="499" t="s">
        <v>355</v>
      </c>
      <c r="C76" s="499"/>
      <c r="D76" s="268"/>
      <c r="E76" s="271"/>
    </row>
    <row r="77" spans="1:5" ht="33" customHeight="1" x14ac:dyDescent="0.25">
      <c r="A77" s="539"/>
      <c r="B77" s="499" t="s">
        <v>357</v>
      </c>
      <c r="C77" s="499"/>
      <c r="D77" s="268"/>
      <c r="E77" s="271"/>
    </row>
    <row r="78" spans="1:5" ht="33" customHeight="1" x14ac:dyDescent="0.25">
      <c r="A78" s="539"/>
      <c r="B78" s="499" t="s">
        <v>358</v>
      </c>
      <c r="C78" s="499"/>
      <c r="D78" s="268"/>
      <c r="E78" s="271"/>
    </row>
    <row r="79" spans="1:5" ht="33" customHeight="1" x14ac:dyDescent="0.25">
      <c r="A79" s="539"/>
      <c r="B79" s="499" t="s">
        <v>359</v>
      </c>
      <c r="C79" s="499"/>
      <c r="D79" s="268"/>
      <c r="E79" s="271"/>
    </row>
    <row r="80" spans="1:5" ht="33" customHeight="1" x14ac:dyDescent="0.25">
      <c r="A80" s="539"/>
      <c r="B80" s="499" t="s">
        <v>360</v>
      </c>
      <c r="C80" s="499"/>
      <c r="D80" s="268"/>
      <c r="E80" s="271"/>
    </row>
    <row r="81" spans="1:5" ht="33" customHeight="1" x14ac:dyDescent="0.25">
      <c r="A81" s="539"/>
      <c r="B81" s="499" t="s">
        <v>361</v>
      </c>
      <c r="C81" s="499"/>
      <c r="D81" s="268"/>
      <c r="E81" s="271"/>
    </row>
    <row r="82" spans="1:5" ht="33" customHeight="1" x14ac:dyDescent="0.25">
      <c r="A82" s="539"/>
      <c r="B82" s="499" t="s">
        <v>362</v>
      </c>
      <c r="C82" s="499"/>
      <c r="D82" s="268"/>
      <c r="E82" s="271"/>
    </row>
    <row r="83" spans="1:5" ht="33" customHeight="1" x14ac:dyDescent="0.25">
      <c r="A83" s="539"/>
      <c r="B83" s="499" t="s">
        <v>363</v>
      </c>
      <c r="C83" s="499"/>
      <c r="D83" s="268"/>
      <c r="E83" s="271"/>
    </row>
    <row r="84" spans="1:5" ht="33" customHeight="1" x14ac:dyDescent="0.25">
      <c r="A84" s="539"/>
      <c r="B84" s="499" t="s">
        <v>364</v>
      </c>
      <c r="C84" s="499"/>
      <c r="D84" s="268"/>
      <c r="E84" s="271"/>
    </row>
    <row r="85" spans="1:5" ht="33" customHeight="1" x14ac:dyDescent="0.25">
      <c r="A85" s="539"/>
      <c r="B85" s="499" t="s">
        <v>365</v>
      </c>
      <c r="C85" s="499"/>
      <c r="D85" s="268"/>
      <c r="E85" s="271"/>
    </row>
    <row r="86" spans="1:5" ht="33" customHeight="1" thickBot="1" x14ac:dyDescent="0.3">
      <c r="A86" s="540"/>
      <c r="B86" s="543" t="s">
        <v>366</v>
      </c>
      <c r="C86" s="543"/>
      <c r="D86" s="224"/>
      <c r="E86" s="272"/>
    </row>
    <row r="88" spans="1:5" ht="15.75" thickBot="1" x14ac:dyDescent="0.3"/>
    <row r="89" spans="1:5" ht="28.5" customHeight="1" x14ac:dyDescent="0.25">
      <c r="A89" s="563" t="s">
        <v>369</v>
      </c>
      <c r="B89" s="565" t="s">
        <v>368</v>
      </c>
      <c r="C89" s="565"/>
      <c r="D89" s="567" t="s">
        <v>370</v>
      </c>
      <c r="E89" s="568"/>
    </row>
    <row r="90" spans="1:5" x14ac:dyDescent="0.25">
      <c r="A90" s="564"/>
      <c r="B90" s="566"/>
      <c r="C90" s="566"/>
      <c r="D90" s="103" t="s">
        <v>98</v>
      </c>
      <c r="E90" s="270" t="s">
        <v>99</v>
      </c>
    </row>
    <row r="91" spans="1:5" ht="33" customHeight="1" x14ac:dyDescent="0.25">
      <c r="A91" s="539"/>
      <c r="B91" s="541" t="s">
        <v>315</v>
      </c>
      <c r="C91" s="542"/>
      <c r="D91" s="268"/>
      <c r="E91" s="274"/>
    </row>
    <row r="92" spans="1:5" ht="33" customHeight="1" x14ac:dyDescent="0.25">
      <c r="A92" s="539"/>
      <c r="B92" s="541" t="s">
        <v>319</v>
      </c>
      <c r="C92" s="542"/>
      <c r="D92" s="268"/>
      <c r="E92" s="274"/>
    </row>
    <row r="93" spans="1:5" ht="33" customHeight="1" x14ac:dyDescent="0.25">
      <c r="A93" s="539"/>
      <c r="B93" s="541" t="s">
        <v>316</v>
      </c>
      <c r="C93" s="542"/>
      <c r="D93" s="268"/>
      <c r="E93" s="274"/>
    </row>
    <row r="94" spans="1:5" ht="33" customHeight="1" x14ac:dyDescent="0.25">
      <c r="A94" s="539"/>
      <c r="B94" s="541" t="s">
        <v>317</v>
      </c>
      <c r="C94" s="542"/>
      <c r="D94" s="268"/>
      <c r="E94" s="274"/>
    </row>
    <row r="95" spans="1:5" ht="33" customHeight="1" x14ac:dyDescent="0.25">
      <c r="A95" s="539"/>
      <c r="B95" s="541" t="s">
        <v>318</v>
      </c>
      <c r="C95" s="542"/>
      <c r="D95" s="268"/>
      <c r="E95" s="274"/>
    </row>
    <row r="96" spans="1:5" ht="33" customHeight="1" x14ac:dyDescent="0.25">
      <c r="A96" s="539"/>
      <c r="B96" s="541" t="s">
        <v>320</v>
      </c>
      <c r="C96" s="542"/>
      <c r="D96" s="268"/>
      <c r="E96" s="274"/>
    </row>
    <row r="97" spans="1:5" ht="33" customHeight="1" x14ac:dyDescent="0.25">
      <c r="A97" s="539"/>
      <c r="B97" s="541" t="s">
        <v>321</v>
      </c>
      <c r="C97" s="542"/>
      <c r="D97" s="268"/>
      <c r="E97" s="274"/>
    </row>
    <row r="98" spans="1:5" ht="33" customHeight="1" x14ac:dyDescent="0.25">
      <c r="A98" s="539"/>
      <c r="B98" s="541" t="s">
        <v>322</v>
      </c>
      <c r="C98" s="542"/>
      <c r="D98" s="268"/>
      <c r="E98" s="274"/>
    </row>
    <row r="99" spans="1:5" ht="33" customHeight="1" x14ac:dyDescent="0.25">
      <c r="A99" s="539"/>
      <c r="B99" s="541" t="s">
        <v>323</v>
      </c>
      <c r="C99" s="542"/>
      <c r="D99" s="268"/>
      <c r="E99" s="274"/>
    </row>
    <row r="100" spans="1:5" ht="33" customHeight="1" x14ac:dyDescent="0.25">
      <c r="A100" s="539"/>
      <c r="B100" s="541" t="s">
        <v>324</v>
      </c>
      <c r="C100" s="542"/>
      <c r="D100" s="268"/>
      <c r="E100" s="274"/>
    </row>
    <row r="101" spans="1:5" ht="33" customHeight="1" x14ac:dyDescent="0.25">
      <c r="A101" s="539"/>
      <c r="B101" s="541" t="s">
        <v>325</v>
      </c>
      <c r="C101" s="542"/>
      <c r="D101" s="268"/>
      <c r="E101" s="274"/>
    </row>
    <row r="102" spans="1:5" ht="33" customHeight="1" x14ac:dyDescent="0.25">
      <c r="A102" s="539"/>
      <c r="B102" s="541" t="s">
        <v>326</v>
      </c>
      <c r="C102" s="542"/>
      <c r="D102" s="268"/>
      <c r="E102" s="274"/>
    </row>
    <row r="103" spans="1:5" ht="33" customHeight="1" x14ac:dyDescent="0.25">
      <c r="A103" s="539"/>
      <c r="B103" s="541" t="s">
        <v>327</v>
      </c>
      <c r="C103" s="542"/>
      <c r="D103" s="268"/>
      <c r="E103" s="274"/>
    </row>
    <row r="104" spans="1:5" ht="33" customHeight="1" x14ac:dyDescent="0.25">
      <c r="A104" s="539"/>
      <c r="B104" s="541" t="s">
        <v>328</v>
      </c>
      <c r="C104" s="542"/>
      <c r="D104" s="268"/>
      <c r="E104" s="274"/>
    </row>
    <row r="105" spans="1:5" ht="33" customHeight="1" x14ac:dyDescent="0.25">
      <c r="A105" s="539"/>
      <c r="B105" s="541" t="s">
        <v>329</v>
      </c>
      <c r="C105" s="542"/>
      <c r="D105" s="268"/>
      <c r="E105" s="274"/>
    </row>
    <row r="106" spans="1:5" ht="33" customHeight="1" x14ac:dyDescent="0.25">
      <c r="A106" s="539"/>
      <c r="B106" s="541" t="s">
        <v>330</v>
      </c>
      <c r="C106" s="542"/>
      <c r="D106" s="268"/>
      <c r="E106" s="274"/>
    </row>
    <row r="107" spans="1:5" ht="33" customHeight="1" x14ac:dyDescent="0.25">
      <c r="A107" s="539"/>
      <c r="B107" s="541" t="s">
        <v>331</v>
      </c>
      <c r="C107" s="542"/>
      <c r="D107" s="268"/>
      <c r="E107" s="274"/>
    </row>
    <row r="108" spans="1:5" ht="33" customHeight="1" x14ac:dyDescent="0.25">
      <c r="A108" s="539"/>
      <c r="B108" s="541" t="s">
        <v>332</v>
      </c>
      <c r="C108" s="542"/>
      <c r="D108" s="268"/>
      <c r="E108" s="274"/>
    </row>
    <row r="109" spans="1:5" ht="33" customHeight="1" x14ac:dyDescent="0.25">
      <c r="A109" s="539"/>
      <c r="B109" s="499" t="s">
        <v>333</v>
      </c>
      <c r="C109" s="499"/>
      <c r="D109" s="268"/>
      <c r="E109" s="274"/>
    </row>
    <row r="110" spans="1:5" ht="33" customHeight="1" x14ac:dyDescent="0.25">
      <c r="A110" s="539"/>
      <c r="B110" s="541" t="s">
        <v>334</v>
      </c>
      <c r="C110" s="542"/>
      <c r="D110" s="268"/>
      <c r="E110" s="274"/>
    </row>
    <row r="111" spans="1:5" ht="33" customHeight="1" x14ac:dyDescent="0.25">
      <c r="A111" s="539"/>
      <c r="B111" s="572" t="s">
        <v>367</v>
      </c>
      <c r="C111" s="572"/>
      <c r="D111" s="572"/>
      <c r="E111" s="573"/>
    </row>
    <row r="112" spans="1:5" ht="33" customHeight="1" x14ac:dyDescent="0.25">
      <c r="A112" s="539"/>
      <c r="B112" s="499" t="s">
        <v>356</v>
      </c>
      <c r="C112" s="499"/>
      <c r="D112" s="268"/>
      <c r="E112" s="271"/>
    </row>
    <row r="113" spans="1:5" ht="33" customHeight="1" x14ac:dyDescent="0.25">
      <c r="A113" s="539"/>
      <c r="B113" s="499" t="s">
        <v>353</v>
      </c>
      <c r="C113" s="499"/>
      <c r="D113" s="268"/>
      <c r="E113" s="271"/>
    </row>
    <row r="114" spans="1:5" ht="33" customHeight="1" x14ac:dyDescent="0.25">
      <c r="A114" s="539"/>
      <c r="B114" s="499" t="s">
        <v>354</v>
      </c>
      <c r="C114" s="499"/>
      <c r="D114" s="268"/>
      <c r="E114" s="271"/>
    </row>
    <row r="115" spans="1:5" ht="33" customHeight="1" x14ac:dyDescent="0.25">
      <c r="A115" s="539"/>
      <c r="B115" s="499" t="s">
        <v>355</v>
      </c>
      <c r="C115" s="499"/>
      <c r="D115" s="268"/>
      <c r="E115" s="271"/>
    </row>
    <row r="116" spans="1:5" ht="33" customHeight="1" x14ac:dyDescent="0.25">
      <c r="A116" s="539"/>
      <c r="B116" s="499" t="s">
        <v>357</v>
      </c>
      <c r="C116" s="499"/>
      <c r="D116" s="268"/>
      <c r="E116" s="271"/>
    </row>
    <row r="117" spans="1:5" ht="33" customHeight="1" x14ac:dyDescent="0.25">
      <c r="A117" s="539"/>
      <c r="B117" s="499" t="s">
        <v>358</v>
      </c>
      <c r="C117" s="499"/>
      <c r="D117" s="268"/>
      <c r="E117" s="271"/>
    </row>
    <row r="118" spans="1:5" ht="33" customHeight="1" x14ac:dyDescent="0.25">
      <c r="A118" s="539"/>
      <c r="B118" s="499" t="s">
        <v>359</v>
      </c>
      <c r="C118" s="499"/>
      <c r="D118" s="268"/>
      <c r="E118" s="271"/>
    </row>
    <row r="119" spans="1:5" ht="33" customHeight="1" x14ac:dyDescent="0.25">
      <c r="A119" s="539"/>
      <c r="B119" s="499" t="s">
        <v>360</v>
      </c>
      <c r="C119" s="499"/>
      <c r="D119" s="268"/>
      <c r="E119" s="271"/>
    </row>
    <row r="120" spans="1:5" ht="33" customHeight="1" x14ac:dyDescent="0.25">
      <c r="A120" s="539"/>
      <c r="B120" s="499" t="s">
        <v>361</v>
      </c>
      <c r="C120" s="499"/>
      <c r="D120" s="268"/>
      <c r="E120" s="271"/>
    </row>
    <row r="121" spans="1:5" ht="33" customHeight="1" x14ac:dyDescent="0.25">
      <c r="A121" s="539"/>
      <c r="B121" s="499" t="s">
        <v>362</v>
      </c>
      <c r="C121" s="499"/>
      <c r="D121" s="268"/>
      <c r="E121" s="271"/>
    </row>
    <row r="122" spans="1:5" ht="33" customHeight="1" x14ac:dyDescent="0.25">
      <c r="A122" s="539"/>
      <c r="B122" s="499" t="s">
        <v>363</v>
      </c>
      <c r="C122" s="499"/>
      <c r="D122" s="268"/>
      <c r="E122" s="271"/>
    </row>
    <row r="123" spans="1:5" ht="33" customHeight="1" x14ac:dyDescent="0.25">
      <c r="A123" s="539"/>
      <c r="B123" s="499" t="s">
        <v>364</v>
      </c>
      <c r="C123" s="499"/>
      <c r="D123" s="268"/>
      <c r="E123" s="271"/>
    </row>
    <row r="124" spans="1:5" ht="33" customHeight="1" x14ac:dyDescent="0.25">
      <c r="A124" s="539"/>
      <c r="B124" s="499" t="s">
        <v>365</v>
      </c>
      <c r="C124" s="499"/>
      <c r="D124" s="268"/>
      <c r="E124" s="271"/>
    </row>
    <row r="125" spans="1:5" ht="33" customHeight="1" thickBot="1" x14ac:dyDescent="0.3">
      <c r="A125" s="540"/>
      <c r="B125" s="543" t="s">
        <v>366</v>
      </c>
      <c r="C125" s="543"/>
      <c r="D125" s="224"/>
      <c r="E125" s="272"/>
    </row>
    <row r="127" spans="1:5" ht="15.75" thickBot="1" x14ac:dyDescent="0.3"/>
    <row r="128" spans="1:5" ht="30" customHeight="1" x14ac:dyDescent="0.25">
      <c r="A128" s="563" t="s">
        <v>369</v>
      </c>
      <c r="B128" s="565" t="s">
        <v>368</v>
      </c>
      <c r="C128" s="565"/>
      <c r="D128" s="567" t="s">
        <v>370</v>
      </c>
      <c r="E128" s="568"/>
    </row>
    <row r="129" spans="1:5" x14ac:dyDescent="0.25">
      <c r="A129" s="564"/>
      <c r="B129" s="566"/>
      <c r="C129" s="566"/>
      <c r="D129" s="103" t="s">
        <v>98</v>
      </c>
      <c r="E129" s="270" t="s">
        <v>99</v>
      </c>
    </row>
    <row r="130" spans="1:5" ht="33" customHeight="1" x14ac:dyDescent="0.25">
      <c r="A130" s="539"/>
      <c r="B130" s="499" t="s">
        <v>315</v>
      </c>
      <c r="C130" s="574"/>
      <c r="D130" s="268"/>
      <c r="E130" s="271"/>
    </row>
    <row r="131" spans="1:5" ht="33" customHeight="1" x14ac:dyDescent="0.25">
      <c r="A131" s="539"/>
      <c r="B131" s="499" t="s">
        <v>319</v>
      </c>
      <c r="C131" s="574"/>
      <c r="D131" s="268"/>
      <c r="E131" s="271"/>
    </row>
    <row r="132" spans="1:5" ht="33" customHeight="1" x14ac:dyDescent="0.25">
      <c r="A132" s="539"/>
      <c r="B132" s="499" t="s">
        <v>316</v>
      </c>
      <c r="C132" s="574"/>
      <c r="D132" s="268"/>
      <c r="E132" s="271"/>
    </row>
    <row r="133" spans="1:5" ht="33" customHeight="1" x14ac:dyDescent="0.25">
      <c r="A133" s="539"/>
      <c r="B133" s="499" t="s">
        <v>317</v>
      </c>
      <c r="C133" s="574"/>
      <c r="D133" s="268"/>
      <c r="E133" s="271"/>
    </row>
    <row r="134" spans="1:5" ht="33" customHeight="1" x14ac:dyDescent="0.25">
      <c r="A134" s="539"/>
      <c r="B134" s="499" t="s">
        <v>318</v>
      </c>
      <c r="C134" s="574"/>
      <c r="D134" s="268"/>
      <c r="E134" s="271"/>
    </row>
    <row r="135" spans="1:5" ht="33" customHeight="1" x14ac:dyDescent="0.25">
      <c r="A135" s="539"/>
      <c r="B135" s="499" t="s">
        <v>320</v>
      </c>
      <c r="C135" s="574"/>
      <c r="D135" s="268"/>
      <c r="E135" s="271"/>
    </row>
    <row r="136" spans="1:5" ht="33" customHeight="1" x14ac:dyDescent="0.25">
      <c r="A136" s="539"/>
      <c r="B136" s="499" t="s">
        <v>321</v>
      </c>
      <c r="C136" s="574"/>
      <c r="D136" s="268"/>
      <c r="E136" s="271"/>
    </row>
    <row r="137" spans="1:5" ht="33" customHeight="1" x14ac:dyDescent="0.25">
      <c r="A137" s="539"/>
      <c r="B137" s="499" t="s">
        <v>322</v>
      </c>
      <c r="C137" s="574"/>
      <c r="D137" s="268"/>
      <c r="E137" s="271"/>
    </row>
    <row r="138" spans="1:5" ht="33" customHeight="1" x14ac:dyDescent="0.25">
      <c r="A138" s="539"/>
      <c r="B138" s="499" t="s">
        <v>323</v>
      </c>
      <c r="C138" s="574"/>
      <c r="D138" s="268"/>
      <c r="E138" s="271"/>
    </row>
    <row r="139" spans="1:5" ht="33" customHeight="1" x14ac:dyDescent="0.25">
      <c r="A139" s="539"/>
      <c r="B139" s="499" t="s">
        <v>324</v>
      </c>
      <c r="C139" s="574"/>
      <c r="D139" s="268"/>
      <c r="E139" s="271"/>
    </row>
    <row r="140" spans="1:5" ht="33" customHeight="1" x14ac:dyDescent="0.25">
      <c r="A140" s="539"/>
      <c r="B140" s="499" t="s">
        <v>325</v>
      </c>
      <c r="C140" s="574"/>
      <c r="D140" s="268"/>
      <c r="E140" s="271"/>
    </row>
    <row r="141" spans="1:5" ht="33" customHeight="1" x14ac:dyDescent="0.25">
      <c r="A141" s="539"/>
      <c r="B141" s="499" t="s">
        <v>326</v>
      </c>
      <c r="C141" s="574"/>
      <c r="D141" s="268"/>
      <c r="E141" s="271"/>
    </row>
    <row r="142" spans="1:5" ht="33" customHeight="1" x14ac:dyDescent="0.25">
      <c r="A142" s="539"/>
      <c r="B142" s="499" t="s">
        <v>327</v>
      </c>
      <c r="C142" s="574"/>
      <c r="D142" s="268"/>
      <c r="E142" s="271"/>
    </row>
    <row r="143" spans="1:5" ht="33" customHeight="1" x14ac:dyDescent="0.25">
      <c r="A143" s="539"/>
      <c r="B143" s="499" t="s">
        <v>328</v>
      </c>
      <c r="C143" s="574"/>
      <c r="D143" s="268"/>
      <c r="E143" s="271"/>
    </row>
    <row r="144" spans="1:5" ht="33" customHeight="1" x14ac:dyDescent="0.25">
      <c r="A144" s="539"/>
      <c r="B144" s="499" t="s">
        <v>329</v>
      </c>
      <c r="C144" s="574"/>
      <c r="D144" s="268"/>
      <c r="E144" s="271"/>
    </row>
    <row r="145" spans="1:5" ht="33" customHeight="1" x14ac:dyDescent="0.25">
      <c r="A145" s="539"/>
      <c r="B145" s="499" t="s">
        <v>330</v>
      </c>
      <c r="C145" s="574"/>
      <c r="D145" s="268"/>
      <c r="E145" s="271"/>
    </row>
    <row r="146" spans="1:5" ht="33" customHeight="1" x14ac:dyDescent="0.25">
      <c r="A146" s="539"/>
      <c r="B146" s="499" t="s">
        <v>331</v>
      </c>
      <c r="C146" s="574"/>
      <c r="D146" s="268"/>
      <c r="E146" s="271"/>
    </row>
    <row r="147" spans="1:5" ht="33" customHeight="1" x14ac:dyDescent="0.25">
      <c r="A147" s="539"/>
      <c r="B147" s="499" t="s">
        <v>332</v>
      </c>
      <c r="C147" s="574"/>
      <c r="D147" s="268"/>
      <c r="E147" s="271"/>
    </row>
    <row r="148" spans="1:5" ht="33" customHeight="1" x14ac:dyDescent="0.25">
      <c r="A148" s="539"/>
      <c r="B148" s="499" t="s">
        <v>333</v>
      </c>
      <c r="C148" s="499"/>
      <c r="D148" s="268"/>
      <c r="E148" s="271"/>
    </row>
    <row r="149" spans="1:5" ht="33" customHeight="1" x14ac:dyDescent="0.25">
      <c r="A149" s="539"/>
      <c r="B149" s="499" t="s">
        <v>334</v>
      </c>
      <c r="C149" s="574"/>
      <c r="D149" s="268"/>
      <c r="E149" s="271"/>
    </row>
    <row r="150" spans="1:5" ht="33" customHeight="1" x14ac:dyDescent="0.25">
      <c r="A150" s="539"/>
      <c r="B150" s="572" t="s">
        <v>367</v>
      </c>
      <c r="C150" s="572"/>
      <c r="D150" s="572"/>
      <c r="E150" s="573"/>
    </row>
    <row r="151" spans="1:5" ht="33" customHeight="1" x14ac:dyDescent="0.25">
      <c r="A151" s="539"/>
      <c r="B151" s="499" t="s">
        <v>356</v>
      </c>
      <c r="C151" s="499"/>
      <c r="D151" s="268"/>
      <c r="E151" s="271"/>
    </row>
    <row r="152" spans="1:5" ht="33" customHeight="1" x14ac:dyDescent="0.25">
      <c r="A152" s="539"/>
      <c r="B152" s="499" t="s">
        <v>353</v>
      </c>
      <c r="C152" s="499"/>
      <c r="D152" s="268"/>
      <c r="E152" s="271"/>
    </row>
    <row r="153" spans="1:5" ht="33" customHeight="1" x14ac:dyDescent="0.25">
      <c r="A153" s="539"/>
      <c r="B153" s="499" t="s">
        <v>354</v>
      </c>
      <c r="C153" s="499"/>
      <c r="D153" s="268"/>
      <c r="E153" s="271"/>
    </row>
    <row r="154" spans="1:5" ht="33" customHeight="1" x14ac:dyDescent="0.25">
      <c r="A154" s="539"/>
      <c r="B154" s="499" t="s">
        <v>355</v>
      </c>
      <c r="C154" s="499"/>
      <c r="D154" s="268"/>
      <c r="E154" s="271"/>
    </row>
    <row r="155" spans="1:5" ht="33" customHeight="1" x14ac:dyDescent="0.25">
      <c r="A155" s="539"/>
      <c r="B155" s="499" t="s">
        <v>357</v>
      </c>
      <c r="C155" s="499"/>
      <c r="D155" s="268"/>
      <c r="E155" s="271"/>
    </row>
    <row r="156" spans="1:5" ht="33" customHeight="1" x14ac:dyDescent="0.25">
      <c r="A156" s="539"/>
      <c r="B156" s="499" t="s">
        <v>358</v>
      </c>
      <c r="C156" s="499"/>
      <c r="D156" s="268"/>
      <c r="E156" s="271"/>
    </row>
    <row r="157" spans="1:5" ht="33" customHeight="1" x14ac:dyDescent="0.25">
      <c r="A157" s="539"/>
      <c r="B157" s="499" t="s">
        <v>359</v>
      </c>
      <c r="C157" s="499"/>
      <c r="D157" s="268"/>
      <c r="E157" s="271"/>
    </row>
    <row r="158" spans="1:5" ht="33" customHeight="1" x14ac:dyDescent="0.25">
      <c r="A158" s="539"/>
      <c r="B158" s="499" t="s">
        <v>360</v>
      </c>
      <c r="C158" s="499"/>
      <c r="D158" s="268"/>
      <c r="E158" s="271"/>
    </row>
    <row r="159" spans="1:5" ht="33" customHeight="1" x14ac:dyDescent="0.25">
      <c r="A159" s="539"/>
      <c r="B159" s="499" t="s">
        <v>361</v>
      </c>
      <c r="C159" s="499"/>
      <c r="D159" s="268"/>
      <c r="E159" s="271"/>
    </row>
    <row r="160" spans="1:5" ht="33" customHeight="1" x14ac:dyDescent="0.25">
      <c r="A160" s="539"/>
      <c r="B160" s="499" t="s">
        <v>362</v>
      </c>
      <c r="C160" s="499"/>
      <c r="D160" s="268"/>
      <c r="E160" s="271"/>
    </row>
    <row r="161" spans="1:5" ht="33" customHeight="1" x14ac:dyDescent="0.25">
      <c r="A161" s="539"/>
      <c r="B161" s="499" t="s">
        <v>363</v>
      </c>
      <c r="C161" s="499"/>
      <c r="D161" s="268"/>
      <c r="E161" s="271"/>
    </row>
    <row r="162" spans="1:5" ht="33" customHeight="1" x14ac:dyDescent="0.25">
      <c r="A162" s="539"/>
      <c r="B162" s="499" t="s">
        <v>364</v>
      </c>
      <c r="C162" s="499"/>
      <c r="D162" s="268"/>
      <c r="E162" s="271"/>
    </row>
    <row r="163" spans="1:5" ht="33" customHeight="1" x14ac:dyDescent="0.25">
      <c r="A163" s="539"/>
      <c r="B163" s="499" t="s">
        <v>365</v>
      </c>
      <c r="C163" s="499"/>
      <c r="D163" s="268"/>
      <c r="E163" s="271"/>
    </row>
    <row r="164" spans="1:5" ht="33" customHeight="1" thickBot="1" x14ac:dyDescent="0.3">
      <c r="A164" s="540"/>
      <c r="B164" s="543" t="s">
        <v>366</v>
      </c>
      <c r="C164" s="543"/>
      <c r="D164" s="224"/>
      <c r="E164" s="272"/>
    </row>
    <row r="166" spans="1:5" ht="15.75" thickBot="1" x14ac:dyDescent="0.3"/>
    <row r="167" spans="1:5" ht="30" customHeight="1" x14ac:dyDescent="0.25">
      <c r="A167" s="563" t="s">
        <v>369</v>
      </c>
      <c r="B167" s="565" t="s">
        <v>368</v>
      </c>
      <c r="C167" s="565"/>
      <c r="D167" s="567" t="s">
        <v>370</v>
      </c>
      <c r="E167" s="568"/>
    </row>
    <row r="168" spans="1:5" x14ac:dyDescent="0.25">
      <c r="A168" s="564"/>
      <c r="B168" s="566"/>
      <c r="C168" s="566"/>
      <c r="D168" s="103" t="s">
        <v>98</v>
      </c>
      <c r="E168" s="270" t="s">
        <v>99</v>
      </c>
    </row>
    <row r="169" spans="1:5" ht="33" customHeight="1" x14ac:dyDescent="0.25">
      <c r="A169" s="539"/>
      <c r="B169" s="499" t="s">
        <v>315</v>
      </c>
      <c r="C169" s="574"/>
      <c r="D169" s="268"/>
      <c r="E169" s="271"/>
    </row>
    <row r="170" spans="1:5" ht="33" customHeight="1" x14ac:dyDescent="0.25">
      <c r="A170" s="539"/>
      <c r="B170" s="499" t="s">
        <v>319</v>
      </c>
      <c r="C170" s="574"/>
      <c r="D170" s="268"/>
      <c r="E170" s="271"/>
    </row>
    <row r="171" spans="1:5" ht="33" customHeight="1" x14ac:dyDescent="0.25">
      <c r="A171" s="539"/>
      <c r="B171" s="499" t="s">
        <v>316</v>
      </c>
      <c r="C171" s="574"/>
      <c r="D171" s="268"/>
      <c r="E171" s="271"/>
    </row>
    <row r="172" spans="1:5" ht="33" customHeight="1" x14ac:dyDescent="0.25">
      <c r="A172" s="539"/>
      <c r="B172" s="499" t="s">
        <v>317</v>
      </c>
      <c r="C172" s="574"/>
      <c r="D172" s="268"/>
      <c r="E172" s="271"/>
    </row>
    <row r="173" spans="1:5" ht="33" customHeight="1" x14ac:dyDescent="0.25">
      <c r="A173" s="539"/>
      <c r="B173" s="499" t="s">
        <v>318</v>
      </c>
      <c r="C173" s="574"/>
      <c r="D173" s="268"/>
      <c r="E173" s="271"/>
    </row>
    <row r="174" spans="1:5" ht="33" customHeight="1" x14ac:dyDescent="0.25">
      <c r="A174" s="539"/>
      <c r="B174" s="499" t="s">
        <v>320</v>
      </c>
      <c r="C174" s="574"/>
      <c r="D174" s="268"/>
      <c r="E174" s="271"/>
    </row>
    <row r="175" spans="1:5" ht="33" customHeight="1" x14ac:dyDescent="0.25">
      <c r="A175" s="539"/>
      <c r="B175" s="499" t="s">
        <v>321</v>
      </c>
      <c r="C175" s="574"/>
      <c r="D175" s="268"/>
      <c r="E175" s="271"/>
    </row>
    <row r="176" spans="1:5" ht="33" customHeight="1" x14ac:dyDescent="0.25">
      <c r="A176" s="539"/>
      <c r="B176" s="499" t="s">
        <v>322</v>
      </c>
      <c r="C176" s="574"/>
      <c r="D176" s="268"/>
      <c r="E176" s="271"/>
    </row>
    <row r="177" spans="1:5" ht="33" customHeight="1" x14ac:dyDescent="0.25">
      <c r="A177" s="539"/>
      <c r="B177" s="499" t="s">
        <v>323</v>
      </c>
      <c r="C177" s="574"/>
      <c r="D177" s="268"/>
      <c r="E177" s="271"/>
    </row>
    <row r="178" spans="1:5" ht="33" customHeight="1" x14ac:dyDescent="0.25">
      <c r="A178" s="539"/>
      <c r="B178" s="499" t="s">
        <v>324</v>
      </c>
      <c r="C178" s="574"/>
      <c r="D178" s="268"/>
      <c r="E178" s="271"/>
    </row>
    <row r="179" spans="1:5" ht="33" customHeight="1" x14ac:dyDescent="0.25">
      <c r="A179" s="539"/>
      <c r="B179" s="499" t="s">
        <v>325</v>
      </c>
      <c r="C179" s="574"/>
      <c r="D179" s="268"/>
      <c r="E179" s="271"/>
    </row>
    <row r="180" spans="1:5" ht="33" customHeight="1" x14ac:dyDescent="0.25">
      <c r="A180" s="539"/>
      <c r="B180" s="499" t="s">
        <v>326</v>
      </c>
      <c r="C180" s="574"/>
      <c r="D180" s="268"/>
      <c r="E180" s="271"/>
    </row>
    <row r="181" spans="1:5" ht="33" customHeight="1" x14ac:dyDescent="0.25">
      <c r="A181" s="539"/>
      <c r="B181" s="499" t="s">
        <v>327</v>
      </c>
      <c r="C181" s="574"/>
      <c r="D181" s="268"/>
      <c r="E181" s="271"/>
    </row>
    <row r="182" spans="1:5" ht="33" customHeight="1" x14ac:dyDescent="0.25">
      <c r="A182" s="539"/>
      <c r="B182" s="499" t="s">
        <v>328</v>
      </c>
      <c r="C182" s="574"/>
      <c r="D182" s="268"/>
      <c r="E182" s="271"/>
    </row>
    <row r="183" spans="1:5" ht="33" customHeight="1" x14ac:dyDescent="0.25">
      <c r="A183" s="539"/>
      <c r="B183" s="499" t="s">
        <v>329</v>
      </c>
      <c r="C183" s="574"/>
      <c r="D183" s="268"/>
      <c r="E183" s="271"/>
    </row>
    <row r="184" spans="1:5" ht="33" customHeight="1" x14ac:dyDescent="0.25">
      <c r="A184" s="539"/>
      <c r="B184" s="499" t="s">
        <v>330</v>
      </c>
      <c r="C184" s="574"/>
      <c r="D184" s="268"/>
      <c r="E184" s="271"/>
    </row>
    <row r="185" spans="1:5" ht="33" customHeight="1" x14ac:dyDescent="0.25">
      <c r="A185" s="539"/>
      <c r="B185" s="499" t="s">
        <v>331</v>
      </c>
      <c r="C185" s="574"/>
      <c r="D185" s="268"/>
      <c r="E185" s="271"/>
    </row>
    <row r="186" spans="1:5" ht="33" customHeight="1" x14ac:dyDescent="0.25">
      <c r="A186" s="539"/>
      <c r="B186" s="499" t="s">
        <v>332</v>
      </c>
      <c r="C186" s="574"/>
      <c r="D186" s="268"/>
      <c r="E186" s="271"/>
    </row>
    <row r="187" spans="1:5" ht="33" customHeight="1" x14ac:dyDescent="0.25">
      <c r="A187" s="539"/>
      <c r="B187" s="499" t="s">
        <v>333</v>
      </c>
      <c r="C187" s="499"/>
      <c r="D187" s="268"/>
      <c r="E187" s="271"/>
    </row>
    <row r="188" spans="1:5" ht="33" customHeight="1" x14ac:dyDescent="0.25">
      <c r="A188" s="539"/>
      <c r="B188" s="499" t="s">
        <v>334</v>
      </c>
      <c r="C188" s="574"/>
      <c r="D188" s="268"/>
      <c r="E188" s="271"/>
    </row>
    <row r="189" spans="1:5" ht="33" customHeight="1" x14ac:dyDescent="0.25">
      <c r="A189" s="539"/>
      <c r="B189" s="572" t="s">
        <v>367</v>
      </c>
      <c r="C189" s="572"/>
      <c r="D189" s="572"/>
      <c r="E189" s="573"/>
    </row>
    <row r="190" spans="1:5" ht="33" customHeight="1" x14ac:dyDescent="0.25">
      <c r="A190" s="539"/>
      <c r="B190" s="499" t="s">
        <v>356</v>
      </c>
      <c r="C190" s="499"/>
      <c r="D190" s="268"/>
      <c r="E190" s="271"/>
    </row>
    <row r="191" spans="1:5" ht="33" customHeight="1" x14ac:dyDescent="0.25">
      <c r="A191" s="539"/>
      <c r="B191" s="499" t="s">
        <v>353</v>
      </c>
      <c r="C191" s="499"/>
      <c r="D191" s="268"/>
      <c r="E191" s="271"/>
    </row>
    <row r="192" spans="1:5" ht="33" customHeight="1" x14ac:dyDescent="0.25">
      <c r="A192" s="539"/>
      <c r="B192" s="499" t="s">
        <v>354</v>
      </c>
      <c r="C192" s="499"/>
      <c r="D192" s="268"/>
      <c r="E192" s="271"/>
    </row>
    <row r="193" spans="1:5" ht="33" customHeight="1" x14ac:dyDescent="0.25">
      <c r="A193" s="539"/>
      <c r="B193" s="499" t="s">
        <v>355</v>
      </c>
      <c r="C193" s="499"/>
      <c r="D193" s="268"/>
      <c r="E193" s="271"/>
    </row>
    <row r="194" spans="1:5" ht="33" customHeight="1" x14ac:dyDescent="0.25">
      <c r="A194" s="539"/>
      <c r="B194" s="499" t="s">
        <v>357</v>
      </c>
      <c r="C194" s="499"/>
      <c r="D194" s="268"/>
      <c r="E194" s="271"/>
    </row>
    <row r="195" spans="1:5" ht="33" customHeight="1" x14ac:dyDescent="0.25">
      <c r="A195" s="539"/>
      <c r="B195" s="499" t="s">
        <v>358</v>
      </c>
      <c r="C195" s="499"/>
      <c r="D195" s="268"/>
      <c r="E195" s="271"/>
    </row>
    <row r="196" spans="1:5" ht="33" customHeight="1" x14ac:dyDescent="0.25">
      <c r="A196" s="539"/>
      <c r="B196" s="499" t="s">
        <v>359</v>
      </c>
      <c r="C196" s="499"/>
      <c r="D196" s="268"/>
      <c r="E196" s="271"/>
    </row>
    <row r="197" spans="1:5" ht="33" customHeight="1" x14ac:dyDescent="0.25">
      <c r="A197" s="539"/>
      <c r="B197" s="499" t="s">
        <v>360</v>
      </c>
      <c r="C197" s="499"/>
      <c r="D197" s="268"/>
      <c r="E197" s="271"/>
    </row>
    <row r="198" spans="1:5" ht="33" customHeight="1" x14ac:dyDescent="0.25">
      <c r="A198" s="539"/>
      <c r="B198" s="499" t="s">
        <v>361</v>
      </c>
      <c r="C198" s="499"/>
      <c r="D198" s="268"/>
      <c r="E198" s="271"/>
    </row>
    <row r="199" spans="1:5" ht="33" customHeight="1" x14ac:dyDescent="0.25">
      <c r="A199" s="539"/>
      <c r="B199" s="499" t="s">
        <v>362</v>
      </c>
      <c r="C199" s="499"/>
      <c r="D199" s="268"/>
      <c r="E199" s="271"/>
    </row>
    <row r="200" spans="1:5" ht="33" customHeight="1" x14ac:dyDescent="0.25">
      <c r="A200" s="539"/>
      <c r="B200" s="499" t="s">
        <v>363</v>
      </c>
      <c r="C200" s="499"/>
      <c r="D200" s="268"/>
      <c r="E200" s="271"/>
    </row>
    <row r="201" spans="1:5" ht="33" customHeight="1" x14ac:dyDescent="0.25">
      <c r="A201" s="539"/>
      <c r="B201" s="499" t="s">
        <v>364</v>
      </c>
      <c r="C201" s="499"/>
      <c r="D201" s="268"/>
      <c r="E201" s="271"/>
    </row>
    <row r="202" spans="1:5" ht="33" customHeight="1" x14ac:dyDescent="0.25">
      <c r="A202" s="539"/>
      <c r="B202" s="499" t="s">
        <v>365</v>
      </c>
      <c r="C202" s="499"/>
      <c r="D202" s="268"/>
      <c r="E202" s="271"/>
    </row>
    <row r="203" spans="1:5" ht="33" customHeight="1" thickBot="1" x14ac:dyDescent="0.3">
      <c r="A203" s="540"/>
      <c r="B203" s="543" t="s">
        <v>366</v>
      </c>
      <c r="C203" s="543"/>
      <c r="D203" s="224"/>
      <c r="E203" s="272"/>
    </row>
    <row r="205" spans="1:5" ht="15.75" thickBot="1" x14ac:dyDescent="0.3"/>
    <row r="206" spans="1:5" ht="29.25" customHeight="1" x14ac:dyDescent="0.25">
      <c r="A206" s="563" t="s">
        <v>369</v>
      </c>
      <c r="B206" s="565" t="s">
        <v>368</v>
      </c>
      <c r="C206" s="565"/>
      <c r="D206" s="567" t="s">
        <v>370</v>
      </c>
      <c r="E206" s="568"/>
    </row>
    <row r="207" spans="1:5" x14ac:dyDescent="0.25">
      <c r="A207" s="564"/>
      <c r="B207" s="566"/>
      <c r="C207" s="566"/>
      <c r="D207" s="103" t="s">
        <v>98</v>
      </c>
      <c r="E207" s="270" t="s">
        <v>99</v>
      </c>
    </row>
    <row r="208" spans="1:5" ht="33" customHeight="1" x14ac:dyDescent="0.25">
      <c r="A208" s="539"/>
      <c r="B208" s="499" t="s">
        <v>315</v>
      </c>
      <c r="C208" s="574"/>
      <c r="D208" s="268"/>
      <c r="E208" s="271"/>
    </row>
    <row r="209" spans="1:5" ht="33" customHeight="1" x14ac:dyDescent="0.25">
      <c r="A209" s="539"/>
      <c r="B209" s="499" t="s">
        <v>319</v>
      </c>
      <c r="C209" s="574"/>
      <c r="D209" s="268"/>
      <c r="E209" s="271"/>
    </row>
    <row r="210" spans="1:5" ht="33" customHeight="1" x14ac:dyDescent="0.25">
      <c r="A210" s="539"/>
      <c r="B210" s="499" t="s">
        <v>316</v>
      </c>
      <c r="C210" s="574"/>
      <c r="D210" s="268"/>
      <c r="E210" s="271"/>
    </row>
    <row r="211" spans="1:5" ht="33" customHeight="1" x14ac:dyDescent="0.25">
      <c r="A211" s="539"/>
      <c r="B211" s="499" t="s">
        <v>317</v>
      </c>
      <c r="C211" s="574"/>
      <c r="D211" s="268"/>
      <c r="E211" s="271"/>
    </row>
    <row r="212" spans="1:5" ht="33" customHeight="1" x14ac:dyDescent="0.25">
      <c r="A212" s="539"/>
      <c r="B212" s="499" t="s">
        <v>318</v>
      </c>
      <c r="C212" s="574"/>
      <c r="D212" s="268"/>
      <c r="E212" s="271"/>
    </row>
    <row r="213" spans="1:5" ht="33" customHeight="1" x14ac:dyDescent="0.25">
      <c r="A213" s="539"/>
      <c r="B213" s="499" t="s">
        <v>320</v>
      </c>
      <c r="C213" s="574"/>
      <c r="D213" s="268"/>
      <c r="E213" s="271"/>
    </row>
    <row r="214" spans="1:5" ht="33" customHeight="1" x14ac:dyDescent="0.25">
      <c r="A214" s="539"/>
      <c r="B214" s="499" t="s">
        <v>321</v>
      </c>
      <c r="C214" s="574"/>
      <c r="D214" s="268"/>
      <c r="E214" s="271"/>
    </row>
    <row r="215" spans="1:5" ht="33" customHeight="1" x14ac:dyDescent="0.25">
      <c r="A215" s="539"/>
      <c r="B215" s="499" t="s">
        <v>322</v>
      </c>
      <c r="C215" s="574"/>
      <c r="D215" s="268"/>
      <c r="E215" s="271"/>
    </row>
    <row r="216" spans="1:5" ht="33" customHeight="1" x14ac:dyDescent="0.25">
      <c r="A216" s="539"/>
      <c r="B216" s="499" t="s">
        <v>323</v>
      </c>
      <c r="C216" s="574"/>
      <c r="D216" s="268"/>
      <c r="E216" s="271"/>
    </row>
    <row r="217" spans="1:5" ht="33" customHeight="1" x14ac:dyDescent="0.25">
      <c r="A217" s="539"/>
      <c r="B217" s="499" t="s">
        <v>324</v>
      </c>
      <c r="C217" s="574"/>
      <c r="D217" s="268"/>
      <c r="E217" s="271"/>
    </row>
    <row r="218" spans="1:5" ht="33" customHeight="1" x14ac:dyDescent="0.25">
      <c r="A218" s="539"/>
      <c r="B218" s="499" t="s">
        <v>325</v>
      </c>
      <c r="C218" s="574"/>
      <c r="D218" s="268"/>
      <c r="E218" s="271"/>
    </row>
    <row r="219" spans="1:5" ht="33" customHeight="1" x14ac:dyDescent="0.25">
      <c r="A219" s="539"/>
      <c r="B219" s="499" t="s">
        <v>326</v>
      </c>
      <c r="C219" s="574"/>
      <c r="D219" s="268"/>
      <c r="E219" s="271"/>
    </row>
    <row r="220" spans="1:5" ht="33" customHeight="1" x14ac:dyDescent="0.25">
      <c r="A220" s="539"/>
      <c r="B220" s="499" t="s">
        <v>327</v>
      </c>
      <c r="C220" s="574"/>
      <c r="D220" s="268"/>
      <c r="E220" s="271"/>
    </row>
    <row r="221" spans="1:5" ht="33" customHeight="1" x14ac:dyDescent="0.25">
      <c r="A221" s="539"/>
      <c r="B221" s="499" t="s">
        <v>328</v>
      </c>
      <c r="C221" s="574"/>
      <c r="D221" s="268"/>
      <c r="E221" s="271"/>
    </row>
    <row r="222" spans="1:5" ht="33" customHeight="1" x14ac:dyDescent="0.25">
      <c r="A222" s="539"/>
      <c r="B222" s="499" t="s">
        <v>329</v>
      </c>
      <c r="C222" s="574"/>
      <c r="D222" s="268"/>
      <c r="E222" s="271"/>
    </row>
    <row r="223" spans="1:5" ht="33" customHeight="1" x14ac:dyDescent="0.25">
      <c r="A223" s="539"/>
      <c r="B223" s="499" t="s">
        <v>330</v>
      </c>
      <c r="C223" s="574"/>
      <c r="D223" s="268"/>
      <c r="E223" s="271"/>
    </row>
    <row r="224" spans="1:5" ht="33" customHeight="1" x14ac:dyDescent="0.25">
      <c r="A224" s="539"/>
      <c r="B224" s="499" t="s">
        <v>331</v>
      </c>
      <c r="C224" s="574"/>
      <c r="D224" s="268"/>
      <c r="E224" s="271"/>
    </row>
    <row r="225" spans="1:5" ht="33" customHeight="1" x14ac:dyDescent="0.25">
      <c r="A225" s="539"/>
      <c r="B225" s="499" t="s">
        <v>332</v>
      </c>
      <c r="C225" s="574"/>
      <c r="D225" s="268"/>
      <c r="E225" s="271"/>
    </row>
    <row r="226" spans="1:5" ht="33" customHeight="1" x14ac:dyDescent="0.25">
      <c r="A226" s="539"/>
      <c r="B226" s="499" t="s">
        <v>333</v>
      </c>
      <c r="C226" s="499"/>
      <c r="D226" s="268"/>
      <c r="E226" s="271"/>
    </row>
    <row r="227" spans="1:5" ht="33" customHeight="1" x14ac:dyDescent="0.25">
      <c r="A227" s="539"/>
      <c r="B227" s="499" t="s">
        <v>334</v>
      </c>
      <c r="C227" s="574"/>
      <c r="D227" s="268"/>
      <c r="E227" s="271"/>
    </row>
    <row r="228" spans="1:5" ht="33" customHeight="1" x14ac:dyDescent="0.25">
      <c r="A228" s="539"/>
      <c r="B228" s="572" t="s">
        <v>367</v>
      </c>
      <c r="C228" s="572"/>
      <c r="D228" s="572"/>
      <c r="E228" s="573"/>
    </row>
    <row r="229" spans="1:5" ht="33" customHeight="1" x14ac:dyDescent="0.25">
      <c r="A229" s="539"/>
      <c r="B229" s="499" t="s">
        <v>356</v>
      </c>
      <c r="C229" s="499"/>
      <c r="D229" s="268"/>
      <c r="E229" s="271"/>
    </row>
    <row r="230" spans="1:5" ht="33" customHeight="1" x14ac:dyDescent="0.25">
      <c r="A230" s="539"/>
      <c r="B230" s="499" t="s">
        <v>353</v>
      </c>
      <c r="C230" s="499"/>
      <c r="D230" s="268"/>
      <c r="E230" s="271"/>
    </row>
    <row r="231" spans="1:5" ht="33" customHeight="1" x14ac:dyDescent="0.25">
      <c r="A231" s="539"/>
      <c r="B231" s="499" t="s">
        <v>354</v>
      </c>
      <c r="C231" s="499"/>
      <c r="D231" s="268"/>
      <c r="E231" s="271"/>
    </row>
    <row r="232" spans="1:5" ht="33" customHeight="1" x14ac:dyDescent="0.25">
      <c r="A232" s="539"/>
      <c r="B232" s="499" t="s">
        <v>355</v>
      </c>
      <c r="C232" s="499"/>
      <c r="D232" s="268"/>
      <c r="E232" s="271"/>
    </row>
    <row r="233" spans="1:5" ht="33" customHeight="1" x14ac:dyDescent="0.25">
      <c r="A233" s="539"/>
      <c r="B233" s="499" t="s">
        <v>357</v>
      </c>
      <c r="C233" s="499"/>
      <c r="D233" s="268"/>
      <c r="E233" s="271"/>
    </row>
    <row r="234" spans="1:5" ht="33" customHeight="1" x14ac:dyDescent="0.25">
      <c r="A234" s="539"/>
      <c r="B234" s="499" t="s">
        <v>358</v>
      </c>
      <c r="C234" s="499"/>
      <c r="D234" s="268"/>
      <c r="E234" s="271"/>
    </row>
    <row r="235" spans="1:5" ht="33" customHeight="1" x14ac:dyDescent="0.25">
      <c r="A235" s="539"/>
      <c r="B235" s="499" t="s">
        <v>359</v>
      </c>
      <c r="C235" s="499"/>
      <c r="D235" s="268"/>
      <c r="E235" s="271"/>
    </row>
    <row r="236" spans="1:5" ht="33" customHeight="1" x14ac:dyDescent="0.25">
      <c r="A236" s="539"/>
      <c r="B236" s="499" t="s">
        <v>360</v>
      </c>
      <c r="C236" s="499"/>
      <c r="D236" s="268"/>
      <c r="E236" s="271"/>
    </row>
    <row r="237" spans="1:5" ht="33" customHeight="1" x14ac:dyDescent="0.25">
      <c r="A237" s="539"/>
      <c r="B237" s="499" t="s">
        <v>361</v>
      </c>
      <c r="C237" s="499"/>
      <c r="D237" s="268"/>
      <c r="E237" s="271"/>
    </row>
    <row r="238" spans="1:5" ht="33" customHeight="1" x14ac:dyDescent="0.25">
      <c r="A238" s="539"/>
      <c r="B238" s="499" t="s">
        <v>362</v>
      </c>
      <c r="C238" s="499"/>
      <c r="D238" s="268"/>
      <c r="E238" s="271"/>
    </row>
    <row r="239" spans="1:5" ht="33" customHeight="1" x14ac:dyDescent="0.25">
      <c r="A239" s="539"/>
      <c r="B239" s="499" t="s">
        <v>363</v>
      </c>
      <c r="C239" s="499"/>
      <c r="D239" s="268"/>
      <c r="E239" s="271"/>
    </row>
    <row r="240" spans="1:5" ht="33" customHeight="1" x14ac:dyDescent="0.25">
      <c r="A240" s="539"/>
      <c r="B240" s="499" t="s">
        <v>364</v>
      </c>
      <c r="C240" s="499"/>
      <c r="D240" s="268"/>
      <c r="E240" s="271"/>
    </row>
    <row r="241" spans="1:5" ht="33" customHeight="1" x14ac:dyDescent="0.25">
      <c r="A241" s="539"/>
      <c r="B241" s="499" t="s">
        <v>365</v>
      </c>
      <c r="C241" s="499"/>
      <c r="D241" s="268"/>
      <c r="E241" s="271"/>
    </row>
    <row r="242" spans="1:5" ht="33" customHeight="1" thickBot="1" x14ac:dyDescent="0.3">
      <c r="A242" s="540"/>
      <c r="B242" s="543" t="s">
        <v>366</v>
      </c>
      <c r="C242" s="543"/>
      <c r="D242" s="224"/>
      <c r="E242" s="272"/>
    </row>
  </sheetData>
  <mergeCells count="242">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186:C186"/>
    <mergeCell ref="B187:C187"/>
    <mergeCell ref="B198:C198"/>
    <mergeCell ref="B199:C199"/>
    <mergeCell ref="B200:C200"/>
    <mergeCell ref="B201:C201"/>
    <mergeCell ref="B202:C202"/>
    <mergeCell ref="B193:C193"/>
    <mergeCell ref="B194:C194"/>
    <mergeCell ref="B195:C195"/>
    <mergeCell ref="B196:C196"/>
    <mergeCell ref="B197:C197"/>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63:C163"/>
    <mergeCell ref="B164:C164"/>
    <mergeCell ref="A167:A168"/>
    <mergeCell ref="B167:C168"/>
    <mergeCell ref="B156:C156"/>
    <mergeCell ref="B157:C157"/>
    <mergeCell ref="B158:C158"/>
    <mergeCell ref="B159:C159"/>
    <mergeCell ref="B160:C160"/>
    <mergeCell ref="B154:C154"/>
    <mergeCell ref="B155:C155"/>
    <mergeCell ref="B146:C146"/>
    <mergeCell ref="B147:C147"/>
    <mergeCell ref="B148:C148"/>
    <mergeCell ref="B149:C149"/>
    <mergeCell ref="B150:E150"/>
    <mergeCell ref="B161:C161"/>
    <mergeCell ref="B162:C162"/>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09:C109"/>
    <mergeCell ref="B120:C120"/>
    <mergeCell ref="B121:C121"/>
    <mergeCell ref="B122:C122"/>
    <mergeCell ref="B123:C123"/>
    <mergeCell ref="B124:C124"/>
    <mergeCell ref="B115:C115"/>
    <mergeCell ref="B116:C116"/>
    <mergeCell ref="B117:C117"/>
    <mergeCell ref="B118:C118"/>
    <mergeCell ref="B119:C11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86:C86"/>
    <mergeCell ref="A89:A90"/>
    <mergeCell ref="B89:C90"/>
    <mergeCell ref="B79:C79"/>
    <mergeCell ref="B80:C80"/>
    <mergeCell ref="B81:C81"/>
    <mergeCell ref="B82:C82"/>
    <mergeCell ref="B83:C83"/>
    <mergeCell ref="D89:E89"/>
    <mergeCell ref="B77:C77"/>
    <mergeCell ref="B78:C78"/>
    <mergeCell ref="B69:C69"/>
    <mergeCell ref="B70:C70"/>
    <mergeCell ref="B71:C71"/>
    <mergeCell ref="B72:E72"/>
    <mergeCell ref="B73:C73"/>
    <mergeCell ref="B84:C84"/>
    <mergeCell ref="B85:C85"/>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39:C39"/>
    <mergeCell ref="E1:E4"/>
    <mergeCell ref="B33:E33"/>
    <mergeCell ref="B41:C41"/>
    <mergeCell ref="B42:C42"/>
    <mergeCell ref="B43:C43"/>
    <mergeCell ref="B44:C44"/>
    <mergeCell ref="B45:C45"/>
    <mergeCell ref="B34:C34"/>
    <mergeCell ref="B35:C35"/>
    <mergeCell ref="B36:C36"/>
    <mergeCell ref="B37:C37"/>
    <mergeCell ref="B40:C40"/>
    <mergeCell ref="A1:A4"/>
    <mergeCell ref="B1:B2"/>
    <mergeCell ref="B3:B4"/>
    <mergeCell ref="A5:E5"/>
    <mergeCell ref="A6:E7"/>
    <mergeCell ref="A8:E9"/>
    <mergeCell ref="A10:E10"/>
    <mergeCell ref="A11:A12"/>
    <mergeCell ref="B11:C12"/>
    <mergeCell ref="D11:E11"/>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C000"/>
  </sheetPr>
  <dimension ref="A1:N135"/>
  <sheetViews>
    <sheetView zoomScale="70" zoomScaleNormal="70" workbookViewId="0">
      <selection activeCell="H1" sqref="H1:I4"/>
    </sheetView>
  </sheetViews>
  <sheetFormatPr baseColWidth="10" defaultRowHeight="14.25" x14ac:dyDescent="0.2"/>
  <cols>
    <col min="1" max="2" width="6.5703125" style="1" customWidth="1"/>
    <col min="3" max="3" width="32.7109375" style="1" customWidth="1"/>
    <col min="4" max="4" width="27.5703125" style="1" customWidth="1"/>
    <col min="5" max="5" width="38" style="1" customWidth="1"/>
    <col min="6" max="6" width="37.7109375" style="1" customWidth="1"/>
    <col min="7" max="7" width="18.28515625" style="1" customWidth="1"/>
    <col min="8" max="8" width="15.5703125" style="1" customWidth="1"/>
    <col min="9" max="9" width="19.28515625" style="1" customWidth="1"/>
    <col min="10" max="10" width="24.140625" style="1" customWidth="1"/>
    <col min="11" max="16384" width="11.42578125" style="1"/>
  </cols>
  <sheetData>
    <row r="1" spans="1:14" ht="15" customHeight="1" x14ac:dyDescent="0.2">
      <c r="A1" s="627" t="str">
        <f>CONTEXTO!B1</f>
        <v xml:space="preserve">PROCESO: </v>
      </c>
      <c r="B1" s="420"/>
      <c r="C1" s="420"/>
      <c r="D1" s="420"/>
      <c r="E1" s="420"/>
      <c r="F1" s="420"/>
      <c r="G1" s="421"/>
      <c r="H1" s="497" t="s">
        <v>619</v>
      </c>
      <c r="I1" s="497"/>
      <c r="J1" s="640"/>
      <c r="K1" s="2"/>
      <c r="N1" s="488"/>
    </row>
    <row r="2" spans="1:14" ht="15" customHeight="1" x14ac:dyDescent="0.2">
      <c r="A2" s="628"/>
      <c r="B2" s="423"/>
      <c r="C2" s="423"/>
      <c r="D2" s="423"/>
      <c r="E2" s="423"/>
      <c r="F2" s="423"/>
      <c r="G2" s="424"/>
      <c r="H2" s="499" t="s">
        <v>612</v>
      </c>
      <c r="I2" s="499"/>
      <c r="J2" s="641"/>
      <c r="K2" s="2"/>
      <c r="N2" s="488"/>
    </row>
    <row r="3" spans="1:14" ht="15" customHeight="1" x14ac:dyDescent="0.2">
      <c r="A3" s="628" t="s">
        <v>60</v>
      </c>
      <c r="B3" s="423"/>
      <c r="C3" s="423"/>
      <c r="D3" s="423"/>
      <c r="E3" s="423"/>
      <c r="F3" s="423"/>
      <c r="G3" s="424"/>
      <c r="H3" s="499" t="s">
        <v>613</v>
      </c>
      <c r="I3" s="499"/>
      <c r="J3" s="641"/>
      <c r="K3" s="2"/>
      <c r="N3" s="488"/>
    </row>
    <row r="4" spans="1:14" ht="15.75" customHeight="1" x14ac:dyDescent="0.2">
      <c r="A4" s="629"/>
      <c r="B4" s="530"/>
      <c r="C4" s="530"/>
      <c r="D4" s="530"/>
      <c r="E4" s="530"/>
      <c r="F4" s="530"/>
      <c r="G4" s="630"/>
      <c r="H4" s="499" t="s">
        <v>620</v>
      </c>
      <c r="I4" s="499"/>
      <c r="J4" s="642"/>
      <c r="K4" s="2"/>
      <c r="N4" s="488"/>
    </row>
    <row r="5" spans="1:14" ht="15.75" customHeight="1" x14ac:dyDescent="0.2">
      <c r="A5" s="637" t="s">
        <v>533</v>
      </c>
      <c r="B5" s="638"/>
      <c r="C5" s="638"/>
      <c r="D5" s="638"/>
      <c r="E5" s="638"/>
      <c r="F5" s="638"/>
      <c r="G5" s="638"/>
      <c r="H5" s="638"/>
      <c r="I5" s="638"/>
      <c r="J5" s="639"/>
      <c r="K5" s="2"/>
      <c r="N5" s="63"/>
    </row>
    <row r="6" spans="1:14" ht="15" customHeight="1" x14ac:dyDescent="0.2">
      <c r="A6" s="631" t="s">
        <v>536</v>
      </c>
      <c r="B6" s="632"/>
      <c r="C6" s="632"/>
      <c r="D6" s="632"/>
      <c r="E6" s="632"/>
      <c r="F6" s="632"/>
      <c r="G6" s="632"/>
      <c r="H6" s="632"/>
      <c r="I6" s="632"/>
      <c r="J6" s="633"/>
    </row>
    <row r="7" spans="1:14" ht="32.25" customHeight="1" thickBot="1" x14ac:dyDescent="0.25">
      <c r="A7" s="634"/>
      <c r="B7" s="635"/>
      <c r="C7" s="635"/>
      <c r="D7" s="635"/>
      <c r="E7" s="635"/>
      <c r="F7" s="635"/>
      <c r="G7" s="635"/>
      <c r="H7" s="635"/>
      <c r="I7" s="635"/>
      <c r="J7" s="636"/>
    </row>
    <row r="8" spans="1:14" ht="23.25" customHeight="1" x14ac:dyDescent="0.2">
      <c r="A8" s="646" t="s">
        <v>61</v>
      </c>
      <c r="B8" s="646"/>
      <c r="C8" s="646"/>
      <c r="D8" s="646"/>
      <c r="E8" s="643" t="s">
        <v>9</v>
      </c>
      <c r="F8" s="644"/>
      <c r="G8" s="644"/>
      <c r="H8" s="644"/>
      <c r="I8" s="644"/>
      <c r="J8" s="645"/>
    </row>
    <row r="9" spans="1:14" ht="23.25" customHeight="1" x14ac:dyDescent="0.2">
      <c r="A9" s="646"/>
      <c r="B9" s="646"/>
      <c r="C9" s="646"/>
      <c r="D9" s="646"/>
      <c r="E9" s="622" t="s">
        <v>62</v>
      </c>
      <c r="F9" s="622"/>
      <c r="G9" s="622" t="s">
        <v>63</v>
      </c>
      <c r="H9" s="622"/>
      <c r="I9" s="622"/>
      <c r="J9" s="622"/>
    </row>
    <row r="10" spans="1:14" ht="23.25" customHeight="1" x14ac:dyDescent="0.25">
      <c r="A10" s="646"/>
      <c r="B10" s="646"/>
      <c r="C10" s="646"/>
      <c r="D10" s="646"/>
      <c r="E10" s="623" t="s">
        <v>64</v>
      </c>
      <c r="F10" s="623"/>
      <c r="G10" s="624" t="s">
        <v>65</v>
      </c>
      <c r="H10" s="625"/>
      <c r="I10" s="625"/>
      <c r="J10" s="626"/>
    </row>
    <row r="11" spans="1:14" ht="43.5" customHeight="1" x14ac:dyDescent="0.2">
      <c r="A11" s="646"/>
      <c r="B11" s="646"/>
      <c r="C11" s="646"/>
      <c r="D11" s="646"/>
      <c r="E11" s="591" t="s">
        <v>422</v>
      </c>
      <c r="F11" s="592"/>
      <c r="G11" s="647" t="s">
        <v>423</v>
      </c>
      <c r="H11" s="647"/>
      <c r="I11" s="647"/>
      <c r="J11" s="647"/>
    </row>
    <row r="12" spans="1:14" ht="43.5" customHeight="1" x14ac:dyDescent="0.2">
      <c r="A12" s="646"/>
      <c r="B12" s="646"/>
      <c r="C12" s="646"/>
      <c r="D12" s="646"/>
      <c r="E12" s="591" t="s">
        <v>424</v>
      </c>
      <c r="F12" s="592"/>
      <c r="G12" s="647" t="s">
        <v>425</v>
      </c>
      <c r="H12" s="647"/>
      <c r="I12" s="647"/>
      <c r="J12" s="647"/>
    </row>
    <row r="13" spans="1:14" ht="43.5" customHeight="1" x14ac:dyDescent="0.2">
      <c r="A13" s="646"/>
      <c r="B13" s="646"/>
      <c r="C13" s="646"/>
      <c r="D13" s="646"/>
      <c r="E13" s="591" t="s">
        <v>426</v>
      </c>
      <c r="F13" s="592" t="s">
        <v>427</v>
      </c>
      <c r="G13" s="648" t="s">
        <v>428</v>
      </c>
      <c r="H13" s="648"/>
      <c r="I13" s="648"/>
      <c r="J13" s="648"/>
    </row>
    <row r="14" spans="1:14" ht="43.5" customHeight="1" x14ac:dyDescent="0.2">
      <c r="A14" s="646"/>
      <c r="B14" s="646"/>
      <c r="C14" s="646"/>
      <c r="D14" s="646"/>
      <c r="E14" s="597" t="s">
        <v>429</v>
      </c>
      <c r="F14" s="598"/>
      <c r="G14" s="647" t="s">
        <v>430</v>
      </c>
      <c r="H14" s="647"/>
      <c r="I14" s="647"/>
      <c r="J14" s="647"/>
    </row>
    <row r="15" spans="1:14" ht="49.5" customHeight="1" x14ac:dyDescent="0.2">
      <c r="A15" s="646"/>
      <c r="B15" s="646"/>
      <c r="C15" s="646"/>
      <c r="D15" s="646"/>
      <c r="E15" s="591" t="s">
        <v>431</v>
      </c>
      <c r="F15" s="592"/>
      <c r="G15" s="647" t="s">
        <v>432</v>
      </c>
      <c r="H15" s="647"/>
      <c r="I15" s="647"/>
      <c r="J15" s="647"/>
    </row>
    <row r="16" spans="1:14" ht="70.5" customHeight="1" x14ac:dyDescent="0.2">
      <c r="A16" s="646"/>
      <c r="B16" s="646"/>
      <c r="C16" s="646"/>
      <c r="D16" s="646"/>
      <c r="E16" s="591" t="s">
        <v>433</v>
      </c>
      <c r="F16" s="592"/>
      <c r="G16" s="648" t="s">
        <v>434</v>
      </c>
      <c r="H16" s="648"/>
      <c r="I16" s="648"/>
      <c r="J16" s="648"/>
    </row>
    <row r="17" spans="1:10" ht="54.75" customHeight="1" x14ac:dyDescent="0.2">
      <c r="A17" s="646"/>
      <c r="B17" s="646"/>
      <c r="C17" s="646"/>
      <c r="D17" s="646"/>
      <c r="E17" s="593" t="s">
        <v>435</v>
      </c>
      <c r="F17" s="594"/>
      <c r="G17" s="591" t="s">
        <v>436</v>
      </c>
      <c r="H17" s="673"/>
      <c r="I17" s="673"/>
      <c r="J17" s="592"/>
    </row>
    <row r="18" spans="1:10" ht="77.25" customHeight="1" x14ac:dyDescent="0.2">
      <c r="A18" s="646"/>
      <c r="B18" s="646"/>
      <c r="C18" s="646"/>
      <c r="D18" s="646"/>
      <c r="E18" s="591" t="s">
        <v>437</v>
      </c>
      <c r="F18" s="592"/>
      <c r="G18" s="585" t="s">
        <v>438</v>
      </c>
      <c r="H18" s="616"/>
      <c r="I18" s="616"/>
      <c r="J18" s="589"/>
    </row>
    <row r="19" spans="1:10" ht="71.25" customHeight="1" x14ac:dyDescent="0.2">
      <c r="A19" s="646"/>
      <c r="B19" s="646"/>
      <c r="C19" s="646"/>
      <c r="D19" s="646"/>
      <c r="E19" s="591" t="s">
        <v>439</v>
      </c>
      <c r="F19" s="592"/>
      <c r="G19" s="585" t="s">
        <v>440</v>
      </c>
      <c r="H19" s="616"/>
      <c r="I19" s="616"/>
      <c r="J19" s="589"/>
    </row>
    <row r="20" spans="1:10" ht="59.25" customHeight="1" x14ac:dyDescent="0.2">
      <c r="A20" s="646"/>
      <c r="B20" s="646"/>
      <c r="C20" s="646"/>
      <c r="D20" s="646"/>
      <c r="E20" s="591" t="s">
        <v>441</v>
      </c>
      <c r="F20" s="592"/>
      <c r="G20" s="587" t="s">
        <v>442</v>
      </c>
      <c r="H20" s="614"/>
      <c r="I20" s="614"/>
      <c r="J20" s="588"/>
    </row>
    <row r="21" spans="1:10" ht="70.5" customHeight="1" x14ac:dyDescent="0.2">
      <c r="A21" s="646"/>
      <c r="B21" s="646"/>
      <c r="C21" s="646"/>
      <c r="D21" s="646"/>
      <c r="E21" s="578" t="s">
        <v>546</v>
      </c>
      <c r="F21" s="579"/>
      <c r="G21" s="580" t="s">
        <v>543</v>
      </c>
      <c r="H21" s="581"/>
      <c r="I21" s="581"/>
      <c r="J21" s="582"/>
    </row>
    <row r="22" spans="1:10" ht="69" customHeight="1" x14ac:dyDescent="0.2">
      <c r="A22" s="646"/>
      <c r="B22" s="646"/>
      <c r="C22" s="646"/>
      <c r="D22" s="646"/>
      <c r="E22" s="578" t="s">
        <v>547</v>
      </c>
      <c r="F22" s="579"/>
      <c r="G22" s="580" t="s">
        <v>544</v>
      </c>
      <c r="H22" s="581"/>
      <c r="I22" s="581"/>
      <c r="J22" s="582"/>
    </row>
    <row r="23" spans="1:10" ht="69" customHeight="1" x14ac:dyDescent="0.2">
      <c r="A23" s="646"/>
      <c r="B23" s="646"/>
      <c r="C23" s="646"/>
      <c r="D23" s="646"/>
      <c r="E23" s="578" t="s">
        <v>548</v>
      </c>
      <c r="F23" s="579"/>
      <c r="G23" s="575" t="s">
        <v>545</v>
      </c>
      <c r="H23" s="576"/>
      <c r="I23" s="576"/>
      <c r="J23" s="577"/>
    </row>
    <row r="24" spans="1:10" ht="82.5" customHeight="1" x14ac:dyDescent="0.2">
      <c r="A24" s="646"/>
      <c r="B24" s="646"/>
      <c r="C24" s="646"/>
      <c r="D24" s="646"/>
      <c r="E24" s="583" t="s">
        <v>549</v>
      </c>
      <c r="F24" s="584"/>
      <c r="G24" s="575"/>
      <c r="H24" s="576"/>
      <c r="I24" s="576"/>
      <c r="J24" s="577"/>
    </row>
    <row r="25" spans="1:10" ht="18" x14ac:dyDescent="0.2">
      <c r="A25" s="667" t="s">
        <v>7</v>
      </c>
      <c r="B25" s="667" t="s">
        <v>63</v>
      </c>
      <c r="C25" s="623" t="s">
        <v>66</v>
      </c>
      <c r="D25" s="623"/>
      <c r="E25" s="622" t="s">
        <v>258</v>
      </c>
      <c r="F25" s="623"/>
      <c r="G25" s="643" t="s">
        <v>259</v>
      </c>
      <c r="H25" s="678"/>
      <c r="I25" s="678"/>
      <c r="J25" s="679"/>
    </row>
    <row r="26" spans="1:10" ht="48.75" customHeight="1" x14ac:dyDescent="0.2">
      <c r="A26" s="667"/>
      <c r="B26" s="667"/>
      <c r="C26" s="597" t="s">
        <v>443</v>
      </c>
      <c r="D26" s="598"/>
      <c r="E26" s="585" t="s">
        <v>444</v>
      </c>
      <c r="F26" s="589"/>
      <c r="G26" s="587" t="s">
        <v>445</v>
      </c>
      <c r="H26" s="614"/>
      <c r="I26" s="614"/>
      <c r="J26" s="588"/>
    </row>
    <row r="27" spans="1:10" ht="80.25" customHeight="1" x14ac:dyDescent="0.2">
      <c r="A27" s="667"/>
      <c r="B27" s="667"/>
      <c r="C27" s="597" t="s">
        <v>446</v>
      </c>
      <c r="D27" s="598"/>
      <c r="E27" s="585" t="s">
        <v>447</v>
      </c>
      <c r="F27" s="589"/>
      <c r="G27" s="585" t="s">
        <v>448</v>
      </c>
      <c r="H27" s="616"/>
      <c r="I27" s="616"/>
      <c r="J27" s="589"/>
    </row>
    <row r="28" spans="1:10" ht="54.75" customHeight="1" x14ac:dyDescent="0.2">
      <c r="A28" s="667"/>
      <c r="B28" s="667"/>
      <c r="C28" s="593" t="s">
        <v>449</v>
      </c>
      <c r="D28" s="594"/>
      <c r="E28" s="585" t="s">
        <v>450</v>
      </c>
      <c r="F28" s="589"/>
      <c r="G28" s="587" t="s">
        <v>451</v>
      </c>
      <c r="H28" s="614"/>
      <c r="I28" s="614"/>
      <c r="J28" s="588"/>
    </row>
    <row r="29" spans="1:10" ht="49.5" customHeight="1" x14ac:dyDescent="0.2">
      <c r="A29" s="667"/>
      <c r="B29" s="667"/>
      <c r="C29" s="647" t="s">
        <v>452</v>
      </c>
      <c r="D29" s="671"/>
      <c r="E29" s="591" t="s">
        <v>453</v>
      </c>
      <c r="F29" s="589"/>
      <c r="G29" s="603" t="s">
        <v>454</v>
      </c>
      <c r="H29" s="604"/>
      <c r="I29" s="604"/>
      <c r="J29" s="605"/>
    </row>
    <row r="30" spans="1:10" ht="79.5" customHeight="1" x14ac:dyDescent="0.2">
      <c r="A30" s="667"/>
      <c r="B30" s="667"/>
      <c r="C30" s="653" t="s">
        <v>455</v>
      </c>
      <c r="D30" s="672"/>
      <c r="E30" s="587" t="s">
        <v>568</v>
      </c>
      <c r="F30" s="588"/>
      <c r="G30" s="585" t="s">
        <v>456</v>
      </c>
      <c r="H30" s="616"/>
      <c r="I30" s="616"/>
      <c r="J30" s="589"/>
    </row>
    <row r="31" spans="1:10" ht="52.5" customHeight="1" x14ac:dyDescent="0.2">
      <c r="A31" s="667"/>
      <c r="B31" s="667"/>
      <c r="C31" s="591" t="s">
        <v>457</v>
      </c>
      <c r="D31" s="592"/>
      <c r="E31" s="585" t="s">
        <v>458</v>
      </c>
      <c r="F31" s="589"/>
      <c r="G31" s="587" t="s">
        <v>567</v>
      </c>
      <c r="H31" s="614"/>
      <c r="I31" s="614"/>
      <c r="J31" s="588"/>
    </row>
    <row r="32" spans="1:10" ht="47.25" customHeight="1" x14ac:dyDescent="0.2">
      <c r="A32" s="667"/>
      <c r="B32" s="667"/>
      <c r="C32" s="597" t="s">
        <v>459</v>
      </c>
      <c r="D32" s="598"/>
      <c r="E32" s="587" t="s">
        <v>460</v>
      </c>
      <c r="F32" s="682"/>
      <c r="G32" s="601" t="s">
        <v>461</v>
      </c>
      <c r="H32" s="681"/>
      <c r="I32" s="681"/>
      <c r="J32" s="602"/>
    </row>
    <row r="33" spans="1:10" ht="51" customHeight="1" x14ac:dyDescent="0.2">
      <c r="A33" s="667"/>
      <c r="B33" s="667"/>
      <c r="C33" s="591" t="s">
        <v>462</v>
      </c>
      <c r="D33" s="592"/>
      <c r="E33" s="653" t="s">
        <v>463</v>
      </c>
      <c r="F33" s="654"/>
      <c r="G33" s="606" t="s">
        <v>464</v>
      </c>
      <c r="H33" s="655"/>
      <c r="I33" s="655"/>
      <c r="J33" s="607"/>
    </row>
    <row r="34" spans="1:10" ht="90.75" customHeight="1" x14ac:dyDescent="0.2">
      <c r="A34" s="667"/>
      <c r="B34" s="667"/>
      <c r="C34" s="585" t="s">
        <v>465</v>
      </c>
      <c r="D34" s="589"/>
      <c r="E34" s="615" t="s">
        <v>466</v>
      </c>
      <c r="F34" s="615"/>
      <c r="G34" s="600"/>
      <c r="H34" s="600"/>
      <c r="I34" s="600"/>
      <c r="J34" s="600"/>
    </row>
    <row r="35" spans="1:10" ht="51" customHeight="1" x14ac:dyDescent="0.2">
      <c r="A35" s="667"/>
      <c r="B35" s="667"/>
      <c r="C35" s="585" t="s">
        <v>467</v>
      </c>
      <c r="D35" s="589"/>
      <c r="E35" s="587" t="s">
        <v>468</v>
      </c>
      <c r="F35" s="588"/>
      <c r="G35" s="611"/>
      <c r="H35" s="612"/>
      <c r="I35" s="612"/>
      <c r="J35" s="613"/>
    </row>
    <row r="36" spans="1:10" ht="45.75" customHeight="1" x14ac:dyDescent="0.2">
      <c r="A36" s="667"/>
      <c r="B36" s="667"/>
      <c r="C36" s="585" t="s">
        <v>469</v>
      </c>
      <c r="D36" s="589"/>
      <c r="E36" s="585" t="s">
        <v>572</v>
      </c>
      <c r="F36" s="589"/>
      <c r="G36" s="611"/>
      <c r="H36" s="612"/>
      <c r="I36" s="612"/>
      <c r="J36" s="613"/>
    </row>
    <row r="37" spans="1:10" ht="45.75" customHeight="1" x14ac:dyDescent="0.2">
      <c r="A37" s="667"/>
      <c r="B37" s="667"/>
      <c r="C37" s="585" t="s">
        <v>470</v>
      </c>
      <c r="D37" s="589"/>
      <c r="E37" s="585" t="s">
        <v>530</v>
      </c>
      <c r="F37" s="586"/>
      <c r="G37" s="611"/>
      <c r="H37" s="612"/>
      <c r="I37" s="612"/>
      <c r="J37" s="613"/>
    </row>
    <row r="38" spans="1:10" ht="41.25" customHeight="1" x14ac:dyDescent="0.2">
      <c r="A38" s="667"/>
      <c r="B38" s="667"/>
      <c r="C38" s="587" t="s">
        <v>498</v>
      </c>
      <c r="D38" s="588"/>
      <c r="E38" s="585" t="s">
        <v>550</v>
      </c>
      <c r="F38" s="589"/>
      <c r="G38" s="611"/>
      <c r="H38" s="612"/>
      <c r="I38" s="612"/>
      <c r="J38" s="613"/>
    </row>
    <row r="39" spans="1:10" ht="41.25" customHeight="1" x14ac:dyDescent="0.2">
      <c r="A39" s="667"/>
      <c r="B39" s="667"/>
      <c r="C39" s="587" t="s">
        <v>514</v>
      </c>
      <c r="D39" s="588"/>
      <c r="E39" s="585"/>
      <c r="F39" s="586"/>
      <c r="G39" s="611"/>
      <c r="H39" s="619"/>
      <c r="I39" s="619"/>
      <c r="J39" s="620"/>
    </row>
    <row r="40" spans="1:10" ht="72" customHeight="1" x14ac:dyDescent="0.2">
      <c r="A40" s="667"/>
      <c r="B40" s="667"/>
      <c r="C40" s="617" t="s">
        <v>517</v>
      </c>
      <c r="D40" s="618"/>
      <c r="E40" s="585"/>
      <c r="F40" s="589"/>
      <c r="G40" s="611"/>
      <c r="H40" s="612"/>
      <c r="I40" s="612"/>
      <c r="J40" s="613"/>
    </row>
    <row r="41" spans="1:10" ht="154.5" customHeight="1" x14ac:dyDescent="0.2">
      <c r="A41" s="667"/>
      <c r="B41" s="667"/>
      <c r="C41" s="621" t="s">
        <v>518</v>
      </c>
      <c r="D41" s="618"/>
      <c r="E41" s="611"/>
      <c r="F41" s="613"/>
      <c r="G41" s="611"/>
      <c r="H41" s="612"/>
      <c r="I41" s="612"/>
      <c r="J41" s="613"/>
    </row>
    <row r="42" spans="1:10" ht="66" customHeight="1" x14ac:dyDescent="0.25">
      <c r="A42" s="667"/>
      <c r="B42" s="667" t="s">
        <v>62</v>
      </c>
      <c r="C42" s="623" t="s">
        <v>67</v>
      </c>
      <c r="D42" s="623"/>
      <c r="E42" s="668" t="s">
        <v>260</v>
      </c>
      <c r="F42" s="669"/>
      <c r="G42" s="608" t="s">
        <v>261</v>
      </c>
      <c r="H42" s="609"/>
      <c r="I42" s="609"/>
      <c r="J42" s="610"/>
    </row>
    <row r="43" spans="1:10" ht="51.75" customHeight="1" x14ac:dyDescent="0.2">
      <c r="A43" s="667"/>
      <c r="B43" s="667"/>
      <c r="C43" s="597" t="s">
        <v>471</v>
      </c>
      <c r="D43" s="598"/>
      <c r="E43" s="601" t="s">
        <v>571</v>
      </c>
      <c r="F43" s="602"/>
      <c r="G43" s="603" t="s">
        <v>472</v>
      </c>
      <c r="H43" s="604"/>
      <c r="I43" s="604"/>
      <c r="J43" s="605"/>
    </row>
    <row r="44" spans="1:10" ht="63.75" customHeight="1" x14ac:dyDescent="0.2">
      <c r="A44" s="667"/>
      <c r="B44" s="667"/>
      <c r="C44" s="591" t="s">
        <v>473</v>
      </c>
      <c r="D44" s="592"/>
      <c r="E44" s="606" t="s">
        <v>570</v>
      </c>
      <c r="F44" s="607"/>
      <c r="G44" s="590" t="s">
        <v>475</v>
      </c>
      <c r="H44" s="590"/>
      <c r="I44" s="590"/>
      <c r="J44" s="590"/>
    </row>
    <row r="45" spans="1:10" ht="109.5" customHeight="1" x14ac:dyDescent="0.2">
      <c r="A45" s="667"/>
      <c r="B45" s="667"/>
      <c r="C45" s="597" t="s">
        <v>474</v>
      </c>
      <c r="D45" s="598"/>
      <c r="E45" s="591" t="s">
        <v>538</v>
      </c>
      <c r="F45" s="592"/>
      <c r="G45" s="590"/>
      <c r="H45" s="590"/>
      <c r="I45" s="590"/>
      <c r="J45" s="590"/>
    </row>
    <row r="46" spans="1:10" ht="48" customHeight="1" x14ac:dyDescent="0.2">
      <c r="A46" s="667"/>
      <c r="B46" s="667"/>
      <c r="C46" s="593" t="s">
        <v>476</v>
      </c>
      <c r="D46" s="594"/>
      <c r="E46" s="599" t="s">
        <v>537</v>
      </c>
      <c r="F46" s="599"/>
      <c r="G46" s="600"/>
      <c r="H46" s="600"/>
      <c r="I46" s="600"/>
      <c r="J46" s="600"/>
    </row>
    <row r="47" spans="1:10" ht="83.25" customHeight="1" x14ac:dyDescent="0.2">
      <c r="A47" s="667"/>
      <c r="B47" s="667"/>
      <c r="C47" s="591" t="s">
        <v>477</v>
      </c>
      <c r="D47" s="592"/>
      <c r="E47" s="591" t="s">
        <v>558</v>
      </c>
      <c r="F47" s="592"/>
      <c r="G47" s="600"/>
      <c r="H47" s="600"/>
      <c r="I47" s="600"/>
      <c r="J47" s="600"/>
    </row>
    <row r="48" spans="1:10" ht="69" customHeight="1" x14ac:dyDescent="0.2">
      <c r="A48" s="667"/>
      <c r="B48" s="667"/>
      <c r="C48" s="595" t="s">
        <v>478</v>
      </c>
      <c r="D48" s="596"/>
      <c r="E48" s="591"/>
      <c r="F48" s="592"/>
      <c r="G48" s="600"/>
      <c r="H48" s="600"/>
      <c r="I48" s="600"/>
      <c r="J48" s="600"/>
    </row>
    <row r="49" spans="1:10" x14ac:dyDescent="0.2">
      <c r="A49" s="667"/>
      <c r="B49" s="667"/>
      <c r="C49" s="591" t="s">
        <v>479</v>
      </c>
      <c r="D49" s="592"/>
      <c r="E49" s="611"/>
      <c r="F49" s="613"/>
      <c r="G49" s="600"/>
      <c r="H49" s="600"/>
      <c r="I49" s="600"/>
      <c r="J49" s="600"/>
    </row>
    <row r="50" spans="1:10" ht="50.25" customHeight="1" x14ac:dyDescent="0.2">
      <c r="A50" s="667"/>
      <c r="B50" s="667"/>
      <c r="C50" s="593" t="s">
        <v>480</v>
      </c>
      <c r="D50" s="594"/>
      <c r="E50" s="664"/>
      <c r="F50" s="620"/>
      <c r="G50" s="680"/>
      <c r="H50" s="680"/>
      <c r="I50" s="680"/>
      <c r="J50" s="680"/>
    </row>
    <row r="51" spans="1:10" ht="52.5" customHeight="1" x14ac:dyDescent="0.25">
      <c r="A51" s="667"/>
      <c r="B51" s="667"/>
      <c r="C51" s="583" t="s">
        <v>481</v>
      </c>
      <c r="D51" s="584"/>
      <c r="E51" s="650"/>
      <c r="F51" s="651"/>
      <c r="G51" s="652"/>
      <c r="H51" s="652"/>
      <c r="I51" s="652"/>
      <c r="J51" s="652"/>
    </row>
    <row r="52" spans="1:10" ht="46.5" customHeight="1" x14ac:dyDescent="0.2">
      <c r="A52" s="667"/>
      <c r="B52" s="667"/>
      <c r="C52" s="665" t="s">
        <v>519</v>
      </c>
      <c r="D52" s="666"/>
      <c r="E52" s="658"/>
      <c r="F52" s="659"/>
      <c r="G52" s="658"/>
      <c r="H52" s="660"/>
      <c r="I52" s="660"/>
      <c r="J52" s="659"/>
    </row>
    <row r="53" spans="1:10" ht="48" customHeight="1" x14ac:dyDescent="0.2">
      <c r="A53" s="667"/>
      <c r="B53" s="667"/>
      <c r="C53" s="665" t="s">
        <v>520</v>
      </c>
      <c r="D53" s="666"/>
      <c r="E53" s="661"/>
      <c r="F53" s="663"/>
      <c r="G53" s="661"/>
      <c r="H53" s="662"/>
      <c r="I53" s="662"/>
      <c r="J53" s="663"/>
    </row>
    <row r="54" spans="1:10" ht="53.25" customHeight="1" x14ac:dyDescent="0.2">
      <c r="A54" s="667"/>
      <c r="B54" s="667"/>
      <c r="C54" s="665" t="s">
        <v>521</v>
      </c>
      <c r="D54" s="666"/>
      <c r="E54" s="661"/>
      <c r="F54" s="663"/>
      <c r="G54" s="661"/>
      <c r="H54" s="662"/>
      <c r="I54" s="662"/>
      <c r="J54" s="663"/>
    </row>
    <row r="55" spans="1:10" ht="43.5" customHeight="1" x14ac:dyDescent="0.2">
      <c r="A55" s="667"/>
      <c r="B55" s="667"/>
      <c r="C55" s="670" t="s">
        <v>522</v>
      </c>
      <c r="D55" s="670"/>
      <c r="E55" s="657"/>
      <c r="F55" s="657"/>
      <c r="G55" s="657"/>
      <c r="H55" s="657"/>
      <c r="I55" s="657"/>
      <c r="J55" s="657"/>
    </row>
    <row r="56" spans="1:10" ht="43.5" customHeight="1" x14ac:dyDescent="0.2">
      <c r="A56" s="667"/>
      <c r="B56" s="667"/>
      <c r="C56" s="674" t="s">
        <v>523</v>
      </c>
      <c r="D56" s="675"/>
      <c r="E56" s="340"/>
      <c r="F56" s="341"/>
      <c r="G56" s="340"/>
      <c r="H56" s="342"/>
      <c r="I56" s="342"/>
      <c r="J56" s="341"/>
    </row>
    <row r="57" spans="1:10" ht="91.5" customHeight="1" x14ac:dyDescent="0.2">
      <c r="A57" s="667"/>
      <c r="B57" s="667"/>
      <c r="C57" s="676" t="s">
        <v>525</v>
      </c>
      <c r="D57" s="677"/>
      <c r="E57" s="658"/>
      <c r="F57" s="659"/>
      <c r="G57" s="658"/>
      <c r="H57" s="660"/>
      <c r="I57" s="660"/>
      <c r="J57" s="659"/>
    </row>
    <row r="58" spans="1:10" x14ac:dyDescent="0.2">
      <c r="C58" s="68"/>
      <c r="D58" s="68"/>
      <c r="E58" s="656"/>
      <c r="F58" s="656"/>
      <c r="G58" s="656"/>
      <c r="H58" s="656"/>
      <c r="I58" s="656"/>
      <c r="J58" s="656"/>
    </row>
    <row r="59" spans="1:10" x14ac:dyDescent="0.2">
      <c r="C59" s="68"/>
      <c r="D59" s="68"/>
      <c r="E59" s="656"/>
      <c r="F59" s="656"/>
      <c r="G59" s="656"/>
      <c r="H59" s="656"/>
      <c r="I59" s="656"/>
      <c r="J59" s="656"/>
    </row>
    <row r="60" spans="1:10" x14ac:dyDescent="0.2">
      <c r="E60" s="649"/>
      <c r="F60" s="649"/>
      <c r="G60" s="649"/>
      <c r="H60" s="649"/>
      <c r="I60" s="649"/>
      <c r="J60" s="649"/>
    </row>
    <row r="61" spans="1:10" x14ac:dyDescent="0.2">
      <c r="E61" s="649"/>
      <c r="F61" s="649"/>
      <c r="G61" s="649"/>
      <c r="H61" s="649"/>
      <c r="I61" s="649"/>
      <c r="J61" s="649"/>
    </row>
    <row r="62" spans="1:10" x14ac:dyDescent="0.2">
      <c r="E62" s="649"/>
      <c r="F62" s="649"/>
      <c r="G62" s="649"/>
      <c r="H62" s="649"/>
      <c r="I62" s="649"/>
      <c r="J62" s="649"/>
    </row>
    <row r="63" spans="1:10" x14ac:dyDescent="0.2">
      <c r="E63" s="649"/>
      <c r="F63" s="649"/>
      <c r="G63" s="649"/>
      <c r="H63" s="649"/>
      <c r="I63" s="649"/>
      <c r="J63" s="649"/>
    </row>
    <row r="64" spans="1:10" x14ac:dyDescent="0.2">
      <c r="E64" s="649"/>
      <c r="F64" s="649"/>
      <c r="G64" s="649"/>
      <c r="H64" s="649"/>
      <c r="I64" s="649"/>
      <c r="J64" s="649"/>
    </row>
    <row r="65" spans="5:10" x14ac:dyDescent="0.2">
      <c r="E65" s="649"/>
      <c r="F65" s="649"/>
      <c r="G65" s="649"/>
      <c r="H65" s="649"/>
      <c r="I65" s="649"/>
      <c r="J65" s="649"/>
    </row>
    <row r="66" spans="5:10" x14ac:dyDescent="0.2">
      <c r="E66" s="649"/>
      <c r="F66" s="649"/>
      <c r="G66" s="649"/>
      <c r="H66" s="649"/>
      <c r="I66" s="649"/>
      <c r="J66" s="649"/>
    </row>
    <row r="67" spans="5:10" x14ac:dyDescent="0.2">
      <c r="E67" s="649"/>
      <c r="F67" s="649"/>
      <c r="G67" s="649"/>
      <c r="H67" s="649"/>
      <c r="I67" s="649"/>
      <c r="J67" s="649"/>
    </row>
    <row r="68" spans="5:10" x14ac:dyDescent="0.2">
      <c r="E68" s="649"/>
      <c r="F68" s="649"/>
      <c r="G68" s="649"/>
      <c r="H68" s="649"/>
      <c r="I68" s="649"/>
      <c r="J68" s="649"/>
    </row>
    <row r="69" spans="5:10" x14ac:dyDescent="0.2">
      <c r="E69" s="649"/>
      <c r="F69" s="649"/>
      <c r="G69" s="649"/>
      <c r="H69" s="649"/>
      <c r="I69" s="649"/>
      <c r="J69" s="649"/>
    </row>
    <row r="70" spans="5:10" x14ac:dyDescent="0.2">
      <c r="E70" s="649"/>
      <c r="F70" s="649"/>
      <c r="G70" s="649"/>
      <c r="H70" s="649"/>
      <c r="I70" s="649"/>
      <c r="J70" s="649"/>
    </row>
    <row r="71" spans="5:10" x14ac:dyDescent="0.2">
      <c r="E71" s="649"/>
      <c r="F71" s="649"/>
      <c r="G71" s="649"/>
      <c r="H71" s="649"/>
      <c r="I71" s="649"/>
      <c r="J71" s="649"/>
    </row>
    <row r="72" spans="5:10" x14ac:dyDescent="0.2">
      <c r="E72" s="649"/>
      <c r="F72" s="649"/>
      <c r="G72" s="649"/>
      <c r="H72" s="649"/>
      <c r="I72" s="649"/>
      <c r="J72" s="649"/>
    </row>
    <row r="73" spans="5:10" x14ac:dyDescent="0.2">
      <c r="E73" s="649"/>
      <c r="F73" s="649"/>
      <c r="G73" s="649"/>
      <c r="H73" s="649"/>
      <c r="I73" s="649"/>
      <c r="J73" s="649"/>
    </row>
    <row r="74" spans="5:10" x14ac:dyDescent="0.2">
      <c r="E74" s="649"/>
      <c r="F74" s="649"/>
      <c r="G74" s="649"/>
      <c r="H74" s="649"/>
      <c r="I74" s="649"/>
      <c r="J74" s="649"/>
    </row>
    <row r="75" spans="5:10" x14ac:dyDescent="0.2">
      <c r="E75" s="649"/>
      <c r="F75" s="649"/>
      <c r="G75" s="649"/>
      <c r="H75" s="649"/>
      <c r="I75" s="649"/>
      <c r="J75" s="649"/>
    </row>
    <row r="76" spans="5:10" x14ac:dyDescent="0.2">
      <c r="E76" s="649"/>
      <c r="F76" s="649"/>
      <c r="G76" s="649"/>
      <c r="H76" s="649"/>
      <c r="I76" s="649"/>
      <c r="J76" s="649"/>
    </row>
    <row r="77" spans="5:10" x14ac:dyDescent="0.2">
      <c r="E77" s="649"/>
      <c r="F77" s="649"/>
      <c r="G77" s="649"/>
      <c r="H77" s="649"/>
      <c r="I77" s="649"/>
      <c r="J77" s="649"/>
    </row>
    <row r="78" spans="5:10" x14ac:dyDescent="0.2">
      <c r="E78" s="649"/>
      <c r="F78" s="649"/>
      <c r="G78" s="649"/>
      <c r="H78" s="649"/>
      <c r="I78" s="649"/>
      <c r="J78" s="649"/>
    </row>
    <row r="79" spans="5:10" x14ac:dyDescent="0.2">
      <c r="E79" s="649"/>
      <c r="F79" s="649"/>
      <c r="G79" s="649"/>
      <c r="H79" s="649"/>
      <c r="I79" s="649"/>
      <c r="J79" s="649"/>
    </row>
    <row r="80" spans="5:10" x14ac:dyDescent="0.2">
      <c r="E80" s="649"/>
      <c r="F80" s="649"/>
      <c r="G80" s="649"/>
      <c r="H80" s="649"/>
      <c r="I80" s="649"/>
      <c r="J80" s="649"/>
    </row>
    <row r="81" spans="5:10" x14ac:dyDescent="0.2">
      <c r="E81" s="649"/>
      <c r="F81" s="649"/>
      <c r="G81" s="649"/>
      <c r="H81" s="649"/>
      <c r="I81" s="649"/>
      <c r="J81" s="649"/>
    </row>
    <row r="82" spans="5:10" x14ac:dyDescent="0.2">
      <c r="E82" s="649"/>
      <c r="F82" s="649"/>
      <c r="G82" s="649"/>
      <c r="H82" s="649"/>
      <c r="I82" s="649"/>
      <c r="J82" s="649"/>
    </row>
    <row r="83" spans="5:10" x14ac:dyDescent="0.2">
      <c r="E83" s="649"/>
      <c r="F83" s="649"/>
      <c r="G83" s="649"/>
      <c r="H83" s="649"/>
      <c r="I83" s="649"/>
      <c r="J83" s="649"/>
    </row>
    <row r="84" spans="5:10" x14ac:dyDescent="0.2">
      <c r="E84" s="649"/>
      <c r="F84" s="649"/>
      <c r="G84" s="649"/>
      <c r="H84" s="649"/>
      <c r="I84" s="649"/>
      <c r="J84" s="649"/>
    </row>
    <row r="85" spans="5:10" x14ac:dyDescent="0.2">
      <c r="E85" s="649"/>
      <c r="F85" s="649"/>
      <c r="G85" s="649"/>
      <c r="H85" s="649"/>
      <c r="I85" s="649"/>
      <c r="J85" s="649"/>
    </row>
    <row r="86" spans="5:10" x14ac:dyDescent="0.2">
      <c r="E86" s="649"/>
      <c r="F86" s="649"/>
      <c r="G86" s="649"/>
      <c r="H86" s="649"/>
      <c r="I86" s="649"/>
      <c r="J86" s="649"/>
    </row>
    <row r="87" spans="5:10" x14ac:dyDescent="0.2">
      <c r="E87" s="649"/>
      <c r="F87" s="649"/>
      <c r="G87" s="649"/>
      <c r="H87" s="649"/>
      <c r="I87" s="649"/>
      <c r="J87" s="649"/>
    </row>
    <row r="88" spans="5:10" x14ac:dyDescent="0.2">
      <c r="E88" s="649"/>
      <c r="F88" s="649"/>
      <c r="G88" s="649"/>
      <c r="H88" s="649"/>
      <c r="I88" s="649"/>
      <c r="J88" s="649"/>
    </row>
    <row r="89" spans="5:10" x14ac:dyDescent="0.2">
      <c r="E89" s="649"/>
      <c r="F89" s="649"/>
      <c r="G89" s="649"/>
      <c r="H89" s="649"/>
      <c r="I89" s="649"/>
      <c r="J89" s="649"/>
    </row>
    <row r="90" spans="5:10" x14ac:dyDescent="0.2">
      <c r="E90" s="649"/>
      <c r="F90" s="649"/>
      <c r="G90" s="649"/>
      <c r="H90" s="649"/>
      <c r="I90" s="649"/>
      <c r="J90" s="649"/>
    </row>
    <row r="91" spans="5:10" x14ac:dyDescent="0.2">
      <c r="E91" s="649"/>
      <c r="F91" s="649"/>
      <c r="G91" s="649"/>
      <c r="H91" s="649"/>
      <c r="I91" s="649"/>
      <c r="J91" s="649"/>
    </row>
    <row r="92" spans="5:10" x14ac:dyDescent="0.2">
      <c r="E92" s="649"/>
      <c r="F92" s="649"/>
      <c r="G92" s="649"/>
      <c r="H92" s="649"/>
      <c r="I92" s="649"/>
      <c r="J92" s="649"/>
    </row>
    <row r="93" spans="5:10" x14ac:dyDescent="0.2">
      <c r="E93" s="649"/>
      <c r="F93" s="649"/>
      <c r="G93" s="649"/>
      <c r="H93" s="649"/>
      <c r="I93" s="649"/>
      <c r="J93" s="649"/>
    </row>
    <row r="94" spans="5:10" x14ac:dyDescent="0.2">
      <c r="E94" s="649"/>
      <c r="F94" s="649"/>
      <c r="G94" s="649"/>
      <c r="H94" s="649"/>
      <c r="I94" s="649"/>
      <c r="J94" s="649"/>
    </row>
    <row r="95" spans="5:10" x14ac:dyDescent="0.2">
      <c r="E95" s="649"/>
      <c r="F95" s="649"/>
      <c r="G95" s="649"/>
      <c r="H95" s="649"/>
      <c r="I95" s="649"/>
      <c r="J95" s="649"/>
    </row>
    <row r="96" spans="5:10" x14ac:dyDescent="0.2">
      <c r="E96" s="649"/>
      <c r="F96" s="649"/>
      <c r="G96" s="649"/>
      <c r="H96" s="649"/>
      <c r="I96" s="649"/>
      <c r="J96" s="649"/>
    </row>
    <row r="97" spans="5:10" x14ac:dyDescent="0.2">
      <c r="E97" s="649"/>
      <c r="F97" s="649"/>
      <c r="G97" s="649"/>
      <c r="H97" s="649"/>
      <c r="I97" s="649"/>
      <c r="J97" s="649"/>
    </row>
    <row r="98" spans="5:10" x14ac:dyDescent="0.2">
      <c r="E98" s="649"/>
      <c r="F98" s="649"/>
      <c r="G98" s="649"/>
      <c r="H98" s="649"/>
      <c r="I98" s="649"/>
      <c r="J98" s="649"/>
    </row>
    <row r="99" spans="5:10" x14ac:dyDescent="0.2">
      <c r="E99" s="649"/>
      <c r="F99" s="649"/>
      <c r="G99" s="649"/>
      <c r="H99" s="649"/>
      <c r="I99" s="649"/>
      <c r="J99" s="649"/>
    </row>
    <row r="100" spans="5:10" x14ac:dyDescent="0.2">
      <c r="E100" s="649"/>
      <c r="F100" s="649"/>
      <c r="G100" s="649"/>
      <c r="H100" s="649"/>
      <c r="I100" s="649"/>
      <c r="J100" s="649"/>
    </row>
    <row r="101" spans="5:10" x14ac:dyDescent="0.2">
      <c r="E101" s="649"/>
      <c r="F101" s="649"/>
      <c r="G101" s="649"/>
      <c r="H101" s="649"/>
      <c r="I101" s="649"/>
      <c r="J101" s="649"/>
    </row>
    <row r="102" spans="5:10" x14ac:dyDescent="0.2">
      <c r="E102" s="649"/>
      <c r="F102" s="649"/>
      <c r="G102" s="649"/>
      <c r="H102" s="649"/>
      <c r="I102" s="649"/>
      <c r="J102" s="649"/>
    </row>
    <row r="103" spans="5:10" x14ac:dyDescent="0.2">
      <c r="E103" s="649"/>
      <c r="F103" s="649"/>
      <c r="G103" s="649"/>
      <c r="H103" s="649"/>
      <c r="I103" s="649"/>
      <c r="J103" s="649"/>
    </row>
    <row r="104" spans="5:10" x14ac:dyDescent="0.2">
      <c r="E104" s="649"/>
      <c r="F104" s="649"/>
      <c r="G104" s="649"/>
      <c r="H104" s="649"/>
      <c r="I104" s="649"/>
      <c r="J104" s="649"/>
    </row>
    <row r="105" spans="5:10" x14ac:dyDescent="0.2">
      <c r="E105" s="649"/>
      <c r="F105" s="649"/>
      <c r="G105" s="649"/>
      <c r="H105" s="649"/>
      <c r="I105" s="649"/>
      <c r="J105" s="649"/>
    </row>
    <row r="106" spans="5:10" x14ac:dyDescent="0.2">
      <c r="E106" s="649"/>
      <c r="F106" s="649"/>
      <c r="G106" s="649"/>
      <c r="H106" s="649"/>
      <c r="I106" s="649"/>
      <c r="J106" s="649"/>
    </row>
    <row r="107" spans="5:10" x14ac:dyDescent="0.2">
      <c r="E107" s="649"/>
      <c r="F107" s="649"/>
      <c r="G107" s="649"/>
      <c r="H107" s="649"/>
      <c r="I107" s="649"/>
      <c r="J107" s="649"/>
    </row>
    <row r="108" spans="5:10" x14ac:dyDescent="0.2">
      <c r="E108" s="649"/>
      <c r="F108" s="649"/>
      <c r="G108" s="649"/>
      <c r="H108" s="649"/>
      <c r="I108" s="649"/>
      <c r="J108" s="649"/>
    </row>
    <row r="109" spans="5:10" x14ac:dyDescent="0.2">
      <c r="E109" s="649"/>
      <c r="F109" s="649"/>
      <c r="G109" s="649"/>
      <c r="H109" s="649"/>
      <c r="I109" s="649"/>
      <c r="J109" s="649"/>
    </row>
    <row r="110" spans="5:10" x14ac:dyDescent="0.2">
      <c r="E110" s="649"/>
      <c r="F110" s="649"/>
      <c r="G110" s="649"/>
      <c r="H110" s="649"/>
      <c r="I110" s="649"/>
      <c r="J110" s="649"/>
    </row>
    <row r="111" spans="5:10" x14ac:dyDescent="0.2">
      <c r="E111" s="649"/>
      <c r="F111" s="649"/>
      <c r="G111" s="649"/>
      <c r="H111" s="649"/>
      <c r="I111" s="649"/>
      <c r="J111" s="649"/>
    </row>
    <row r="112" spans="5:10" x14ac:dyDescent="0.2">
      <c r="E112" s="649"/>
      <c r="F112" s="649"/>
      <c r="G112" s="649"/>
      <c r="H112" s="649"/>
      <c r="I112" s="649"/>
      <c r="J112" s="649"/>
    </row>
    <row r="113" spans="5:10" x14ac:dyDescent="0.2">
      <c r="E113" s="649"/>
      <c r="F113" s="649"/>
      <c r="G113" s="649"/>
      <c r="H113" s="649"/>
      <c r="I113" s="649"/>
      <c r="J113" s="649"/>
    </row>
    <row r="114" spans="5:10" x14ac:dyDescent="0.2">
      <c r="E114" s="649"/>
      <c r="F114" s="649"/>
      <c r="G114" s="649"/>
      <c r="H114" s="649"/>
      <c r="I114" s="649"/>
      <c r="J114" s="649"/>
    </row>
    <row r="115" spans="5:10" x14ac:dyDescent="0.2">
      <c r="E115" s="649"/>
      <c r="F115" s="649"/>
      <c r="G115" s="649"/>
      <c r="H115" s="649"/>
      <c r="I115" s="649"/>
      <c r="J115" s="649"/>
    </row>
    <row r="116" spans="5:10" x14ac:dyDescent="0.2">
      <c r="E116" s="649"/>
      <c r="F116" s="649"/>
      <c r="G116" s="649"/>
      <c r="H116" s="649"/>
      <c r="I116" s="649"/>
      <c r="J116" s="649"/>
    </row>
    <row r="117" spans="5:10" x14ac:dyDescent="0.2">
      <c r="E117" s="649"/>
      <c r="F117" s="649"/>
      <c r="G117" s="649"/>
      <c r="H117" s="649"/>
      <c r="I117" s="649"/>
      <c r="J117" s="649"/>
    </row>
    <row r="118" spans="5:10" x14ac:dyDescent="0.2">
      <c r="E118" s="649"/>
      <c r="F118" s="649"/>
      <c r="G118" s="649"/>
      <c r="H118" s="649"/>
      <c r="I118" s="649"/>
      <c r="J118" s="649"/>
    </row>
    <row r="119" spans="5:10" x14ac:dyDescent="0.2">
      <c r="E119" s="649"/>
      <c r="F119" s="649"/>
      <c r="G119" s="649"/>
      <c r="H119" s="649"/>
      <c r="I119" s="649"/>
      <c r="J119" s="649"/>
    </row>
    <row r="120" spans="5:10" x14ac:dyDescent="0.2">
      <c r="E120" s="649"/>
      <c r="F120" s="649"/>
      <c r="G120" s="649"/>
      <c r="H120" s="649"/>
      <c r="I120" s="649"/>
      <c r="J120" s="649"/>
    </row>
    <row r="121" spans="5:10" x14ac:dyDescent="0.2">
      <c r="E121" s="649"/>
      <c r="F121" s="649"/>
      <c r="G121" s="649"/>
      <c r="H121" s="649"/>
      <c r="I121" s="649"/>
      <c r="J121" s="649"/>
    </row>
    <row r="122" spans="5:10" x14ac:dyDescent="0.2">
      <c r="E122" s="649"/>
      <c r="F122" s="649"/>
      <c r="G122" s="649"/>
      <c r="H122" s="649"/>
      <c r="I122" s="649"/>
      <c r="J122" s="649"/>
    </row>
    <row r="123" spans="5:10" x14ac:dyDescent="0.2">
      <c r="E123" s="649"/>
      <c r="F123" s="649"/>
      <c r="G123" s="649"/>
      <c r="H123" s="649"/>
      <c r="I123" s="649"/>
      <c r="J123" s="649"/>
    </row>
    <row r="124" spans="5:10" x14ac:dyDescent="0.2">
      <c r="E124" s="649"/>
      <c r="F124" s="649"/>
      <c r="G124" s="649"/>
      <c r="H124" s="649"/>
      <c r="I124" s="649"/>
      <c r="J124" s="649"/>
    </row>
    <row r="125" spans="5:10" x14ac:dyDescent="0.2">
      <c r="E125" s="649"/>
      <c r="F125" s="649"/>
      <c r="G125" s="649"/>
      <c r="H125" s="649"/>
      <c r="I125" s="649"/>
      <c r="J125" s="649"/>
    </row>
    <row r="126" spans="5:10" x14ac:dyDescent="0.2">
      <c r="E126" s="649"/>
      <c r="F126" s="649"/>
      <c r="G126" s="649"/>
      <c r="H126" s="649"/>
      <c r="I126" s="649"/>
      <c r="J126" s="649"/>
    </row>
    <row r="127" spans="5:10" x14ac:dyDescent="0.2">
      <c r="E127" s="649"/>
      <c r="F127" s="649"/>
      <c r="G127" s="649"/>
      <c r="H127" s="649"/>
      <c r="I127" s="649"/>
      <c r="J127" s="649"/>
    </row>
    <row r="128" spans="5:10" x14ac:dyDescent="0.2">
      <c r="E128" s="649"/>
      <c r="F128" s="649"/>
      <c r="G128" s="649"/>
      <c r="H128" s="649"/>
      <c r="I128" s="649"/>
      <c r="J128" s="649"/>
    </row>
    <row r="129" spans="5:10" x14ac:dyDescent="0.2">
      <c r="E129" s="649"/>
      <c r="F129" s="649"/>
      <c r="G129" s="649"/>
      <c r="H129" s="649"/>
      <c r="I129" s="649"/>
      <c r="J129" s="649"/>
    </row>
    <row r="130" spans="5:10" x14ac:dyDescent="0.2">
      <c r="E130" s="649"/>
      <c r="F130" s="649"/>
      <c r="G130" s="649"/>
      <c r="H130" s="649"/>
      <c r="I130" s="649"/>
      <c r="J130" s="649"/>
    </row>
    <row r="131" spans="5:10" x14ac:dyDescent="0.2">
      <c r="E131" s="649"/>
      <c r="F131" s="649"/>
      <c r="G131" s="649"/>
      <c r="H131" s="649"/>
      <c r="I131" s="649"/>
      <c r="J131" s="649"/>
    </row>
    <row r="132" spans="5:10" x14ac:dyDescent="0.2">
      <c r="E132" s="649"/>
      <c r="F132" s="649"/>
      <c r="G132" s="649"/>
      <c r="H132" s="649"/>
      <c r="I132" s="649"/>
      <c r="J132" s="649"/>
    </row>
    <row r="133" spans="5:10" x14ac:dyDescent="0.2">
      <c r="E133" s="649"/>
      <c r="F133" s="649"/>
      <c r="G133" s="649"/>
      <c r="H133" s="649"/>
      <c r="I133" s="649"/>
      <c r="J133" s="649"/>
    </row>
    <row r="134" spans="5:10" x14ac:dyDescent="0.2">
      <c r="E134" s="649"/>
      <c r="F134" s="649"/>
      <c r="G134" s="649"/>
      <c r="H134" s="649"/>
      <c r="I134" s="649"/>
      <c r="J134" s="649"/>
    </row>
    <row r="135" spans="5:10" x14ac:dyDescent="0.2">
      <c r="E135" s="649"/>
      <c r="F135" s="649"/>
      <c r="G135" s="649"/>
      <c r="H135" s="649"/>
      <c r="I135" s="649"/>
      <c r="J135" s="649"/>
    </row>
  </sheetData>
  <sheetProtection selectLockedCells="1"/>
  <mergeCells count="300">
    <mergeCell ref="C56:D56"/>
    <mergeCell ref="E57:F57"/>
    <mergeCell ref="G57:J57"/>
    <mergeCell ref="C57:D57"/>
    <mergeCell ref="E20:F20"/>
    <mergeCell ref="G20:J20"/>
    <mergeCell ref="G27:J27"/>
    <mergeCell ref="E29:F29"/>
    <mergeCell ref="G29:J29"/>
    <mergeCell ref="E25:F25"/>
    <mergeCell ref="G25:J25"/>
    <mergeCell ref="G24:J24"/>
    <mergeCell ref="G22:J22"/>
    <mergeCell ref="E24:F24"/>
    <mergeCell ref="G26:J26"/>
    <mergeCell ref="G50:J50"/>
    <mergeCell ref="G53:J53"/>
    <mergeCell ref="C39:D39"/>
    <mergeCell ref="G32:J32"/>
    <mergeCell ref="E32:F32"/>
    <mergeCell ref="C26:D26"/>
    <mergeCell ref="E36:F36"/>
    <mergeCell ref="C32:D32"/>
    <mergeCell ref="C28:D28"/>
    <mergeCell ref="G15:J15"/>
    <mergeCell ref="E16:F16"/>
    <mergeCell ref="G16:J16"/>
    <mergeCell ref="E11:F11"/>
    <mergeCell ref="G11:J11"/>
    <mergeCell ref="E12:F12"/>
    <mergeCell ref="E17:F17"/>
    <mergeCell ref="G17:J17"/>
    <mergeCell ref="E18:F18"/>
    <mergeCell ref="G18:J18"/>
    <mergeCell ref="E19:F19"/>
    <mergeCell ref="G19:J19"/>
    <mergeCell ref="C54:D54"/>
    <mergeCell ref="C53:D53"/>
    <mergeCell ref="E53:F53"/>
    <mergeCell ref="E64:F64"/>
    <mergeCell ref="C52:D52"/>
    <mergeCell ref="E61:F61"/>
    <mergeCell ref="A25:A57"/>
    <mergeCell ref="E42:F42"/>
    <mergeCell ref="B42:B57"/>
    <mergeCell ref="C42:D42"/>
    <mergeCell ref="C25:D25"/>
    <mergeCell ref="C55:D55"/>
    <mergeCell ref="B25:B41"/>
    <mergeCell ref="C37:D37"/>
    <mergeCell ref="E26:F26"/>
    <mergeCell ref="C33:D33"/>
    <mergeCell ref="C34:D34"/>
    <mergeCell ref="C29:D29"/>
    <mergeCell ref="C30:D30"/>
    <mergeCell ref="C31:D31"/>
    <mergeCell ref="E60:F60"/>
    <mergeCell ref="E27:F27"/>
    <mergeCell ref="E135:F135"/>
    <mergeCell ref="G135:J135"/>
    <mergeCell ref="G134:J134"/>
    <mergeCell ref="E122:F122"/>
    <mergeCell ref="G122:J122"/>
    <mergeCell ref="E123:F123"/>
    <mergeCell ref="G123:J123"/>
    <mergeCell ref="E124:F124"/>
    <mergeCell ref="G124:J124"/>
    <mergeCell ref="E134:F134"/>
    <mergeCell ref="E125:F125"/>
    <mergeCell ref="G125:J125"/>
    <mergeCell ref="E126:F126"/>
    <mergeCell ref="G126:J126"/>
    <mergeCell ref="E127:F127"/>
    <mergeCell ref="G127:J127"/>
    <mergeCell ref="E133:F133"/>
    <mergeCell ref="G133:J133"/>
    <mergeCell ref="G110:J110"/>
    <mergeCell ref="E111:F111"/>
    <mergeCell ref="G111:J111"/>
    <mergeCell ref="E112:F112"/>
    <mergeCell ref="G112:J112"/>
    <mergeCell ref="E107:F107"/>
    <mergeCell ref="G107:J107"/>
    <mergeCell ref="E108:F108"/>
    <mergeCell ref="G108:J108"/>
    <mergeCell ref="E109:F109"/>
    <mergeCell ref="G109:J109"/>
    <mergeCell ref="E110:F110"/>
    <mergeCell ref="G118:J118"/>
    <mergeCell ref="E115:F115"/>
    <mergeCell ref="G115:J115"/>
    <mergeCell ref="G116:J116"/>
    <mergeCell ref="E117:F117"/>
    <mergeCell ref="G117:J117"/>
    <mergeCell ref="E118:F118"/>
    <mergeCell ref="E113:F113"/>
    <mergeCell ref="G113:J113"/>
    <mergeCell ref="E114:F114"/>
    <mergeCell ref="G114:J114"/>
    <mergeCell ref="E116:F116"/>
    <mergeCell ref="E119:F119"/>
    <mergeCell ref="G119:J119"/>
    <mergeCell ref="E120:F120"/>
    <mergeCell ref="G120:J120"/>
    <mergeCell ref="E121:F121"/>
    <mergeCell ref="E131:F131"/>
    <mergeCell ref="G131:J131"/>
    <mergeCell ref="E132:F132"/>
    <mergeCell ref="G132:J132"/>
    <mergeCell ref="E128:F128"/>
    <mergeCell ref="G128:J128"/>
    <mergeCell ref="E129:F129"/>
    <mergeCell ref="G129:J129"/>
    <mergeCell ref="E130:F130"/>
    <mergeCell ref="G130:J130"/>
    <mergeCell ref="G121:J121"/>
    <mergeCell ref="G104:J104"/>
    <mergeCell ref="E105:F105"/>
    <mergeCell ref="G105:J105"/>
    <mergeCell ref="E106:F106"/>
    <mergeCell ref="G106:J106"/>
    <mergeCell ref="E101:F101"/>
    <mergeCell ref="G101:J101"/>
    <mergeCell ref="E102:F102"/>
    <mergeCell ref="G102:J102"/>
    <mergeCell ref="E103:F103"/>
    <mergeCell ref="G103:J103"/>
    <mergeCell ref="E104:F104"/>
    <mergeCell ref="G98:J98"/>
    <mergeCell ref="E99:F99"/>
    <mergeCell ref="G99:J99"/>
    <mergeCell ref="E100:F100"/>
    <mergeCell ref="G100:J100"/>
    <mergeCell ref="E95:F95"/>
    <mergeCell ref="G95:J95"/>
    <mergeCell ref="E96:F96"/>
    <mergeCell ref="G96:J96"/>
    <mergeCell ref="E97:F97"/>
    <mergeCell ref="G97:J97"/>
    <mergeCell ref="E98:F98"/>
    <mergeCell ref="G92:J92"/>
    <mergeCell ref="E93:F93"/>
    <mergeCell ref="G93:J93"/>
    <mergeCell ref="E94:F94"/>
    <mergeCell ref="G94:J94"/>
    <mergeCell ref="E89:F89"/>
    <mergeCell ref="G89:J89"/>
    <mergeCell ref="E90:F90"/>
    <mergeCell ref="G90:J90"/>
    <mergeCell ref="E91:F91"/>
    <mergeCell ref="G91:J91"/>
    <mergeCell ref="E92:F92"/>
    <mergeCell ref="G86:J86"/>
    <mergeCell ref="E87:F87"/>
    <mergeCell ref="G87:J87"/>
    <mergeCell ref="E88:F88"/>
    <mergeCell ref="G88:J88"/>
    <mergeCell ref="E83:F83"/>
    <mergeCell ref="G83:J83"/>
    <mergeCell ref="E84:F84"/>
    <mergeCell ref="G84:J84"/>
    <mergeCell ref="E85:F85"/>
    <mergeCell ref="G85:J85"/>
    <mergeCell ref="E86:F86"/>
    <mergeCell ref="G80:J80"/>
    <mergeCell ref="E81:F81"/>
    <mergeCell ref="G81:J81"/>
    <mergeCell ref="E82:F82"/>
    <mergeCell ref="G82:J82"/>
    <mergeCell ref="E77:F77"/>
    <mergeCell ref="G77:J77"/>
    <mergeCell ref="E78:F78"/>
    <mergeCell ref="G78:J78"/>
    <mergeCell ref="E79:F79"/>
    <mergeCell ref="G79:J79"/>
    <mergeCell ref="E80:F80"/>
    <mergeCell ref="G74:J74"/>
    <mergeCell ref="E75:F75"/>
    <mergeCell ref="G75:J75"/>
    <mergeCell ref="E76:F76"/>
    <mergeCell ref="G76:J76"/>
    <mergeCell ref="E71:F71"/>
    <mergeCell ref="G71:J71"/>
    <mergeCell ref="E72:F72"/>
    <mergeCell ref="G72:J72"/>
    <mergeCell ref="E73:F73"/>
    <mergeCell ref="G73:J73"/>
    <mergeCell ref="E74:F74"/>
    <mergeCell ref="E69:F69"/>
    <mergeCell ref="G69:J69"/>
    <mergeCell ref="E70:F70"/>
    <mergeCell ref="G70:J70"/>
    <mergeCell ref="E65:F65"/>
    <mergeCell ref="G65:J65"/>
    <mergeCell ref="E66:F66"/>
    <mergeCell ref="G66:J66"/>
    <mergeCell ref="E67:F67"/>
    <mergeCell ref="G67:J67"/>
    <mergeCell ref="E68:F68"/>
    <mergeCell ref="G62:J62"/>
    <mergeCell ref="E63:F63"/>
    <mergeCell ref="G63:J63"/>
    <mergeCell ref="G68:J68"/>
    <mergeCell ref="E62:F62"/>
    <mergeCell ref="G64:J64"/>
    <mergeCell ref="E33:F33"/>
    <mergeCell ref="G33:J33"/>
    <mergeCell ref="E58:F58"/>
    <mergeCell ref="G58:J58"/>
    <mergeCell ref="E55:F55"/>
    <mergeCell ref="G55:J55"/>
    <mergeCell ref="E59:F59"/>
    <mergeCell ref="G59:J59"/>
    <mergeCell ref="G38:J38"/>
    <mergeCell ref="G41:J41"/>
    <mergeCell ref="E39:F39"/>
    <mergeCell ref="E40:F40"/>
    <mergeCell ref="G61:J61"/>
    <mergeCell ref="E52:F52"/>
    <mergeCell ref="G52:J52"/>
    <mergeCell ref="G54:J54"/>
    <mergeCell ref="E54:F54"/>
    <mergeCell ref="E50:F50"/>
    <mergeCell ref="G60:J60"/>
    <mergeCell ref="E51:F51"/>
    <mergeCell ref="G51:J51"/>
    <mergeCell ref="E47:F47"/>
    <mergeCell ref="G47:J47"/>
    <mergeCell ref="E48:F48"/>
    <mergeCell ref="G48:J48"/>
    <mergeCell ref="E49:F49"/>
    <mergeCell ref="G49:J49"/>
    <mergeCell ref="N1:N4"/>
    <mergeCell ref="H1:I1"/>
    <mergeCell ref="H2:I2"/>
    <mergeCell ref="H3:I3"/>
    <mergeCell ref="H4:I4"/>
    <mergeCell ref="E9:F9"/>
    <mergeCell ref="E10:F10"/>
    <mergeCell ref="G9:J9"/>
    <mergeCell ref="G10:J10"/>
    <mergeCell ref="A1:G2"/>
    <mergeCell ref="A3:G4"/>
    <mergeCell ref="A6:J7"/>
    <mergeCell ref="A5:J5"/>
    <mergeCell ref="J1:J4"/>
    <mergeCell ref="E8:J8"/>
    <mergeCell ref="A8:D24"/>
    <mergeCell ref="E14:F14"/>
    <mergeCell ref="G14:J14"/>
    <mergeCell ref="E15:F15"/>
    <mergeCell ref="E21:F21"/>
    <mergeCell ref="E22:F22"/>
    <mergeCell ref="G12:J12"/>
    <mergeCell ref="E13:F13"/>
    <mergeCell ref="G13:J13"/>
    <mergeCell ref="G37:J37"/>
    <mergeCell ref="C27:D27"/>
    <mergeCell ref="E41:F41"/>
    <mergeCell ref="G35:J35"/>
    <mergeCell ref="G36:J36"/>
    <mergeCell ref="C35:D35"/>
    <mergeCell ref="C36:D36"/>
    <mergeCell ref="E35:F35"/>
    <mergeCell ref="E28:F28"/>
    <mergeCell ref="G28:J28"/>
    <mergeCell ref="E34:F34"/>
    <mergeCell ref="G34:J34"/>
    <mergeCell ref="E30:F30"/>
    <mergeCell ref="G30:J30"/>
    <mergeCell ref="E31:F31"/>
    <mergeCell ref="G31:J31"/>
    <mergeCell ref="C40:D40"/>
    <mergeCell ref="G39:J39"/>
    <mergeCell ref="G40:J40"/>
    <mergeCell ref="C41:D41"/>
    <mergeCell ref="G23:J23"/>
    <mergeCell ref="E23:F23"/>
    <mergeCell ref="G21:J21"/>
    <mergeCell ref="C51:D51"/>
    <mergeCell ref="E37:F37"/>
    <mergeCell ref="C38:D38"/>
    <mergeCell ref="E38:F38"/>
    <mergeCell ref="G45:J45"/>
    <mergeCell ref="C44:D44"/>
    <mergeCell ref="C49:D49"/>
    <mergeCell ref="C50:D50"/>
    <mergeCell ref="C48:D48"/>
    <mergeCell ref="C47:D47"/>
    <mergeCell ref="C43:D43"/>
    <mergeCell ref="C45:D45"/>
    <mergeCell ref="C46:D46"/>
    <mergeCell ref="E46:F46"/>
    <mergeCell ref="G46:J46"/>
    <mergeCell ref="E43:F43"/>
    <mergeCell ref="G43:J43"/>
    <mergeCell ref="E44:F44"/>
    <mergeCell ref="G44:J44"/>
    <mergeCell ref="E45:F45"/>
    <mergeCell ref="G42:J42"/>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2</vt:i4>
      </vt:variant>
    </vt:vector>
  </HeadingPairs>
  <TitlesOfParts>
    <vt:vector size="26"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GESTION</vt:lpstr>
      <vt:lpstr> IMPACTO RIESGOS CORRUPCION</vt:lpstr>
      <vt:lpstr>VALORACION RIESGOS INHERENTES</vt:lpstr>
      <vt:lpstr>Hoja3</vt:lpstr>
      <vt:lpstr>NOOO</vt:lpstr>
      <vt:lpstr>Hoja2</vt:lpstr>
      <vt:lpstr>CONTROLES Y EVALUACIÓN</vt:lpstr>
      <vt:lpstr>EVALUACIÓN SOLIDEZ CONTROLES</vt:lpstr>
      <vt:lpstr>VALORACIÓN RIESGOS RESIDUAL</vt:lpstr>
      <vt:lpstr>MAPA DE RIESGO ADMON</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PLANEACION23</cp:lastModifiedBy>
  <cp:revision/>
  <cp:lastPrinted>2021-03-01T22:15:03Z</cp:lastPrinted>
  <dcterms:created xsi:type="dcterms:W3CDTF">2014-12-30T19:27:19Z</dcterms:created>
  <dcterms:modified xsi:type="dcterms:W3CDTF">2021-05-31T19:03:15Z</dcterms:modified>
</cp:coreProperties>
</file>