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Y POVEDA\Desktop\"/>
    </mc:Choice>
  </mc:AlternateContent>
  <bookViews>
    <workbookView xWindow="0" yWindow="0" windowWidth="20490" windowHeight="7125"/>
  </bookViews>
  <sheets>
    <sheet name="LINEAS DE REPORTE " sheetId="3" r:id="rId1"/>
    <sheet name="Formulas" sheetId="4" r:id="rId2"/>
    <sheet name="Hoja2" sheetId="5"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Cargos" localSheetId="2">[1]Formulas!$B$2:$B$18</definedName>
    <definedName name="Cargos">Formulas!$B$2:$B$18</definedName>
    <definedName name="Opciones" localSheetId="2">[1]Formulas!$A$2:$A$18</definedName>
    <definedName name="Opciones">Formulas!$A$2:$A$18</definedName>
    <definedName name="X" localSheetId="2">[1]Formulas!$B$13</definedName>
    <definedName name="X">Formulas!$B$13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8" i="3" l="1"/>
  <c r="P10" i="3"/>
  <c r="P9" i="3"/>
  <c r="R8" i="3"/>
  <c r="R23" i="3"/>
  <c r="R22" i="3"/>
  <c r="R21" i="3"/>
  <c r="R20" i="3"/>
  <c r="R19" i="3"/>
  <c r="R18" i="3"/>
  <c r="R17" i="3"/>
  <c r="R16" i="3"/>
  <c r="R14" i="3"/>
  <c r="R13" i="3"/>
  <c r="R12" i="3"/>
  <c r="R10" i="3"/>
  <c r="R9" i="3"/>
  <c r="P23" i="3"/>
  <c r="P22" i="3"/>
  <c r="P21" i="3"/>
  <c r="P20" i="3"/>
  <c r="P19" i="3"/>
  <c r="P18" i="3"/>
  <c r="P17" i="3"/>
  <c r="P16" i="3"/>
  <c r="P14" i="3"/>
  <c r="P13" i="3"/>
  <c r="P12" i="3"/>
  <c r="P8" i="3"/>
  <c r="T23" i="3"/>
  <c r="T22" i="3"/>
  <c r="T21" i="3"/>
  <c r="T20" i="3"/>
  <c r="T19" i="3"/>
  <c r="T18" i="3"/>
  <c r="T17" i="3"/>
  <c r="T16" i="3"/>
  <c r="T14" i="3"/>
  <c r="T13" i="3"/>
  <c r="T12" i="3"/>
  <c r="T10" i="3"/>
  <c r="T9" i="3"/>
  <c r="T8" i="3"/>
  <c r="N23" i="3"/>
  <c r="N22" i="3"/>
  <c r="N21" i="3"/>
  <c r="N20" i="3"/>
  <c r="N19" i="3"/>
  <c r="N18" i="3"/>
  <c r="N17" i="3"/>
  <c r="N16" i="3"/>
  <c r="N14" i="3"/>
  <c r="N13" i="3"/>
  <c r="N12" i="3"/>
  <c r="N10" i="3"/>
  <c r="N9" i="3"/>
  <c r="U18" i="3" l="1"/>
  <c r="V18" i="3" s="1"/>
  <c r="U17" i="3"/>
  <c r="V17" i="3" s="1"/>
  <c r="U16" i="3"/>
  <c r="V16" i="3" s="1"/>
  <c r="W16" i="3" s="1"/>
  <c r="U23" i="3"/>
  <c r="V23" i="3" s="1"/>
  <c r="U22" i="3"/>
  <c r="V22" i="3" s="1"/>
  <c r="U21" i="3"/>
  <c r="V21" i="3" s="1"/>
  <c r="U19" i="3"/>
  <c r="V19" i="3" s="1"/>
  <c r="U8" i="3"/>
  <c r="V8" i="3" s="1"/>
  <c r="U20" i="3"/>
  <c r="U14" i="3"/>
  <c r="V14" i="3" s="1"/>
  <c r="U13" i="3"/>
  <c r="V13" i="3" s="1"/>
  <c r="U12" i="3"/>
  <c r="V12" i="3" s="1"/>
  <c r="U10" i="3"/>
  <c r="V10" i="3" s="1"/>
  <c r="U9" i="3"/>
  <c r="V9" i="3" s="1"/>
  <c r="V20" i="3" l="1"/>
  <c r="W20" i="3" s="1"/>
  <c r="X9" i="3"/>
  <c r="W9" i="3"/>
  <c r="X12" i="3"/>
  <c r="W12" i="3"/>
  <c r="X23" i="3"/>
  <c r="K23" i="3"/>
  <c r="X22" i="3"/>
  <c r="K21" i="3"/>
  <c r="W21" i="3" l="1"/>
  <c r="X21" i="3"/>
  <c r="W22" i="3"/>
  <c r="W23" i="3"/>
  <c r="K19" i="3" l="1"/>
  <c r="K18" i="3"/>
  <c r="W18" i="3" l="1"/>
  <c r="X18" i="3"/>
  <c r="W19" i="3"/>
  <c r="X19" i="3"/>
  <c r="K17" i="3" l="1"/>
  <c r="K16" i="3"/>
  <c r="X17" i="3" l="1"/>
  <c r="W17" i="3"/>
  <c r="K9" i="3" l="1"/>
  <c r="W14" i="3" l="1"/>
  <c r="K14" i="3"/>
  <c r="K13" i="3"/>
  <c r="K12" i="3"/>
  <c r="W10" i="3"/>
  <c r="K10" i="3"/>
  <c r="K8" i="3"/>
  <c r="W8" i="3"/>
  <c r="X10" i="3" l="1"/>
  <c r="X14" i="3"/>
  <c r="X13" i="3"/>
  <c r="W13" i="3"/>
  <c r="X8" i="3"/>
</calcChain>
</file>

<file path=xl/comments1.xml><?xml version="1.0" encoding="utf-8"?>
<comments xmlns="http://schemas.openxmlformats.org/spreadsheetml/2006/main">
  <authors>
    <author>Asomeritos</author>
    <author>Andres Murillo</author>
  </authors>
  <commentList>
    <comment ref="C3" authorId="0" shapeId="0">
      <text>
        <r>
          <rPr>
            <b/>
            <sz val="9"/>
            <color indexed="81"/>
            <rFont val="Tahoma"/>
            <family val="2"/>
          </rPr>
          <t>Nota</t>
        </r>
        <r>
          <rPr>
            <sz val="9"/>
            <color indexed="81"/>
            <rFont val="Tahoma"/>
            <family val="2"/>
          </rPr>
          <t xml:space="preserve">:  El mapa de aseguramiento debe ser revisado
anualmente, teniendo en cuenta las caracterizaciones de los procesos, los riesgos y las oportunidades de mejora identificadas en los ejercicios de seguimientos y auditorias. Adicionalmente, las actualizaciones surgidas a partir de la revisión del mapa de aseguramiento deben estar registradas y  debidamente justificadas  y se aprobarán de acuerdo con el procedimiento de control de  documentos.
</t>
        </r>
      </text>
    </comment>
    <comment ref="B6" authorId="0" shapeId="0">
      <text>
        <r>
          <rPr>
            <sz val="9"/>
            <color indexed="81"/>
            <rFont val="Tahoma"/>
            <family val="2"/>
          </rPr>
          <t xml:space="preserve">Ejemplo: Gestión financiera, Gestión contractual, atención al ciudadano, Seguridad de la información, Gestión de riesgos, TH, Gestión de planeación y desarrollo, Gestión documental, SIG (C/U)
</t>
        </r>
      </text>
    </comment>
    <comment ref="C6" authorId="0" shapeId="0">
      <text>
        <r>
          <rPr>
            <sz val="9"/>
            <color indexed="81"/>
            <rFont val="Tahoma"/>
            <family val="2"/>
          </rPr>
          <t xml:space="preserve">Control transversal que se aplica para asegurar el cumplimiento de la actividad clave de éxito 
</t>
        </r>
      </text>
    </comment>
    <comment ref="D6" authorId="0" shapeId="0">
      <text>
        <r>
          <rPr>
            <sz val="9"/>
            <color indexed="81"/>
            <rFont val="Tahoma"/>
            <family val="2"/>
          </rPr>
          <t xml:space="preserve">SE PUEDE COLOCAR EL RIESGO GENERAL ASOCIADO A ESA ACTIVIDAD CLAVE DE EXITO
</t>
        </r>
      </text>
    </comment>
    <comment ref="F6" authorId="0" shapeId="0">
      <text>
        <r>
          <rPr>
            <sz val="9"/>
            <color indexed="81"/>
            <rFont val="Tahoma"/>
            <family val="2"/>
          </rPr>
          <t xml:space="preserve">cargo del lider del proceso 
</t>
        </r>
      </text>
    </comment>
    <comment ref="G6" authorId="0" shapeId="0">
      <text>
        <r>
          <rPr>
            <sz val="9"/>
            <color indexed="81"/>
            <rFont val="Tahoma"/>
            <family val="2"/>
          </rPr>
          <t xml:space="preserve">Secretaria, oficina o dirección </t>
        </r>
      </text>
    </comment>
    <comment ref="L6" authorId="0" shapeId="0">
      <text>
        <r>
          <rPr>
            <sz val="9"/>
            <color indexed="81"/>
            <rFont val="Tahoma"/>
            <family val="2"/>
          </rPr>
          <t xml:space="preserve">Relacionar el  documento donde se encuentra establecido realizar  la actividad clave de éxito y como realiza la actividad clave de éxito. 
</t>
        </r>
      </text>
    </comment>
    <comment ref="V6" authorId="0" shapeId="0">
      <text>
        <r>
          <rPr>
            <sz val="9"/>
            <color indexed="81"/>
            <rFont val="Tahoma"/>
            <family val="2"/>
          </rPr>
          <t xml:space="preserve">Alto:  Rango &gt;=4 - 5  Medio: &gt;= 3 -  &lt;4                                    Bajo: &gt;= 1-  2,9
</t>
        </r>
      </text>
    </comment>
    <comment ref="J7" authorId="0" shapeId="0">
      <text>
        <r>
          <rPr>
            <sz val="9"/>
            <color indexed="81"/>
            <rFont val="Tahoma"/>
            <family val="2"/>
          </rPr>
          <t xml:space="preserve">Realiza seguimiento transversal y estratégico
</t>
        </r>
      </text>
    </comment>
    <comment ref="N7" authorId="0" shapeId="0">
      <text>
        <r>
          <rPr>
            <sz val="9"/>
            <color indexed="81"/>
            <rFont val="Tahoma"/>
            <family val="2"/>
          </rPr>
          <t xml:space="preserve">Proponer a los compañeros evaluar la objetividad con la que se aplica el control, que este libre de subjetividad
</t>
        </r>
      </text>
    </comment>
    <comment ref="P7" authorId="0" shapeId="0">
      <text>
        <r>
          <rPr>
            <sz val="9"/>
            <color indexed="81"/>
            <rFont val="Tahoma"/>
            <family val="2"/>
          </rPr>
          <t xml:space="preserve">calificar el diseño del control   transversal  descrito en la función de aseguramiento 
</t>
        </r>
      </text>
    </comment>
    <comment ref="R7" authorId="0" shapeId="0">
      <text>
        <r>
          <rPr>
            <sz val="9"/>
            <color indexed="81"/>
            <rFont val="Tahoma"/>
            <family val="2"/>
          </rPr>
          <t xml:space="preserve">competencia del personal que aplica el control  o la actividad clave de éxito 
</t>
        </r>
      </text>
    </comment>
    <comment ref="C19" authorId="0" shapeId="0">
      <text>
        <r>
          <rPr>
            <sz val="9"/>
            <color indexed="81"/>
            <rFont val="Tahoma"/>
            <family val="2"/>
          </rPr>
          <t xml:space="preserve">reporte de principios y valores eticos que más incumplen los funcionarios y en que áreas se concentran 
</t>
        </r>
      </text>
    </comment>
    <comment ref="C21" authorId="0" shapeId="0">
      <text>
        <r>
          <rPr>
            <sz val="9"/>
            <color indexed="81"/>
            <rFont val="Tahoma"/>
            <family val="2"/>
          </rPr>
          <t xml:space="preserve">Seguimiento a la aplicación de las  politicas de seguridad de la información. 
</t>
        </r>
      </text>
    </comment>
    <comment ref="L23" authorId="1" shapeId="0">
      <text>
        <r>
          <rPr>
            <b/>
            <sz val="9"/>
            <color indexed="81"/>
            <rFont val="Tahoma"/>
            <family val="2"/>
          </rPr>
          <t>Andres Murillo:</t>
        </r>
        <r>
          <rPr>
            <sz val="9"/>
            <color indexed="81"/>
            <rFont val="Tahoma"/>
            <family val="2"/>
          </rPr>
          <t xml:space="preserve">
Introducir actividades claves de éxito en el manual HSEQ</t>
        </r>
      </text>
    </comment>
  </commentList>
</comments>
</file>

<file path=xl/sharedStrings.xml><?xml version="1.0" encoding="utf-8"?>
<sst xmlns="http://schemas.openxmlformats.org/spreadsheetml/2006/main" count="209" uniqueCount="141">
  <si>
    <t>PROCESO</t>
  </si>
  <si>
    <t>No.</t>
  </si>
  <si>
    <t>Actividad Clave de éxito</t>
  </si>
  <si>
    <t>Riesgo asociado a la actividad clave de éxito</t>
  </si>
  <si>
    <t xml:space="preserve">Responsable </t>
  </si>
  <si>
    <t xml:space="preserve">Área funcional </t>
  </si>
  <si>
    <t xml:space="preserve">Criterios para identificación de la segunda línea de defensa </t>
  </si>
  <si>
    <t>¿Pertenece a la
Media o Alta
Gerencia?</t>
  </si>
  <si>
    <t>¿Responde ante la Alta Dirección?</t>
  </si>
  <si>
    <t>¿Realiza actividades de seguimiento?</t>
  </si>
  <si>
    <t>Objetivo y Alcance de la
funcion de aseguramiento
(20%)</t>
  </si>
  <si>
    <t>Total</t>
  </si>
  <si>
    <t xml:space="preserve">TERCERA LÍNEA DE DEFENSA </t>
  </si>
  <si>
    <t xml:space="preserve">SEGUNDA LÍNEA DE DEFENSA </t>
  </si>
  <si>
    <t xml:space="preserve">MODELO INTEGRADO DE PLANEACIÓN Y GESTION   ALCALDÍA DE IBAGUE </t>
  </si>
  <si>
    <t>MAPA DE ASEGURAMIENTO</t>
  </si>
  <si>
    <t>Versión:   01</t>
  </si>
  <si>
    <t>Pág. 1 de 1</t>
  </si>
  <si>
    <t xml:space="preserve">Función de aseguramiento </t>
  </si>
  <si>
    <t xml:space="preserve">   Rol: Línea de defensa  </t>
  </si>
  <si>
    <t>Zona de riesgo Inherente</t>
  </si>
  <si>
    <t>Director de Planeación del desarrollo</t>
  </si>
  <si>
    <t>Dirección de Planeación del desarrollo</t>
  </si>
  <si>
    <t xml:space="preserve">Gestión Documental </t>
  </si>
  <si>
    <t xml:space="preserve">Gestión de Infraestructura tecnlógica </t>
  </si>
  <si>
    <t xml:space="preserve">Gestión Jurídica </t>
  </si>
  <si>
    <t>Opciones</t>
  </si>
  <si>
    <t>Cargos</t>
  </si>
  <si>
    <t>Seleccione…</t>
  </si>
  <si>
    <t>P</t>
  </si>
  <si>
    <t>Representante Legal</t>
  </si>
  <si>
    <t>A</t>
  </si>
  <si>
    <t>Secretario</t>
  </si>
  <si>
    <t>E</t>
  </si>
  <si>
    <t>Director / Jefe de Oficina</t>
  </si>
  <si>
    <t>V</t>
  </si>
  <si>
    <t>Coordinador</t>
  </si>
  <si>
    <t>P-A</t>
  </si>
  <si>
    <t>Asesor</t>
  </si>
  <si>
    <t>P-E</t>
  </si>
  <si>
    <t>Profesional</t>
  </si>
  <si>
    <t>P-V</t>
  </si>
  <si>
    <t>Técnico</t>
  </si>
  <si>
    <t>A-E</t>
  </si>
  <si>
    <t>Otro</t>
  </si>
  <si>
    <t>A-V</t>
  </si>
  <si>
    <t>E-V</t>
  </si>
  <si>
    <t>SELECCIONE X</t>
  </si>
  <si>
    <t>P-A-E</t>
  </si>
  <si>
    <t>X</t>
  </si>
  <si>
    <t>P-E-V</t>
  </si>
  <si>
    <t>A-E-V</t>
  </si>
  <si>
    <t>P-A-V</t>
  </si>
  <si>
    <t>P-A-E-V</t>
  </si>
  <si>
    <t>No aplica</t>
  </si>
  <si>
    <t>Bajo Aseguramiento</t>
  </si>
  <si>
    <t>La Oficina de Control Interno o quien haga sus veces deberá auditar y generar hallazgos y recomendaciones a la función de aseguramiento para su mejora y evaluará los controles de 1ª línea de defensa que corresponderían  a la 2ª línea de defensa.</t>
  </si>
  <si>
    <t>Medio Aseguramiento</t>
  </si>
  <si>
    <t>La Oficina de Control Interno o quien haga sus veces deberá auditar y generar hallazgos y recomendaciones a la función de aseguramiento (2ª línea) para su mejora y evaluará los aspectos que considere relevantes de la 1ª línea de defensa.</t>
  </si>
  <si>
    <t xml:space="preserve">La Oficina de Control Interno o quien haga sus veces confiará en los resultados del aseguramiento de la 2ª línea y basado en sus informes, auditará la efectividad de dicha función, evitando evaluar los controles de la 1ª línea.
</t>
  </si>
  <si>
    <t>Alto Aseguramiento</t>
  </si>
  <si>
    <t>La Oficina de Control Interno o quien haga sus veces confiará en los resultados del aseguramiento de la 2ª línea y basado en sus informes, auditará la efectividad de dicha función, evitando evaluar los controles de la 1ª línea.</t>
  </si>
  <si>
    <t xml:space="preserve"> </t>
  </si>
  <si>
    <t>Priorizar en su Plan Anual de Auditoría</t>
  </si>
  <si>
    <t>SI</t>
  </si>
  <si>
    <t>Moderado</t>
  </si>
  <si>
    <t xml:space="preserve">Planeación Estratégica y territorial </t>
  </si>
  <si>
    <t>OBSERVACIONES  ( Cualndo el nivel de confianza es bajo  o medio establecer plan de mejora, para garantizar  que este control  sea efectivo  y pueda  hacer parte de la segunda de defensa )</t>
  </si>
  <si>
    <t xml:space="preserve">Diseño del control transversal  (según la  función de aseguramiento) 
(30%)
</t>
  </si>
  <si>
    <t xml:space="preserve">competencias  del que aplica el control o la actividad clave de exito
(30%)
</t>
  </si>
  <si>
    <t>valoración de la efectividad del control
(20%)</t>
  </si>
  <si>
    <t>Perdida,daño o desaprovechamiento de  recurso tecnológico</t>
  </si>
  <si>
    <t xml:space="preserve">Extrema
</t>
  </si>
  <si>
    <t>Secretaria de las TIC</t>
  </si>
  <si>
    <t>Secretaría de las TIC-Grupo de Infraestructura Tecnológica</t>
  </si>
  <si>
    <t xml:space="preserve">Seguimiento al Plan Estratégico de TIC -PLA-GIT-04 - mediante la aplicación de indicadores:
Indicadores:
*Contribución de TI al diseño de los Trámites de la Entidad 
*Porcentaje de servicios de TI implementados
*Porcentaje de necesidades de servicios de información automatizados
*Nivel de aprobación de las evaluaciones realizadas sobre servicios de TI activos
*Satisfacción   del servicio
</t>
  </si>
  <si>
    <t xml:space="preserve">Indisponibilidad del PISAMI
</t>
  </si>
  <si>
    <t>Seguimiento al Sistema de Gestión de Seguridad de la informacioón</t>
  </si>
  <si>
    <t>Todos los riesgos de seguridad Digital</t>
  </si>
  <si>
    <t>*IND- GIT -003: Implementacion Modelo de Privacidad y Seguridad de la Información-Evaluación de la Efectividad de Controles</t>
  </si>
  <si>
    <t>Direccion de recursos fisicos-grupo de gestion documental</t>
  </si>
  <si>
    <t xml:space="preserve">Jefe de Oficina Juridica </t>
  </si>
  <si>
    <t xml:space="preserve"> Oficina Juridica</t>
  </si>
  <si>
    <t>Seguimiento Al cumplimiento de las  metas del plan de desarrollo (Plan Indicativo)</t>
  </si>
  <si>
    <t xml:space="preserve">Seguimiento al Plan Anual de Adquisiciones </t>
  </si>
  <si>
    <t>Posiblidad de perdida económica y reputacional por incumplimiento al plan de desarrollo en las metas de producto y bienestar</t>
  </si>
  <si>
    <t>Extremo</t>
  </si>
  <si>
    <t>Directora de Recursos Físicos - Grupo de Gestión Documental</t>
  </si>
  <si>
    <t xml:space="preserve">Gestión del servicio y atención al ciudadano </t>
  </si>
  <si>
    <t>Director de Atención al Ciudadano</t>
  </si>
  <si>
    <t>Dirección de Atención al Ciudadano</t>
  </si>
  <si>
    <t>Seguimiento a la oportunidad de respuesta  de las PQRS al interior de los Procesos</t>
  </si>
  <si>
    <t>Seguimiento al comportamiento  de los reclamos al interior de los Procesos</t>
  </si>
  <si>
    <t>El lineamiento se  encuentra documentado en el procedimiento de PQRS y la resolución de los derechos de petición establecidas en la entidad
1) Director de Atención al Ciudadano 2) Trimestralmente 3)  Verificar que las respuestas emitidas por las diferentes unidades administrativas de los Reclamos sean respondidas dentro de los términos establecidos por la ley 4) Se genera un informe que se exporta de la plataforma PISAMI, donde se puede visualizar el estado de las respuestas a los Reclamos de cada unidad administrativa perteneciente a los procesos misionales 5) En caso de encontrar Reclamos a los cuales no se les dio respuesta dentro de los términos establecidos por la ley, se remite un informe de lo ocurrido a las Dependencias y se expone en el Comité de Coordinación de Control Interno para que cada Dependencia implemente las acciones correspondientes  6) Informes de seguimiento con el respectivo seguimiento en el indicador.</t>
  </si>
  <si>
    <t>El lineamiento se  encuentra documentado en el procedimiento de PQRS y la resolución de los derechos de petición establecidas en la entidad
1) Director de Atención al Ciudadano 2) Quincenalmente 3)  Verificar que las respuestas emitidas por las diferentes unidades administrativas de las PQRS sean respondidas dentro de los términos establecidos por la ley 4) Se genera un informe que se exporta de la plataforma PISAMI, donde se puede visualizar el estado de las respuestas de las PQRS de cada unidad administrativa 5) En caso de encontrar PQRS a las cuales no se les dio respuesta dentro de los términos establecidos por la ley, se remite un informe de lo ocurrido a la oficina de control disciplinario 6) Informes de seguimiento con el respectivo seguimiento en el indicador.</t>
  </si>
  <si>
    <t xml:space="preserve">Gestión del talento humano </t>
  </si>
  <si>
    <t xml:space="preserve">Seguimiento al cumplimientos a la declaraciones e identificacion de posibles conflictos de intereses, establecidos en el código de integridad por parte de los servidores pùblicos </t>
  </si>
  <si>
    <t>Bajo</t>
  </si>
  <si>
    <t>Director(a) de Talento Humano</t>
  </si>
  <si>
    <t>Dirección de Talento Humano</t>
  </si>
  <si>
    <t>Segunda Línea de Defensa</t>
  </si>
  <si>
    <t>La Actividad de éxito está documentada en: 1. Decreto 06121 de 24 Noviembre de 2020 " Por medio del cual se adopta el  Código de Integridad y Buen Gobierno en Administración Central Municipal", mediante la segunda  Política del código , para esto se realizará un informe anual “teniendo en cuenta lo acordado en el Comité de Desempeño Institucional en el acta 01 del 29 de enero del 2021 en el cual se ajustó dar el reporte a anual de este tema” y  para el tema de las desviaciones  de la Oficina de Control Único Disciplinario y El Comité de Convivencia Laboral. 3. El reporte de las declaraciones  y recusaciones radicadas al jefe inmediato mediante el formato FOR-22-PRO-GH-01 DECLARACIÓN DE SITUACIÓN DE CONFLICTO DE INTERESES y aceptadas por la Oficina Jurídica. 4. Y se solicita a todos los contratistas la declaración de identificación de conflicto de intereses mediante la Circular No. 05 del 28 de enero del 2021 y a los directivos se solicitó mediante la circular 02 del 05 de enero del 2021 5. Se hace el seguimiento y socialización desde la dirección de talento humano.6   se realiza  el seguimiento a la Matriz del autodiagnóstico de MIPG componente la cual será  anual.</t>
  </si>
  <si>
    <t>Gestión del talento humano</t>
  </si>
  <si>
    <t xml:space="preserve">Evaluación del Plan Estratégico de Talento Humano  </t>
  </si>
  <si>
    <t>La actividad de éxito se encuentra documentada en el Plan Estratégico de Talento Humano, el cual se evaluará semestralmente el avance de ejecución de las actividades del Plan Institucional de Capacitaciones y del Plan de Bienestar e Incentivos contemplados en el cronograma inicial, y se plasmará en el informe de seguimiento, el cual se publicará en la página web la Alcaldía, esto con el fin de generar alertas en la ejecución de estas.
Para lo anterior, cada año finalizado, se consolidará en un informe donde se analizará el indicador de ejecución del Plan Estratégico de Talento Humano, a través de la evaluación de los indicadores de ejecución de los Planes de Capacitación y Plan de Bienestar e Incentivos; lo anterior con el propósito de evaluar el impacto de las actividades y temas establecidos.</t>
  </si>
  <si>
    <t xml:space="preserve">Seguimiento al cumplimientos a los principios y valores  establecidos en el código de integridad por parte de los servidores pùblicos </t>
  </si>
  <si>
    <t>La actividad de éxito está documentada en : 1. Decreto 06121 de 24 Noviembre de 2020 " Por medio del cual se adopta el  Código de Integridad y Buen Gobierno en Administración Central Municipal", mediante el Artículo 14 , para esto se realizará un informe semestral. 2. el Plan Anticorrupción y de Atención al Ciudadano en el componente de actividades adicionales un informe de seguimiento cuatrimestral . 3. y se realiza seguimiento a la Matriz del autodiagnóstico de MIPG componente será  anual.</t>
  </si>
  <si>
    <t>Consolidación de Indicadores del Sistema Integrado de Gestión SIGAMI</t>
  </si>
  <si>
    <t>Posibilidad de perdida reputacional por perdida de las certificaciones obtenidas debido al no cumplimiento de los indicadores de gestión y auditorías internas por fuera de los parametros establecidos.</t>
  </si>
  <si>
    <t xml:space="preserve">Alto </t>
  </si>
  <si>
    <t>Director de Fortalecimiento Instituciona</t>
  </si>
  <si>
    <t xml:space="preserve">Dirección de Fortalecimiento Institucional </t>
  </si>
  <si>
    <t>Auditorías Internas - Seguimiento al cumplimiento de los requisitos de las Normas HSEQ</t>
  </si>
  <si>
    <t>PRO-SIG-04-AUDITORIA INTERNA AL SIG.
La dirección de Fortalecimiento Institucional realiza anualmente al menos un ciclo de auditoría interna para   verificar el cumplimiento de los requisitos de los diferentes sistemas de gestión de SIGAMI.</t>
  </si>
  <si>
    <t>Alto</t>
  </si>
  <si>
    <t xml:space="preserve"> Secretaría Administrativa</t>
  </si>
  <si>
    <t xml:space="preserve">Posibilidad de perdida reputacional por daño y/o perdida parcial o total de los expedientes en los archivos de gestión debido a  la inadecuada apropiación del proceso de gestión documental por parte de los servidores públicos y/o contratista en todo nivel jerárquico </t>
  </si>
  <si>
    <t xml:space="preserve">Seguimiento a la aplicación de las Tablas de Retención Documental </t>
  </si>
  <si>
    <t>Alta</t>
  </si>
  <si>
    <t>Posibilidad de perdida económica y reputacional por acciones legales (sanciones disciplinarias, demandas y demás acciones jurídicas) y/o hallazgos de los entes de control debido al incumplimiento a la oportunidad de respuesta de los PQRS clasificados como Derechos de Petición a la Entidad.</t>
  </si>
  <si>
    <t>Sistema Integrado de Gestión</t>
  </si>
  <si>
    <t xml:space="preserve">El lineamiento del seguimiento al cumplimiento de las metas del plan de desarrollo  se encuentra establecido en:             
1. Manual para la formulación y seguimiento a los instrumentos de planeación.                                                             
2.procedimiento: seguimiento al plan de desarrollo.   Según los documentos citados, se realiza  dentro 10 primeros días hábiles siguientes al trimestre vencido. </t>
  </si>
  <si>
    <t>MANUAL: MANUAL PARA LA FORMULACIÓN Y SEGUIMIENTO A LOS INSTRUMENTOS DE PLANEACIÓN
1, El reporte de ejecución y seguimiento del Plan de Anual de Adquisiciones de las Secretarías de Despacho será́ de manera trimestral dando como período de entrega los primeros diez (10) días hábiles del mes siguiente a la culminación del respectivo período.</t>
  </si>
  <si>
    <t>Procedimiento investigación de Incidentes y Accidentes de trabajo PRO-SIG-205
Estadísticas de ausnetimos laboral. FOR-12-PRG-GHS-01</t>
  </si>
  <si>
    <t>El lineamiento se encuentra establecido en el procedimiento: 
REPRESENTACIÓN EXTRAJUDICIAL, JUDICAL, ADMINISTRATIVA Y SEGUIMIENTO A FALLOS JUDICIALES</t>
  </si>
  <si>
    <t>Realizar seguimiento a los indicadores de incidentes, accidentes de trabajo, enfermedades laborales y ausentismo por enfermedad común.</t>
  </si>
  <si>
    <t>Posibilidad de pérdida económica y reputacional por traumatísmo en la realización de los procesos debido a incremento de incidentes, accidentes de trabajo, enfermedades laborales y ausentismo por enfermedad común.</t>
  </si>
  <si>
    <t>Posibilidad de perdida econocmica y reputacional, debido a fallos desfavorables en los procesos judiciales como consecuencia de una inadecuada defensa juridica.</t>
  </si>
  <si>
    <t>Seguimiento a las sentencias judiciales o fallos en contra del Municipio.</t>
  </si>
  <si>
    <t>Media</t>
  </si>
  <si>
    <t>Posibilidad de perdida economica y reputacional, debido sanciones disciplinarias e incidente de desacato, por el incumploimiento de las decisiones impartidas por los  despachos judiciales.</t>
  </si>
  <si>
    <t xml:space="preserve">Implementación y seguimiento al  Plan estratégico de TIC (PETIC) y Seguimiento a la aplicación de las  politicas de seguridad de la información. </t>
  </si>
  <si>
    <t>El lineamiento del seguimiento se encuentra en la POLITICA DE OPERACIÓN del proceso de Gestión Documental y en el procedimiento PLANEACIÓN DE LA GESTIÓN DOCUMENTAL, según periodicidad establecida en el cronograma de seguimiento a la aplicación de las TRD</t>
  </si>
  <si>
    <t>PRO-SIG-06-REVISIÓN POR LA DIRECCIÓN. 
La dirección de Fortalecimiento Institucional realiza de manera trimestral el seguimiento y consolidación de la hoja de vida de los indicadores pertenecientes al SIGAMI, dejando como evidencia  el Anexo 7.</t>
  </si>
  <si>
    <t>Posibilidad perdida reputacial por   conflictos de interes, en el ambiente laboral y por la perdida de valores y principios éticos alrededor de la administración municipal debido al incumplimiento del código de integridad por parte de los servidores públicos.</t>
  </si>
  <si>
    <t>Posibilidad de perdida reputacional por debilidad en las competencias, habilidades, conocimientos y la fuga desconocimiento de los servidores públicos, debido a la inoportuna ejecución de las actividades establecidas en el plan estratégico de talento humano</t>
  </si>
  <si>
    <t xml:space="preserve">                                                                              CRITERIOS EVALUADORES DE LA FUNCIÓN DE ASEGURAMIENTO                                                                                   (DEL NIVEL DE CONFIANZA) </t>
  </si>
  <si>
    <t>Nivel de riesgo</t>
  </si>
  <si>
    <t xml:space="preserve">                                                           NIVEL DE CONFIANZA</t>
  </si>
  <si>
    <t>Código:   FOR-027-PRO-SIG</t>
  </si>
  <si>
    <t>Vigente desde: 25/02/2022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</si>
</sst>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9"/>
      <color indexed="81"/>
      <name val="Tahoma"/>
      <family val="2"/>
    </font>
    <font>
      <b/>
      <sz val="9"/>
      <color indexed="81"/>
      <name val="Tahoma"/>
      <family val="2"/>
    </font>
    <font>
      <sz val="18"/>
      <color rgb="FF000000"/>
      <name val="Arial Narrow"/>
      <family val="2"/>
    </font>
    <font>
      <u/>
      <sz val="11"/>
      <color theme="10"/>
      <name val="Calibri"/>
      <family val="2"/>
      <scheme val="minor"/>
    </font>
    <font>
      <sz val="11"/>
      <color theme="1"/>
      <name val="Arial"/>
      <family val="2"/>
    </font>
    <font>
      <b/>
      <sz val="11"/>
      <color theme="1"/>
      <name val="Arial"/>
      <family val="2"/>
    </font>
    <font>
      <b/>
      <sz val="8"/>
      <color theme="1"/>
      <name val="Arial"/>
      <family val="2"/>
    </font>
    <font>
      <b/>
      <sz val="9"/>
      <color theme="1"/>
      <name val="Arial"/>
      <family val="2"/>
    </font>
    <font>
      <sz val="11"/>
      <name val="Arial"/>
      <family val="2"/>
    </font>
    <font>
      <b/>
      <sz val="11"/>
      <color theme="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7">
    <xf numFmtId="0" fontId="0" fillId="0" borderId="0" xfId="0"/>
    <xf numFmtId="0" fontId="0" fillId="0" borderId="0" xfId="0" applyAlignment="1">
      <alignment horizontal="center" vertical="center"/>
    </xf>
    <xf numFmtId="0" fontId="0" fillId="0" borderId="1" xfId="0" applyBorder="1"/>
    <xf numFmtId="0" fontId="0" fillId="0" borderId="0" xfId="0" applyAlignment="1">
      <alignment horizontal="center" vertical="center" wrapText="1"/>
    </xf>
    <xf numFmtId="0" fontId="0" fillId="3" borderId="1"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3" fillId="0" borderId="0" xfId="0" applyFont="1"/>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pplyProtection="1">
      <alignment horizontal="center" vertical="center" wrapText="1"/>
      <protection locked="0" hidden="1"/>
    </xf>
    <xf numFmtId="0" fontId="5" fillId="2" borderId="1" xfId="0" applyFont="1" applyFill="1" applyBorder="1" applyAlignment="1">
      <alignment horizontal="justify" vertical="center" wrapText="1"/>
    </xf>
    <xf numFmtId="0" fontId="5" fillId="0" borderId="15"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15" xfId="0" applyFont="1" applyFill="1" applyBorder="1" applyAlignment="1">
      <alignment horizontal="center" vertical="center" wrapText="1"/>
    </xf>
    <xf numFmtId="0" fontId="9" fillId="0" borderId="1" xfId="1" applyFont="1" applyBorder="1" applyAlignment="1">
      <alignment horizontal="justify" vertical="center" wrapText="1"/>
    </xf>
    <xf numFmtId="0" fontId="5" fillId="0" borderId="16"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6" xfId="0" applyFont="1" applyBorder="1" applyAlignment="1">
      <alignment horizontal="center" vertical="center"/>
    </xf>
    <xf numFmtId="0" fontId="5" fillId="3" borderId="16" xfId="0" applyFont="1" applyFill="1" applyBorder="1" applyAlignment="1" applyProtection="1">
      <alignment horizontal="center" vertical="center" wrapText="1"/>
      <protection locked="0" hidden="1"/>
    </xf>
    <xf numFmtId="0" fontId="5" fillId="0" borderId="17" xfId="0" applyFont="1" applyBorder="1" applyAlignment="1">
      <alignment horizontal="center" vertical="center" wrapText="1"/>
    </xf>
    <xf numFmtId="0" fontId="5" fillId="2" borderId="1" xfId="0" applyFont="1" applyFill="1" applyBorder="1" applyAlignment="1">
      <alignment horizontal="justify" vertical="center" wrapText="1"/>
    </xf>
    <xf numFmtId="0" fontId="5" fillId="0" borderId="0" xfId="0" applyFont="1" applyAlignment="1">
      <alignment horizontal="center" vertical="center"/>
    </xf>
    <xf numFmtId="0" fontId="6" fillId="3"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5" fillId="2" borderId="16"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164" fontId="5"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9" fillId="0" borderId="1" xfId="1" applyFont="1" applyBorder="1" applyAlignment="1">
      <alignment horizontal="center" vertical="center" wrapText="1"/>
    </xf>
    <xf numFmtId="0" fontId="5" fillId="2" borderId="16" xfId="0" applyFont="1" applyFill="1" applyBorder="1" applyAlignment="1">
      <alignment horizontal="center" vertical="center" wrapText="1"/>
    </xf>
    <xf numFmtId="0" fontId="9" fillId="2" borderId="10" xfId="0" applyFont="1" applyFill="1" applyBorder="1" applyAlignment="1">
      <alignment horizontal="center" vertical="center" wrapText="1"/>
    </xf>
    <xf numFmtId="164" fontId="5" fillId="0" borderId="16" xfId="0" applyNumberFormat="1" applyFont="1" applyBorder="1" applyAlignment="1">
      <alignment horizontal="center" vertical="center"/>
    </xf>
    <xf numFmtId="164" fontId="5" fillId="3" borderId="1" xfId="0" applyNumberFormat="1" applyFont="1" applyFill="1" applyBorder="1" applyAlignment="1" applyProtection="1">
      <alignment horizontal="center" vertical="center" wrapText="1"/>
      <protection locked="0" hidden="1"/>
    </xf>
    <xf numFmtId="164" fontId="5" fillId="3" borderId="1" xfId="0" applyNumberFormat="1" applyFont="1" applyFill="1" applyBorder="1" applyAlignment="1" applyProtection="1">
      <alignment horizontal="center" vertical="center" wrapText="1"/>
      <protection hidden="1"/>
    </xf>
    <xf numFmtId="164" fontId="5" fillId="0" borderId="1" xfId="0" applyNumberFormat="1" applyFont="1" applyBorder="1" applyAlignment="1" applyProtection="1">
      <alignment horizontal="center" vertical="center"/>
    </xf>
    <xf numFmtId="164" fontId="5" fillId="0" borderId="16" xfId="0" applyNumberFormat="1" applyFont="1" applyBorder="1" applyAlignment="1" applyProtection="1">
      <alignment horizontal="center" vertical="center"/>
    </xf>
    <xf numFmtId="164" fontId="5" fillId="3" borderId="10" xfId="0" applyNumberFormat="1" applyFont="1" applyFill="1" applyBorder="1" applyAlignment="1" applyProtection="1">
      <alignment horizontal="center" vertical="center" wrapText="1"/>
      <protection hidden="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49" fontId="5" fillId="2" borderId="10" xfId="0" applyNumberFormat="1" applyFont="1" applyFill="1" applyBorder="1" applyAlignment="1">
      <alignment horizontal="justify" vertical="center" wrapText="1"/>
    </xf>
    <xf numFmtId="49" fontId="5" fillId="2" borderId="18" xfId="0" applyNumberFormat="1" applyFont="1" applyFill="1" applyBorder="1" applyAlignment="1">
      <alignment horizontal="justify"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1" xfId="0" applyFont="1" applyBorder="1" applyAlignment="1">
      <alignment horizontal="center" vertical="center"/>
    </xf>
    <xf numFmtId="0" fontId="5" fillId="3" borderId="1" xfId="0" applyFont="1" applyFill="1" applyBorder="1" applyAlignment="1" applyProtection="1">
      <alignment horizontal="center" vertical="center" wrapText="1"/>
      <protection locked="0" hidden="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2"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6" borderId="1"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14"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6" fillId="3" borderId="1" xfId="0" applyFont="1" applyFill="1" applyBorder="1" applyAlignment="1">
      <alignment horizontal="center" vertical="center"/>
    </xf>
    <xf numFmtId="0" fontId="6" fillId="6" borderId="1" xfId="0" applyFont="1" applyFill="1" applyBorder="1" applyAlignment="1">
      <alignment horizontal="center" vertical="center"/>
    </xf>
    <xf numFmtId="0" fontId="5" fillId="0" borderId="1" xfId="0" applyFont="1" applyBorder="1" applyAlignment="1">
      <alignment horizontal="justify" vertical="center" wrapText="1"/>
    </xf>
    <xf numFmtId="0" fontId="9" fillId="2" borderId="1" xfId="0" applyFont="1" applyFill="1" applyBorder="1" applyAlignment="1">
      <alignment horizontal="justify" vertical="center" wrapText="1"/>
    </xf>
    <xf numFmtId="164" fontId="5" fillId="0" borderId="10"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0" xfId="0" applyNumberFormat="1" applyFont="1" applyBorder="1" applyAlignment="1" applyProtection="1">
      <alignment horizontal="center" vertical="center"/>
    </xf>
    <xf numFmtId="164" fontId="5" fillId="0" borderId="18" xfId="0" applyNumberFormat="1" applyFont="1" applyBorder="1" applyAlignment="1" applyProtection="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3" borderId="1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15" xfId="0" applyFont="1" applyBorder="1" applyAlignment="1">
      <alignment horizontal="center" vertical="center" wrapText="1"/>
    </xf>
    <xf numFmtId="164" fontId="5" fillId="3" borderId="10" xfId="0" applyNumberFormat="1" applyFont="1" applyFill="1" applyBorder="1" applyAlignment="1" applyProtection="1">
      <alignment horizontal="center" vertical="center" wrapText="1"/>
      <protection hidden="1"/>
    </xf>
    <xf numFmtId="164" fontId="5" fillId="3" borderId="18" xfId="0" applyNumberFormat="1" applyFont="1" applyFill="1" applyBorder="1" applyAlignment="1" applyProtection="1">
      <alignment horizontal="center" vertical="center" wrapText="1"/>
      <protection hidden="1"/>
    </xf>
    <xf numFmtId="0" fontId="5" fillId="3" borderId="10" xfId="0" applyFont="1" applyFill="1" applyBorder="1" applyAlignment="1" applyProtection="1">
      <alignment horizontal="center" vertical="center" wrapText="1"/>
      <protection locked="0" hidden="1"/>
    </xf>
    <xf numFmtId="0" fontId="5" fillId="3" borderId="18" xfId="0" applyFont="1" applyFill="1" applyBorder="1" applyAlignment="1" applyProtection="1">
      <alignment horizontal="center" vertical="center" wrapText="1"/>
      <protection locked="0" hidden="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cellXfs>
  <cellStyles count="2">
    <cellStyle name="Hipervínculo" xfId="1" builtinId="8"/>
    <cellStyle name="Normal" xfId="0" builtinId="0"/>
  </cellStyles>
  <dxfs count="20">
    <dxf>
      <font>
        <b/>
        <i val="0"/>
        <color theme="0"/>
      </font>
      <fill>
        <patternFill>
          <bgColor rgb="FF00B050"/>
        </patternFill>
      </fill>
    </dxf>
    <dxf>
      <font>
        <b/>
        <i val="0"/>
        <color theme="0"/>
      </font>
      <fill>
        <patternFill>
          <bgColor rgb="FFFF0000"/>
        </patternFill>
      </fill>
    </dxf>
    <dxf>
      <font>
        <color theme="1"/>
      </font>
      <fill>
        <patternFill>
          <bgColor rgb="FFFFFF00"/>
        </patternFill>
      </fill>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b/>
        <i val="0"/>
        <color theme="0"/>
      </font>
      <fill>
        <patternFill>
          <bgColor rgb="FF00B050"/>
        </patternFill>
      </fill>
    </dxf>
    <dxf>
      <font>
        <b/>
        <i val="0"/>
        <color theme="0"/>
      </font>
      <fill>
        <patternFill>
          <bgColor rgb="FFFF0000"/>
        </patternFill>
      </fill>
    </dxf>
    <dxf>
      <font>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0</xdr:rowOff>
    </xdr:from>
    <xdr:to>
      <xdr:col>1</xdr:col>
      <xdr:colOff>1338041</xdr:colOff>
      <xdr:row>3</xdr:row>
      <xdr:rowOff>76200</xdr:rowOff>
    </xdr:to>
    <xdr:pic>
      <xdr:nvPicPr>
        <xdr:cNvPr id="5" name="0 Imagen">
          <a:extLst>
            <a:ext uri="{FF2B5EF4-FFF2-40B4-BE49-F238E27FC236}">
              <a16:creationId xmlns:a16="http://schemas.microsoft.com/office/drawing/2014/main" xmlns="" id="{FA54B129-91F1-437B-BAC2-1394EA4AD2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66700"/>
          <a:ext cx="1699991" cy="723900"/>
        </a:xfrm>
        <a:prstGeom prst="rect">
          <a:avLst/>
        </a:prstGeom>
      </xdr:spPr>
    </xdr:pic>
    <xdr:clientData/>
  </xdr:twoCellAnchor>
  <xdr:twoCellAnchor editAs="oneCell">
    <xdr:from>
      <xdr:col>23</xdr:col>
      <xdr:colOff>-1</xdr:colOff>
      <xdr:row>0</xdr:row>
      <xdr:rowOff>38099</xdr:rowOff>
    </xdr:from>
    <xdr:to>
      <xdr:col>24</xdr:col>
      <xdr:colOff>38101</xdr:colOff>
      <xdr:row>3</xdr:row>
      <xdr:rowOff>380004</xdr:rowOff>
    </xdr:to>
    <xdr:pic>
      <xdr:nvPicPr>
        <xdr:cNvPr id="6" name="0 Imagen">
          <a:extLst>
            <a:ext uri="{FF2B5EF4-FFF2-40B4-BE49-F238E27FC236}">
              <a16:creationId xmlns:a16="http://schemas.microsoft.com/office/drawing/2014/main" xmlns="" id="{CE3E83ED-95AF-498D-BEB5-435935B7CE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813499" y="38099"/>
          <a:ext cx="1143001" cy="1256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332431</xdr:colOff>
      <xdr:row>5</xdr:row>
      <xdr:rowOff>17771</xdr:rowOff>
    </xdr:to>
    <xdr:sp macro="" textlink="">
      <xdr:nvSpPr>
        <xdr:cNvPr id="2" name="27 Rectángulo redondeado">
          <a:extLst>
            <a:ext uri="{FF2B5EF4-FFF2-40B4-BE49-F238E27FC236}">
              <a16:creationId xmlns:a16="http://schemas.microsoft.com/office/drawing/2014/main" xmlns="" id="{00000000-0008-0000-0600-00000E000000}"/>
            </a:ext>
          </a:extLst>
        </xdr:cNvPr>
        <xdr:cNvSpPr/>
      </xdr:nvSpPr>
      <xdr:spPr>
        <a:xfrm>
          <a:off x="695325" y="762000"/>
          <a:ext cx="1094431" cy="398771"/>
        </a:xfrm>
        <a:prstGeom prst="roundRect">
          <a:avLst/>
        </a:prstGeom>
        <a:solidFill>
          <a:srgbClr val="70AD47"/>
        </a:solidFill>
        <a:ln w="12700" cap="flat" cmpd="sng" algn="ctr">
          <a:solidFill>
            <a:srgbClr val="70AD47">
              <a:shade val="50000"/>
            </a:srgbClr>
          </a:solidFill>
          <a:prstDash val="solid"/>
          <a:miter lim="800000"/>
        </a:ln>
        <a:effectLst/>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 lastClr="FFFFFF"/>
              </a:solidFill>
              <a:effectLst/>
              <a:uLnTx/>
              <a:uFillTx/>
              <a:latin typeface="Arial Narrow" pitchFamily="34" charset="0"/>
              <a:ea typeface="+mn-ea"/>
              <a:cs typeface="+mn-cs"/>
              <a:sym typeface="Arial"/>
            </a:rPr>
            <a:t>Alto Aseguramiento</a:t>
          </a:r>
        </a:p>
      </xdr:txBody>
    </xdr:sp>
    <xdr:clientData/>
  </xdr:twoCellAnchor>
  <xdr:twoCellAnchor>
    <xdr:from>
      <xdr:col>0</xdr:col>
      <xdr:colOff>742950</xdr:colOff>
      <xdr:row>9</xdr:row>
      <xdr:rowOff>99935</xdr:rowOff>
    </xdr:from>
    <xdr:to>
      <xdr:col>2</xdr:col>
      <xdr:colOff>313381</xdr:colOff>
      <xdr:row>11</xdr:row>
      <xdr:rowOff>117706</xdr:rowOff>
    </xdr:to>
    <xdr:sp macro="" textlink="">
      <xdr:nvSpPr>
        <xdr:cNvPr id="3" name="28 Rectángulo redondeado">
          <a:extLst>
            <a:ext uri="{FF2B5EF4-FFF2-40B4-BE49-F238E27FC236}">
              <a16:creationId xmlns:a16="http://schemas.microsoft.com/office/drawing/2014/main" xmlns="" id="{00000000-0008-0000-0600-00000F000000}"/>
            </a:ext>
          </a:extLst>
        </xdr:cNvPr>
        <xdr:cNvSpPr/>
      </xdr:nvSpPr>
      <xdr:spPr>
        <a:xfrm>
          <a:off x="695325" y="2690735"/>
          <a:ext cx="1075381" cy="398771"/>
        </a:xfrm>
        <a:prstGeom prst="roundRect">
          <a:avLst/>
        </a:prstGeom>
        <a:solidFill>
          <a:srgbClr val="FFC000">
            <a:lumMod val="60000"/>
            <a:lumOff val="40000"/>
          </a:srgbClr>
        </a:solidFill>
        <a:ln w="12700" cap="flat" cmpd="sng" algn="ctr">
          <a:solidFill>
            <a:srgbClr val="FFC000">
              <a:lumMod val="60000"/>
              <a:lumOff val="40000"/>
            </a:srgbClr>
          </a:solidFill>
          <a:prstDash val="solid"/>
          <a:miter lim="800000"/>
        </a:ln>
        <a:effectLst/>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Text" lastClr="000000"/>
              </a:solidFill>
              <a:effectLst/>
              <a:uLnTx/>
              <a:uFillTx/>
              <a:latin typeface="Arial Narrow" pitchFamily="34" charset="0"/>
              <a:ea typeface="+mn-ea"/>
              <a:cs typeface="+mn-cs"/>
              <a:sym typeface="Arial"/>
            </a:rPr>
            <a:t>Medio</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Text" lastClr="000000"/>
              </a:solidFill>
              <a:effectLst/>
              <a:uLnTx/>
              <a:uFillTx/>
              <a:latin typeface="Arial Narrow" pitchFamily="34" charset="0"/>
              <a:ea typeface="+mn-ea"/>
              <a:cs typeface="+mn-cs"/>
              <a:sym typeface="Arial"/>
            </a:rPr>
            <a:t>Aseguramiento</a:t>
          </a:r>
        </a:p>
      </xdr:txBody>
    </xdr:sp>
    <xdr:clientData/>
  </xdr:twoCellAnchor>
  <xdr:twoCellAnchor>
    <xdr:from>
      <xdr:col>1</xdr:col>
      <xdr:colOff>0</xdr:colOff>
      <xdr:row>15</xdr:row>
      <xdr:rowOff>131712</xdr:rowOff>
    </xdr:from>
    <xdr:to>
      <xdr:col>2</xdr:col>
      <xdr:colOff>332431</xdr:colOff>
      <xdr:row>17</xdr:row>
      <xdr:rowOff>149483</xdr:rowOff>
    </xdr:to>
    <xdr:sp macro="" textlink="">
      <xdr:nvSpPr>
        <xdr:cNvPr id="4" name="29 Rectángulo redondeado">
          <a:extLst>
            <a:ext uri="{FF2B5EF4-FFF2-40B4-BE49-F238E27FC236}">
              <a16:creationId xmlns:a16="http://schemas.microsoft.com/office/drawing/2014/main" xmlns="" id="{00000000-0008-0000-0600-000010000000}"/>
            </a:ext>
          </a:extLst>
        </xdr:cNvPr>
        <xdr:cNvSpPr/>
      </xdr:nvSpPr>
      <xdr:spPr>
        <a:xfrm>
          <a:off x="695325" y="4427487"/>
          <a:ext cx="1094431" cy="398771"/>
        </a:xfrm>
        <a:prstGeom prst="roundRect">
          <a:avLst/>
        </a:prstGeom>
        <a:solidFill>
          <a:srgbClr val="FF0000"/>
        </a:solidFill>
        <a:ln w="12700" cap="flat" cmpd="sng" algn="ctr">
          <a:solidFill>
            <a:srgbClr val="FFC000">
              <a:shade val="50000"/>
            </a:srgbClr>
          </a:solidFill>
          <a:prstDash val="solid"/>
          <a:miter lim="800000"/>
        </a:ln>
        <a:effectLst/>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 lastClr="FFFFFF"/>
              </a:solidFill>
              <a:effectLst/>
              <a:uLnTx/>
              <a:uFillTx/>
              <a:latin typeface="Arial Narrow" pitchFamily="34" charset="0"/>
              <a:ea typeface="+mn-ea"/>
              <a:cs typeface="+mn-cs"/>
              <a:sym typeface="Arial"/>
            </a:rPr>
            <a:t>Bajo</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 lastClr="FFFFFF"/>
              </a:solidFill>
              <a:effectLst/>
              <a:uLnTx/>
              <a:uFillTx/>
              <a:latin typeface="Arial Narrow" pitchFamily="34" charset="0"/>
              <a:ea typeface="+mn-ea"/>
              <a:cs typeface="+mn-cs"/>
              <a:sym typeface="Arial"/>
            </a:rPr>
            <a:t>Aseguramiento</a:t>
          </a:r>
        </a:p>
      </xdr:txBody>
    </xdr:sp>
    <xdr:clientData/>
  </xdr:twoCellAnchor>
  <xdr:twoCellAnchor>
    <xdr:from>
      <xdr:col>3</xdr:col>
      <xdr:colOff>0</xdr:colOff>
      <xdr:row>3</xdr:row>
      <xdr:rowOff>0</xdr:rowOff>
    </xdr:from>
    <xdr:to>
      <xdr:col>4</xdr:col>
      <xdr:colOff>251347</xdr:colOff>
      <xdr:row>4</xdr:row>
      <xdr:rowOff>63416</xdr:rowOff>
    </xdr:to>
    <xdr:sp macro="" textlink="">
      <xdr:nvSpPr>
        <xdr:cNvPr id="5" name="7 CuadroTexto">
          <a:extLst>
            <a:ext uri="{FF2B5EF4-FFF2-40B4-BE49-F238E27FC236}">
              <a16:creationId xmlns:a16="http://schemas.microsoft.com/office/drawing/2014/main" xmlns="" id="{00000000-0008-0000-0600-000011000000}"/>
            </a:ext>
          </a:extLst>
        </xdr:cNvPr>
        <xdr:cNvSpPr txBox="1"/>
      </xdr:nvSpPr>
      <xdr:spPr>
        <a:xfrm>
          <a:off x="2219325" y="762000"/>
          <a:ext cx="1013347" cy="253916"/>
        </a:xfrm>
        <a:prstGeom prst="rect">
          <a:avLst/>
        </a:prstGeom>
        <a:noFill/>
      </xdr:spPr>
      <xdr:txBody>
        <a:bodyPr wrap="square" rtlCol="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050" b="1" i="0" u="none" strike="noStrike" kern="0" cap="none" spc="0" normalizeH="0" baseline="0" noProof="0">
              <a:ln>
                <a:noFill/>
              </a:ln>
              <a:solidFill>
                <a:srgbClr val="000000"/>
              </a:solidFill>
              <a:effectLst/>
              <a:uLnTx/>
              <a:uFillTx/>
              <a:latin typeface="Arial Narrow" panose="020B0606020202030204" pitchFamily="34" charset="0"/>
              <a:cs typeface="Arial"/>
              <a:sym typeface="Arial"/>
            </a:rPr>
            <a:t>Entre 4 y 5</a:t>
          </a:r>
        </a:p>
      </xdr:txBody>
    </xdr:sp>
    <xdr:clientData/>
  </xdr:twoCellAnchor>
  <xdr:twoCellAnchor>
    <xdr:from>
      <xdr:col>2</xdr:col>
      <xdr:colOff>752475</xdr:colOff>
      <xdr:row>10</xdr:row>
      <xdr:rowOff>14210</xdr:rowOff>
    </xdr:from>
    <xdr:to>
      <xdr:col>4</xdr:col>
      <xdr:colOff>241822</xdr:colOff>
      <xdr:row>11</xdr:row>
      <xdr:rowOff>77626</xdr:rowOff>
    </xdr:to>
    <xdr:sp macro="" textlink="">
      <xdr:nvSpPr>
        <xdr:cNvPr id="6" name="30 CuadroTexto">
          <a:extLst>
            <a:ext uri="{FF2B5EF4-FFF2-40B4-BE49-F238E27FC236}">
              <a16:creationId xmlns:a16="http://schemas.microsoft.com/office/drawing/2014/main" xmlns="" id="{00000000-0008-0000-0600-000012000000}"/>
            </a:ext>
          </a:extLst>
        </xdr:cNvPr>
        <xdr:cNvSpPr txBox="1"/>
      </xdr:nvSpPr>
      <xdr:spPr>
        <a:xfrm>
          <a:off x="2209800" y="2795510"/>
          <a:ext cx="1013347" cy="253916"/>
        </a:xfrm>
        <a:prstGeom prst="rect">
          <a:avLst/>
        </a:prstGeom>
        <a:noFill/>
      </xdr:spPr>
      <xdr:txBody>
        <a:bodyPr wrap="square" rtlCol="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050" b="1" i="0" u="none" strike="noStrike" kern="0" cap="none" spc="0" normalizeH="0" baseline="0" noProof="0">
              <a:ln>
                <a:noFill/>
              </a:ln>
              <a:solidFill>
                <a:srgbClr val="000000"/>
              </a:solidFill>
              <a:effectLst/>
              <a:uLnTx/>
              <a:uFillTx/>
              <a:latin typeface="Arial Narrow" panose="020B0606020202030204" pitchFamily="34" charset="0"/>
              <a:cs typeface="Arial"/>
              <a:sym typeface="Arial"/>
            </a:rPr>
            <a:t>Entre 3 y 3,9</a:t>
          </a:r>
        </a:p>
      </xdr:txBody>
    </xdr:sp>
    <xdr:clientData/>
  </xdr:twoCellAnchor>
  <xdr:twoCellAnchor>
    <xdr:from>
      <xdr:col>2</xdr:col>
      <xdr:colOff>742950</xdr:colOff>
      <xdr:row>16</xdr:row>
      <xdr:rowOff>50393</xdr:rowOff>
    </xdr:from>
    <xdr:to>
      <xdr:col>4</xdr:col>
      <xdr:colOff>232297</xdr:colOff>
      <xdr:row>17</xdr:row>
      <xdr:rowOff>113809</xdr:rowOff>
    </xdr:to>
    <xdr:sp macro="" textlink="">
      <xdr:nvSpPr>
        <xdr:cNvPr id="7" name="31 CuadroTexto">
          <a:extLst>
            <a:ext uri="{FF2B5EF4-FFF2-40B4-BE49-F238E27FC236}">
              <a16:creationId xmlns:a16="http://schemas.microsoft.com/office/drawing/2014/main" xmlns="" id="{00000000-0008-0000-0600-000013000000}"/>
            </a:ext>
          </a:extLst>
        </xdr:cNvPr>
        <xdr:cNvSpPr txBox="1"/>
      </xdr:nvSpPr>
      <xdr:spPr>
        <a:xfrm>
          <a:off x="2200275" y="4536668"/>
          <a:ext cx="1013347" cy="253916"/>
        </a:xfrm>
        <a:prstGeom prst="rect">
          <a:avLst/>
        </a:prstGeom>
        <a:noFill/>
      </xdr:spPr>
      <xdr:txBody>
        <a:bodyPr wrap="square" rtlCol="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050" b="1" i="0" u="none" strike="noStrike" kern="0" cap="none" spc="0" normalizeH="0" baseline="0" noProof="0">
              <a:ln>
                <a:noFill/>
              </a:ln>
              <a:solidFill>
                <a:srgbClr val="000000"/>
              </a:solidFill>
              <a:effectLst/>
              <a:uLnTx/>
              <a:uFillTx/>
              <a:latin typeface="Arial Narrow" panose="020B0606020202030204" pitchFamily="34" charset="0"/>
              <a:cs typeface="Arial"/>
              <a:sym typeface="Arial"/>
            </a:rPr>
            <a:t>Entre 1 y 2,9</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2020-11-13-Formato%20Consolidado%20Mapa%20de%20Aseguramiento%20%20Gobernacion_final%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U1A28~1\DOCUME~1\MAPADE~1\REPORT~1\ATENCI~1\Mapa%20de%20aseguramiento%20Alcald&#237;a%20-%20Proceso%20Gesti&#243;n%20del%20servicio%20y%20atenci&#243;n%20al%20ciudad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UDITORIAS%20%20A&#209;O%202021\DOCUMENTOS%20ESTRATEGICOS%20%20Y%20ACTUALIZACIONES%20OCI%20%202021\MAPA%20DE%20ASEGURAMIENTO%20%20%20ALCALDIA%20DE%20IBAGUE\INFRAESTRUCTURA%20TECNOL&#211;GICA%20MAPA%20DE%20ASEGUR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DITORIAS%20%20A&#209;O%202021\DOCUMENTOS%20ESTRATEGICOS%20%20Y%20ACTUALIZACIONES%20OCI%20%202021\MAPA%20DE%20ASEGURAMIENTO%20%20%20ALCALDIA%20DE%20IBAGUE\MAPA%20DE%20ASEGURAMIENTO%20%20%20gesti&#243;n%20%20documental%20%20%2027-09-202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DITORIAS%20%20A&#209;O%202021\DOCUMENTOS%20ESTRATEGICOS%20%20Y%20ACTUALIZACIONES%20OCI%20%202021\MAPA%20DE%20ASEGURAMIENTO%20%20%20ALCALDIA%20DE%20IBAGUE\MAPA%20DE%20ASEGURAMIENTO%20%20jur&#237;dica%20%20%20octubre%204%20de%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UDITORIAS%20%20A&#209;O%202021\DOCUMENTOS%20ESTRATEGICOS%20%20Y%20ACTUALIZACIONES%20OCI%20%202021\MAPA%20DE%20ASEGURAMIENTO%20%20%20ALCALDIA%20DE%20IBAGUE\REPORTE%20DE%20MEJORAS%20%20%20JUEVES%207%20OCTUBRE%202021\TALENTO%20HUMANO\MAPA%20DE%20ASEGURAMIENTO%20TH.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yling/Documents/MAPA%20DE%20ASEGURAMIENTO%20%20ALCALDIA%20%20DEFINITIVO%20octubre%2001%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RMEN/Downloads/MAPA%20DE%20ASEGURAMIENTO%20%20ALCALDIA%20%20PROCESO%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uctura"/>
      <sheetName val="Diagnóstico_RR"/>
      <sheetName val="Formulas"/>
      <sheetName val="Segunda línea"/>
      <sheetName val="Mapa de Aseguramiento"/>
      <sheetName val="Hoja2"/>
    </sheetNames>
    <sheetDataSet>
      <sheetData sheetId="0"/>
      <sheetData sheetId="1"/>
      <sheetData sheetId="2"/>
      <sheetData sheetId="3">
        <row r="2">
          <cell r="A2" t="str">
            <v>Seleccione…</v>
          </cell>
          <cell r="B2" t="str">
            <v>Seleccione…</v>
          </cell>
        </row>
        <row r="3">
          <cell r="A3" t="str">
            <v>P</v>
          </cell>
          <cell r="B3" t="str">
            <v>Representante Legal</v>
          </cell>
        </row>
        <row r="4">
          <cell r="A4" t="str">
            <v>A</v>
          </cell>
          <cell r="B4" t="str">
            <v>Secretario</v>
          </cell>
        </row>
        <row r="5">
          <cell r="A5" t="str">
            <v>E</v>
          </cell>
          <cell r="B5" t="str">
            <v>Director / Jefe de Oficina</v>
          </cell>
        </row>
        <row r="6">
          <cell r="A6" t="str">
            <v>V</v>
          </cell>
          <cell r="B6" t="str">
            <v>Coordinador</v>
          </cell>
        </row>
        <row r="7">
          <cell r="A7" t="str">
            <v>P-A</v>
          </cell>
          <cell r="B7" t="str">
            <v>Asesor</v>
          </cell>
        </row>
        <row r="8">
          <cell r="A8" t="str">
            <v>P-E</v>
          </cell>
          <cell r="B8" t="str">
            <v>Profesional</v>
          </cell>
        </row>
        <row r="9">
          <cell r="A9" t="str">
            <v>P-V</v>
          </cell>
          <cell r="B9" t="str">
            <v>Técnico</v>
          </cell>
        </row>
        <row r="10">
          <cell r="A10" t="str">
            <v>A-E</v>
          </cell>
          <cell r="B10" t="str">
            <v>Otro</v>
          </cell>
        </row>
        <row r="11">
          <cell r="A11" t="str">
            <v>A-V</v>
          </cell>
        </row>
        <row r="12">
          <cell r="A12" t="str">
            <v>E-V</v>
          </cell>
          <cell r="B12" t="str">
            <v>SELECCIONE X</v>
          </cell>
        </row>
        <row r="13">
          <cell r="A13" t="str">
            <v>P-A-E</v>
          </cell>
          <cell r="B13" t="str">
            <v>X</v>
          </cell>
        </row>
        <row r="14">
          <cell r="A14" t="str">
            <v>P-E-V</v>
          </cell>
        </row>
        <row r="15">
          <cell r="A15" t="str">
            <v>A-E-V</v>
          </cell>
        </row>
        <row r="16">
          <cell r="A16" t="str">
            <v>P-A-V</v>
          </cell>
        </row>
        <row r="17">
          <cell r="A17" t="str">
            <v>P-A-E-V</v>
          </cell>
        </row>
        <row r="18">
          <cell r="A18" t="str">
            <v>No aplica</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S DE REPORTE "/>
      <sheetName val="Formulas"/>
      <sheetName val="Hoja2"/>
    </sheetNames>
    <sheetDataSet>
      <sheetData sheetId="0" refreshError="1"/>
      <sheetData sheetId="1" refreshError="1"/>
      <sheetData sheetId="2" refreshError="1">
        <row r="3">
          <cell r="I3" t="str">
            <v>Bajo Aseguramiento</v>
          </cell>
          <cell r="J3" t="str">
            <v>La Oficina de Control Interno o quien haga sus veces deberá auditar y generar hallazgos y recomendaciones a la función de aseguramiento para su mejora y evaluará los controles de 1ª línea de defensa que corresponderían  a la 2ª línea de defensa.</v>
          </cell>
        </row>
        <row r="4">
          <cell r="I4" t="str">
            <v>Medio Aseguramiento</v>
          </cell>
          <cell r="J4" t="str">
            <v>La Oficina de Control Interno o quien haga sus veces deberá auditar y generar hallazgos y recomendaciones a la función de aseguramiento (2ª línea) para su mejora y evaluará los aspectos que considere relevantes de la 1ª línea de defensa.</v>
          </cell>
        </row>
        <row r="7">
          <cell r="I7" t="str">
            <v>Alto Aseguramiento</v>
          </cell>
          <cell r="J7" t="str">
            <v>La Oficina de Control Interno o quien haga sus veces confiará en los resultados del aseguramiento de la 2ª línea y basado en sus informes, auditará la efectividad de dicha función, evitando evaluar los controles de la 1ª línea.</v>
          </cell>
        </row>
        <row r="8">
          <cell r="I8" t="str">
            <v xml:space="preserve"> </v>
          </cell>
          <cell r="J8" t="str">
            <v xml:space="preserve"> </v>
          </cell>
        </row>
        <row r="9">
          <cell r="I9" t="str">
            <v>Medio Aseguramiento</v>
          </cell>
          <cell r="J9" t="str">
            <v>Priorizar en su Plan Anual de Auditoría</v>
          </cell>
        </row>
        <row r="11">
          <cell r="I11" t="str">
            <v>Bajo Aseguramiento</v>
          </cell>
          <cell r="J11" t="str">
            <v>Priorizar en su Plan Anual de Auditoría</v>
          </cell>
        </row>
        <row r="13">
          <cell r="I13" t="str">
            <v>Alto Aseguramiento</v>
          </cell>
          <cell r="J13" t="str">
            <v xml:space="preserv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S DE REPORTE "/>
      <sheetName val="Formulas"/>
      <sheetName val="Hoja2"/>
    </sheetNames>
    <sheetDataSet>
      <sheetData sheetId="0"/>
      <sheetData sheetId="1"/>
      <sheetData sheetId="2">
        <row r="3">
          <cell r="I3" t="str">
            <v>Bajo Aseguramiento</v>
          </cell>
          <cell r="J3" t="str">
            <v>La Oficina de Control Interno o quien haga sus veces deberá auditar y generar hallazgos y recomendaciones a la función de aseguramiento para su mejora y evaluará los controles de 1ª línea de defensa que corresponderían  a la 2ª línea de defensa.</v>
          </cell>
          <cell r="K3">
            <v>0</v>
          </cell>
          <cell r="L3">
            <v>0</v>
          </cell>
          <cell r="M3">
            <v>0</v>
          </cell>
          <cell r="N3">
            <v>0</v>
          </cell>
          <cell r="O3">
            <v>0</v>
          </cell>
        </row>
        <row r="4">
          <cell r="I4" t="str">
            <v>Medio Aseguramiento</v>
          </cell>
          <cell r="J4" t="str">
            <v>La Oficina de Control Interno o quien haga sus veces deberá auditar y generar hallazgos y recomendaciones a la función de aseguramiento (2ª línea) para su mejora y evaluará los aspectos que considere relevantes de la 1ª línea de defensa.</v>
          </cell>
          <cell r="K4">
            <v>0</v>
          </cell>
          <cell r="L4">
            <v>0</v>
          </cell>
          <cell r="M4">
            <v>0</v>
          </cell>
          <cell r="N4">
            <v>0</v>
          </cell>
          <cell r="O4">
            <v>0</v>
          </cell>
        </row>
        <row r="5">
          <cell r="I5">
            <v>0</v>
          </cell>
          <cell r="J5">
            <v>0</v>
          </cell>
          <cell r="K5">
            <v>0</v>
          </cell>
          <cell r="L5">
            <v>0</v>
          </cell>
          <cell r="M5">
            <v>0</v>
          </cell>
          <cell r="N5">
            <v>0</v>
          </cell>
          <cell r="O5">
            <v>0</v>
          </cell>
        </row>
        <row r="6">
          <cell r="I6">
            <v>0</v>
          </cell>
          <cell r="J6">
            <v>0</v>
          </cell>
          <cell r="K6">
            <v>0</v>
          </cell>
          <cell r="L6">
            <v>0</v>
          </cell>
          <cell r="M6">
            <v>0</v>
          </cell>
          <cell r="N6">
            <v>0</v>
          </cell>
          <cell r="O6">
            <v>0</v>
          </cell>
        </row>
        <row r="7">
          <cell r="I7" t="str">
            <v>Alto Aseguramiento</v>
          </cell>
          <cell r="J7" t="str">
            <v>La Oficina de Control Interno o quien haga sus veces confiará en los resultados del aseguramiento de la 2ª línea y basado en sus informes, auditará la efectividad de dicha función, evitando evaluar los controles de la 1ª línea.</v>
          </cell>
          <cell r="K7">
            <v>0</v>
          </cell>
          <cell r="L7">
            <v>0</v>
          </cell>
          <cell r="M7">
            <v>0</v>
          </cell>
          <cell r="N7">
            <v>0</v>
          </cell>
          <cell r="O7">
            <v>0</v>
          </cell>
        </row>
        <row r="8">
          <cell r="I8" t="str">
            <v xml:space="preserve"> </v>
          </cell>
          <cell r="J8" t="str">
            <v xml:space="preserve"> </v>
          </cell>
          <cell r="K8">
            <v>0</v>
          </cell>
          <cell r="L8">
            <v>0</v>
          </cell>
          <cell r="M8">
            <v>0</v>
          </cell>
          <cell r="N8">
            <v>0</v>
          </cell>
          <cell r="O8">
            <v>0</v>
          </cell>
        </row>
        <row r="9">
          <cell r="I9" t="str">
            <v>Medio Aseguramiento</v>
          </cell>
          <cell r="J9" t="str">
            <v>Priorizar en su Plan Anual de Auditoría</v>
          </cell>
          <cell r="K9">
            <v>0</v>
          </cell>
          <cell r="L9">
            <v>0</v>
          </cell>
          <cell r="M9">
            <v>0</v>
          </cell>
          <cell r="N9">
            <v>0</v>
          </cell>
          <cell r="O9">
            <v>0</v>
          </cell>
        </row>
        <row r="10">
          <cell r="I10">
            <v>0</v>
          </cell>
          <cell r="J10">
            <v>0</v>
          </cell>
          <cell r="K10">
            <v>0</v>
          </cell>
          <cell r="L10">
            <v>0</v>
          </cell>
          <cell r="M10">
            <v>0</v>
          </cell>
          <cell r="N10">
            <v>0</v>
          </cell>
          <cell r="O10">
            <v>0</v>
          </cell>
        </row>
        <row r="11">
          <cell r="I11" t="str">
            <v>Bajo Aseguramiento</v>
          </cell>
          <cell r="J11" t="str">
            <v>Priorizar en su Plan Anual de Auditoría</v>
          </cell>
          <cell r="K11">
            <v>0</v>
          </cell>
          <cell r="L11">
            <v>0</v>
          </cell>
          <cell r="M11">
            <v>0</v>
          </cell>
          <cell r="N11">
            <v>0</v>
          </cell>
          <cell r="O11">
            <v>0</v>
          </cell>
        </row>
        <row r="12">
          <cell r="I12">
            <v>0</v>
          </cell>
          <cell r="J12">
            <v>0</v>
          </cell>
          <cell r="K12">
            <v>0</v>
          </cell>
          <cell r="L12">
            <v>0</v>
          </cell>
          <cell r="M12">
            <v>0</v>
          </cell>
          <cell r="N12">
            <v>0</v>
          </cell>
          <cell r="O12">
            <v>0</v>
          </cell>
        </row>
        <row r="13">
          <cell r="I13" t="str">
            <v>Alto Aseguramiento</v>
          </cell>
          <cell r="J13" t="str">
            <v xml:space="preserve"> </v>
          </cell>
          <cell r="K13">
            <v>0</v>
          </cell>
          <cell r="L13">
            <v>0</v>
          </cell>
          <cell r="M13">
            <v>0</v>
          </cell>
          <cell r="N13">
            <v>0</v>
          </cell>
          <cell r="O13">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S DE REPORTE "/>
      <sheetName val="Formulas"/>
      <sheetName val="Hoja2"/>
    </sheetNames>
    <sheetDataSet>
      <sheetData sheetId="0"/>
      <sheetData sheetId="1"/>
      <sheetData sheetId="2">
        <row r="3">
          <cell r="I3" t="str">
            <v>Bajo Aseguramiento</v>
          </cell>
          <cell r="J3" t="str">
            <v>La Oficina de Control Interno o quien haga sus veces deberá auditar y generar hallazgos y recomendaciones a la función de aseguramiento para su mejora y evaluará los controles de 1ª línea de defensa que corresponderían  a la 2ª línea de defensa.</v>
          </cell>
          <cell r="K3">
            <v>0</v>
          </cell>
          <cell r="L3">
            <v>0</v>
          </cell>
          <cell r="M3">
            <v>0</v>
          </cell>
          <cell r="N3">
            <v>0</v>
          </cell>
          <cell r="O3">
            <v>0</v>
          </cell>
        </row>
        <row r="4">
          <cell r="I4" t="str">
            <v>Medio Aseguramiento</v>
          </cell>
          <cell r="J4" t="str">
            <v>La Oficina de Control Interno o quien haga sus veces deberá auditar y generar hallazgos y recomendaciones a la función de aseguramiento (2ª línea) para su mejora y evaluará los aspectos que considere relevantes de la 1ª línea de defensa.</v>
          </cell>
          <cell r="K4">
            <v>0</v>
          </cell>
          <cell r="L4">
            <v>0</v>
          </cell>
          <cell r="M4">
            <v>0</v>
          </cell>
          <cell r="N4">
            <v>0</v>
          </cell>
          <cell r="O4">
            <v>0</v>
          </cell>
        </row>
        <row r="5">
          <cell r="I5">
            <v>0</v>
          </cell>
          <cell r="J5">
            <v>0</v>
          </cell>
          <cell r="K5">
            <v>0</v>
          </cell>
          <cell r="L5">
            <v>0</v>
          </cell>
          <cell r="M5">
            <v>0</v>
          </cell>
          <cell r="N5">
            <v>0</v>
          </cell>
          <cell r="O5">
            <v>0</v>
          </cell>
        </row>
        <row r="6">
          <cell r="I6">
            <v>0</v>
          </cell>
          <cell r="J6">
            <v>0</v>
          </cell>
          <cell r="K6">
            <v>0</v>
          </cell>
          <cell r="L6">
            <v>0</v>
          </cell>
          <cell r="M6">
            <v>0</v>
          </cell>
          <cell r="N6">
            <v>0</v>
          </cell>
          <cell r="O6">
            <v>0</v>
          </cell>
        </row>
        <row r="7">
          <cell r="I7" t="str">
            <v>Alto Aseguramiento</v>
          </cell>
          <cell r="J7" t="str">
            <v>La Oficina de Control Interno o quien haga sus veces confiará en los resultados del aseguramiento de la 2ª línea y basado en sus informes, auditará la efectividad de dicha función, evitando evaluar los controles de la 1ª línea.</v>
          </cell>
          <cell r="K7">
            <v>0</v>
          </cell>
          <cell r="L7">
            <v>0</v>
          </cell>
          <cell r="M7">
            <v>0</v>
          </cell>
          <cell r="N7">
            <v>0</v>
          </cell>
          <cell r="O7">
            <v>0</v>
          </cell>
        </row>
        <row r="8">
          <cell r="I8" t="str">
            <v xml:space="preserve"> </v>
          </cell>
          <cell r="J8" t="str">
            <v xml:space="preserve"> </v>
          </cell>
          <cell r="K8">
            <v>0</v>
          </cell>
          <cell r="L8">
            <v>0</v>
          </cell>
          <cell r="M8">
            <v>0</v>
          </cell>
          <cell r="N8">
            <v>0</v>
          </cell>
          <cell r="O8">
            <v>0</v>
          </cell>
        </row>
        <row r="9">
          <cell r="I9" t="str">
            <v>Medio Aseguramiento</v>
          </cell>
          <cell r="J9" t="str">
            <v>Priorizar en su Plan Anual de Auditoría</v>
          </cell>
          <cell r="K9">
            <v>0</v>
          </cell>
          <cell r="L9">
            <v>0</v>
          </cell>
          <cell r="M9">
            <v>0</v>
          </cell>
          <cell r="N9">
            <v>0</v>
          </cell>
          <cell r="O9">
            <v>0</v>
          </cell>
        </row>
        <row r="10">
          <cell r="I10">
            <v>0</v>
          </cell>
          <cell r="J10">
            <v>0</v>
          </cell>
          <cell r="K10">
            <v>0</v>
          </cell>
          <cell r="L10">
            <v>0</v>
          </cell>
          <cell r="M10">
            <v>0</v>
          </cell>
          <cell r="N10">
            <v>0</v>
          </cell>
          <cell r="O10">
            <v>0</v>
          </cell>
        </row>
        <row r="11">
          <cell r="I11" t="str">
            <v>Bajo Aseguramiento</v>
          </cell>
          <cell r="J11" t="str">
            <v>Priorizar en su Plan Anual de Auditoría</v>
          </cell>
          <cell r="K11">
            <v>0</v>
          </cell>
          <cell r="L11">
            <v>0</v>
          </cell>
          <cell r="M11">
            <v>0</v>
          </cell>
          <cell r="N11">
            <v>0</v>
          </cell>
          <cell r="O11">
            <v>0</v>
          </cell>
        </row>
        <row r="12">
          <cell r="I12">
            <v>0</v>
          </cell>
          <cell r="J12">
            <v>0</v>
          </cell>
          <cell r="K12">
            <v>0</v>
          </cell>
          <cell r="L12">
            <v>0</v>
          </cell>
          <cell r="M12">
            <v>0</v>
          </cell>
          <cell r="N12">
            <v>0</v>
          </cell>
          <cell r="O12">
            <v>0</v>
          </cell>
        </row>
        <row r="13">
          <cell r="I13" t="str">
            <v>Alto Aseguramiento</v>
          </cell>
          <cell r="J13" t="str">
            <v xml:space="preserve"> </v>
          </cell>
          <cell r="K13">
            <v>0</v>
          </cell>
          <cell r="L13">
            <v>0</v>
          </cell>
          <cell r="M13">
            <v>0</v>
          </cell>
          <cell r="N13">
            <v>0</v>
          </cell>
          <cell r="O13">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S DE REPORTE "/>
      <sheetName val="Formulas"/>
      <sheetName val="Hoja2"/>
    </sheetNames>
    <sheetDataSet>
      <sheetData sheetId="0"/>
      <sheetData sheetId="1"/>
      <sheetData sheetId="2">
        <row r="3">
          <cell r="I3" t="str">
            <v>Bajo Aseguramiento</v>
          </cell>
          <cell r="J3" t="str">
            <v>La Oficina de Control Interno o quien haga sus veces deberá auditar y generar hallazgos y recomendaciones a la función de aseguramiento para su mejora y evaluará los controles de 1ª línea de defensa que corresponderían  a la 2ª línea de defensa.</v>
          </cell>
          <cell r="K3">
            <v>0</v>
          </cell>
          <cell r="L3">
            <v>0</v>
          </cell>
          <cell r="M3">
            <v>0</v>
          </cell>
          <cell r="N3">
            <v>0</v>
          </cell>
          <cell r="O3">
            <v>0</v>
          </cell>
        </row>
        <row r="4">
          <cell r="I4" t="str">
            <v>Medio Aseguramiento</v>
          </cell>
          <cell r="J4" t="str">
            <v>La Oficina de Control Interno o quien haga sus veces deberá auditar y generar hallazgos y recomendaciones a la función de aseguramiento (2ª línea) para su mejora y evaluará los aspectos que considere relevantes de la 1ª línea de defensa.</v>
          </cell>
          <cell r="K4">
            <v>0</v>
          </cell>
          <cell r="L4">
            <v>0</v>
          </cell>
          <cell r="M4">
            <v>0</v>
          </cell>
          <cell r="N4">
            <v>0</v>
          </cell>
          <cell r="O4">
            <v>0</v>
          </cell>
        </row>
        <row r="5">
          <cell r="I5">
            <v>0</v>
          </cell>
          <cell r="J5">
            <v>0</v>
          </cell>
          <cell r="K5">
            <v>0</v>
          </cell>
          <cell r="L5">
            <v>0</v>
          </cell>
          <cell r="M5">
            <v>0</v>
          </cell>
          <cell r="N5">
            <v>0</v>
          </cell>
          <cell r="O5">
            <v>0</v>
          </cell>
        </row>
        <row r="6">
          <cell r="I6">
            <v>0</v>
          </cell>
          <cell r="J6">
            <v>0</v>
          </cell>
          <cell r="K6">
            <v>0</v>
          </cell>
          <cell r="L6">
            <v>0</v>
          </cell>
          <cell r="M6">
            <v>0</v>
          </cell>
          <cell r="N6">
            <v>0</v>
          </cell>
          <cell r="O6">
            <v>0</v>
          </cell>
        </row>
        <row r="7">
          <cell r="I7" t="str">
            <v>Alto Aseguramiento</v>
          </cell>
          <cell r="J7" t="str">
            <v>La Oficina de Control Interno o quien haga sus veces confiará en los resultados del aseguramiento de la 2ª línea y basado en sus informes, auditará la efectividad de dicha función, evitando evaluar los controles de la 1ª línea.</v>
          </cell>
          <cell r="K7">
            <v>0</v>
          </cell>
          <cell r="L7">
            <v>0</v>
          </cell>
          <cell r="M7">
            <v>0</v>
          </cell>
          <cell r="N7">
            <v>0</v>
          </cell>
          <cell r="O7">
            <v>0</v>
          </cell>
        </row>
        <row r="8">
          <cell r="I8" t="str">
            <v xml:space="preserve"> </v>
          </cell>
          <cell r="J8" t="str">
            <v xml:space="preserve"> </v>
          </cell>
          <cell r="K8">
            <v>0</v>
          </cell>
          <cell r="L8">
            <v>0</v>
          </cell>
          <cell r="M8">
            <v>0</v>
          </cell>
          <cell r="N8">
            <v>0</v>
          </cell>
          <cell r="O8">
            <v>0</v>
          </cell>
        </row>
        <row r="9">
          <cell r="I9" t="str">
            <v>Medio Aseguramiento</v>
          </cell>
          <cell r="J9" t="str">
            <v>Priorizar en su Plan Anual de Auditoría</v>
          </cell>
          <cell r="K9">
            <v>0</v>
          </cell>
          <cell r="L9">
            <v>0</v>
          </cell>
          <cell r="M9">
            <v>0</v>
          </cell>
          <cell r="N9">
            <v>0</v>
          </cell>
          <cell r="O9">
            <v>0</v>
          </cell>
        </row>
        <row r="10">
          <cell r="I10">
            <v>0</v>
          </cell>
          <cell r="J10">
            <v>0</v>
          </cell>
          <cell r="K10">
            <v>0</v>
          </cell>
          <cell r="L10">
            <v>0</v>
          </cell>
          <cell r="M10">
            <v>0</v>
          </cell>
          <cell r="N10">
            <v>0</v>
          </cell>
          <cell r="O10">
            <v>0</v>
          </cell>
        </row>
        <row r="11">
          <cell r="I11" t="str">
            <v>Bajo Aseguramiento</v>
          </cell>
          <cell r="J11" t="str">
            <v>Priorizar en su Plan Anual de Auditoría</v>
          </cell>
          <cell r="K11">
            <v>0</v>
          </cell>
          <cell r="L11">
            <v>0</v>
          </cell>
          <cell r="M11">
            <v>0</v>
          </cell>
          <cell r="N11">
            <v>0</v>
          </cell>
          <cell r="O11">
            <v>0</v>
          </cell>
        </row>
        <row r="12">
          <cell r="I12">
            <v>0</v>
          </cell>
          <cell r="J12">
            <v>0</v>
          </cell>
          <cell r="K12">
            <v>0</v>
          </cell>
          <cell r="L12">
            <v>0</v>
          </cell>
          <cell r="M12">
            <v>0</v>
          </cell>
          <cell r="N12">
            <v>0</v>
          </cell>
          <cell r="O12">
            <v>0</v>
          </cell>
        </row>
        <row r="13">
          <cell r="I13" t="str">
            <v>Alto Aseguramiento</v>
          </cell>
          <cell r="J13" t="str">
            <v xml:space="preserve"> </v>
          </cell>
          <cell r="K13">
            <v>0</v>
          </cell>
          <cell r="L13">
            <v>0</v>
          </cell>
          <cell r="M13">
            <v>0</v>
          </cell>
          <cell r="N13">
            <v>0</v>
          </cell>
          <cell r="O13">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S DE REPORTE "/>
      <sheetName val="Formulas"/>
      <sheetName val="Hoja2"/>
    </sheetNames>
    <sheetDataSet>
      <sheetData sheetId="0"/>
      <sheetData sheetId="1"/>
      <sheetData sheetId="2">
        <row r="3">
          <cell r="I3" t="str">
            <v>Bajo Aseguramiento</v>
          </cell>
          <cell r="J3" t="str">
            <v>La Oficina de Control Interno o quien haga sus veces deberá auditar y generar hallazgos y recomendaciones a la función de aseguramiento para su mejora y evaluará los controles de 1ª línea de defensa que corresponderían  a la 2ª línea de defensa.</v>
          </cell>
        </row>
        <row r="4">
          <cell r="I4" t="str">
            <v>Medio Aseguramiento</v>
          </cell>
          <cell r="J4" t="str">
            <v>La Oficina de Control Interno o quien haga sus veces deberá auditar y generar hallazgos y recomendaciones a la función de aseguramiento (2ª línea) para su mejora y evaluará los aspectos que considere relevantes de la 1ª línea de defensa.</v>
          </cell>
        </row>
        <row r="7">
          <cell r="I7" t="str">
            <v>Alto Aseguramiento</v>
          </cell>
          <cell r="J7" t="str">
            <v>La Oficina de Control Interno o quien haga sus veces confiará en los resultados del aseguramiento de la 2ª línea y basado en sus informes, auditará la efectividad de dicha función, evitando evaluar los controles de la 1ª línea.</v>
          </cell>
        </row>
        <row r="8">
          <cell r="I8" t="str">
            <v xml:space="preserve"> </v>
          </cell>
          <cell r="J8" t="str">
            <v xml:space="preserve"> </v>
          </cell>
        </row>
        <row r="9">
          <cell r="I9" t="str">
            <v>Medio Aseguramiento</v>
          </cell>
          <cell r="J9" t="str">
            <v>Priorizar en su Plan Anual de Auditoría</v>
          </cell>
        </row>
        <row r="11">
          <cell r="I11" t="str">
            <v>Bajo Aseguramiento</v>
          </cell>
          <cell r="J11" t="str">
            <v>Priorizar en su Plan Anual de Auditoría</v>
          </cell>
        </row>
        <row r="13">
          <cell r="I13" t="str">
            <v>Alto Aseguramiento</v>
          </cell>
          <cell r="J13" t="str">
            <v xml:space="preserv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S DE REPORTE "/>
      <sheetName val="Formulas"/>
      <sheetName val="Hoja2"/>
    </sheetNames>
    <sheetDataSet>
      <sheetData sheetId="0" refreshError="1"/>
      <sheetData sheetId="1" refreshError="1"/>
      <sheetData sheetId="2" refreshError="1">
        <row r="3">
          <cell r="I3" t="str">
            <v>Bajo Aseguramiento</v>
          </cell>
          <cell r="J3" t="str">
            <v>La Oficina de Control Interno o quien haga sus veces deberá auditar y generar hallazgos y recomendaciones a la función de aseguramiento para su mejora y evaluará los controles de 1ª línea de defensa que corresponderían  a la 2ª línea de defensa.</v>
          </cell>
        </row>
        <row r="4">
          <cell r="I4" t="str">
            <v>Medio Aseguramiento</v>
          </cell>
          <cell r="J4" t="str">
            <v>La Oficina de Control Interno o quien haga sus veces deberá auditar y generar hallazgos y recomendaciones a la función de aseguramiento (2ª línea) para su mejora y evaluará los aspectos que considere relevantes de la 1ª línea de defensa.</v>
          </cell>
        </row>
        <row r="7">
          <cell r="I7" t="str">
            <v>Alto Aseguramiento</v>
          </cell>
          <cell r="J7" t="str">
            <v>La Oficina de Control Interno o quien haga sus veces confiará en los resultados del aseguramiento de la 2ª línea y basado en sus informes, auditará la efectividad de dicha función, evitando evaluar los controles de la 1ª línea.</v>
          </cell>
        </row>
        <row r="8">
          <cell r="I8" t="str">
            <v xml:space="preserve"> </v>
          </cell>
          <cell r="J8" t="str">
            <v xml:space="preserve"> </v>
          </cell>
        </row>
        <row r="9">
          <cell r="I9" t="str">
            <v>Medio Aseguramiento</v>
          </cell>
          <cell r="J9" t="str">
            <v>Priorizar en su Plan Anual de Auditoría</v>
          </cell>
        </row>
        <row r="11">
          <cell r="I11" t="str">
            <v>Bajo Aseguramiento</v>
          </cell>
          <cell r="J11" t="str">
            <v>Priorizar en su Plan Anual de Auditoría</v>
          </cell>
        </row>
        <row r="13">
          <cell r="I13" t="str">
            <v>Alto Aseguramiento</v>
          </cell>
          <cell r="J13" t="str">
            <v xml:space="preserve">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S DE REPORTE "/>
      <sheetName val="Formulas"/>
      <sheetName val="Hoja2"/>
    </sheetNames>
    <sheetDataSet>
      <sheetData sheetId="0"/>
      <sheetData sheetId="1"/>
      <sheetData sheetId="2">
        <row r="3">
          <cell r="I3" t="str">
            <v>Bajo Aseguramiento</v>
          </cell>
          <cell r="J3" t="str">
            <v>La Oficina de Control Interno o quien haga sus veces deberá auditar y generar hallazgos y recomendaciones a la función de aseguramiento para su mejora y evaluará los controles de 1ª línea de defensa que corresponderían  a la 2ª línea de defensa.</v>
          </cell>
          <cell r="K3">
            <v>0</v>
          </cell>
          <cell r="L3">
            <v>0</v>
          </cell>
          <cell r="M3">
            <v>0</v>
          </cell>
          <cell r="N3">
            <v>0</v>
          </cell>
          <cell r="O3">
            <v>0</v>
          </cell>
        </row>
        <row r="4">
          <cell r="I4" t="str">
            <v>Medio Aseguramiento</v>
          </cell>
          <cell r="J4" t="str">
            <v>La Oficina de Control Interno o quien haga sus veces deberá auditar y generar hallazgos y recomendaciones a la función de aseguramiento (2ª línea) para su mejora y evaluará los aspectos que considere relevantes de la 1ª línea de defensa.</v>
          </cell>
          <cell r="K4">
            <v>0</v>
          </cell>
          <cell r="L4">
            <v>0</v>
          </cell>
          <cell r="M4">
            <v>0</v>
          </cell>
          <cell r="N4">
            <v>0</v>
          </cell>
          <cell r="O4">
            <v>0</v>
          </cell>
        </row>
        <row r="5">
          <cell r="I5">
            <v>0</v>
          </cell>
          <cell r="J5">
            <v>0</v>
          </cell>
          <cell r="K5">
            <v>0</v>
          </cell>
          <cell r="L5">
            <v>0</v>
          </cell>
          <cell r="M5">
            <v>0</v>
          </cell>
          <cell r="N5">
            <v>0</v>
          </cell>
          <cell r="O5">
            <v>0</v>
          </cell>
        </row>
        <row r="6">
          <cell r="I6">
            <v>0</v>
          </cell>
          <cell r="J6">
            <v>0</v>
          </cell>
          <cell r="K6">
            <v>0</v>
          </cell>
          <cell r="L6">
            <v>0</v>
          </cell>
          <cell r="M6">
            <v>0</v>
          </cell>
          <cell r="N6">
            <v>0</v>
          </cell>
          <cell r="O6">
            <v>0</v>
          </cell>
        </row>
        <row r="7">
          <cell r="I7" t="str">
            <v>Alto Aseguramiento</v>
          </cell>
          <cell r="J7" t="str">
            <v>La Oficina de Control Interno o quien haga sus veces confiará en los resultados del aseguramiento de la 2ª línea y basado en sus informes, auditará la efectividad de dicha función, evitando evaluar los controles de la 1ª línea.</v>
          </cell>
          <cell r="K7">
            <v>0</v>
          </cell>
          <cell r="L7">
            <v>0</v>
          </cell>
          <cell r="M7">
            <v>0</v>
          </cell>
          <cell r="N7">
            <v>0</v>
          </cell>
          <cell r="O7">
            <v>0</v>
          </cell>
        </row>
        <row r="8">
          <cell r="I8" t="str">
            <v xml:space="preserve"> </v>
          </cell>
          <cell r="J8" t="str">
            <v xml:space="preserve"> </v>
          </cell>
          <cell r="K8">
            <v>0</v>
          </cell>
          <cell r="L8">
            <v>0</v>
          </cell>
          <cell r="M8">
            <v>0</v>
          </cell>
          <cell r="N8">
            <v>0</v>
          </cell>
          <cell r="O8">
            <v>0</v>
          </cell>
        </row>
        <row r="9">
          <cell r="I9" t="str">
            <v>Medio Aseguramiento</v>
          </cell>
          <cell r="J9" t="str">
            <v>Priorizar en su Plan Anual de Auditoría</v>
          </cell>
          <cell r="K9">
            <v>0</v>
          </cell>
          <cell r="L9">
            <v>0</v>
          </cell>
          <cell r="M9">
            <v>0</v>
          </cell>
          <cell r="N9">
            <v>0</v>
          </cell>
          <cell r="O9">
            <v>0</v>
          </cell>
        </row>
        <row r="10">
          <cell r="I10">
            <v>0</v>
          </cell>
          <cell r="J10">
            <v>0</v>
          </cell>
          <cell r="K10">
            <v>0</v>
          </cell>
          <cell r="L10">
            <v>0</v>
          </cell>
          <cell r="M10">
            <v>0</v>
          </cell>
          <cell r="N10">
            <v>0</v>
          </cell>
          <cell r="O10">
            <v>0</v>
          </cell>
        </row>
        <row r="11">
          <cell r="I11" t="str">
            <v>Bajo Aseguramiento</v>
          </cell>
          <cell r="J11" t="str">
            <v>Priorizar en su Plan Anual de Auditoría</v>
          </cell>
          <cell r="K11">
            <v>0</v>
          </cell>
          <cell r="L11">
            <v>0</v>
          </cell>
          <cell r="M11">
            <v>0</v>
          </cell>
          <cell r="N11">
            <v>0</v>
          </cell>
          <cell r="O11">
            <v>0</v>
          </cell>
        </row>
        <row r="12">
          <cell r="I12">
            <v>0</v>
          </cell>
          <cell r="J12">
            <v>0</v>
          </cell>
          <cell r="K12">
            <v>0</v>
          </cell>
          <cell r="L12">
            <v>0</v>
          </cell>
          <cell r="M12">
            <v>0</v>
          </cell>
          <cell r="N12">
            <v>0</v>
          </cell>
          <cell r="O12">
            <v>0</v>
          </cell>
        </row>
        <row r="13">
          <cell r="I13" t="str">
            <v>Alto Aseguramiento</v>
          </cell>
          <cell r="J13" t="str">
            <v xml:space="preserve"> </v>
          </cell>
          <cell r="K13">
            <v>0</v>
          </cell>
          <cell r="L13">
            <v>0</v>
          </cell>
          <cell r="M13">
            <v>0</v>
          </cell>
          <cell r="N13">
            <v>0</v>
          </cell>
          <cell r="O1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bague.gov.co/portal/admin/archivos/publicaciones/2021/32521-DOC-20210122104708.doc" TargetMode="External"/><Relationship Id="rId1" Type="http://schemas.openxmlformats.org/officeDocument/2006/relationships/hyperlink" Target="https://ibague.gov.co/portal/admin/archivos/publicaciones/2021/32521-DOC-20210122104708.doc"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3"/>
  <sheetViews>
    <sheetView tabSelected="1" zoomScale="85" zoomScaleNormal="85" workbookViewId="0">
      <selection activeCell="V3" sqref="V3:W3"/>
    </sheetView>
  </sheetViews>
  <sheetFormatPr baseColWidth="10" defaultColWidth="11.5703125" defaultRowHeight="14.25" x14ac:dyDescent="0.25"/>
  <cols>
    <col min="1" max="1" width="6.5703125" style="9" customWidth="1"/>
    <col min="2" max="2" width="21" style="9" customWidth="1"/>
    <col min="3" max="3" width="28.7109375" style="9" customWidth="1"/>
    <col min="4" max="4" width="37.140625" style="9" customWidth="1"/>
    <col min="5" max="5" width="17.5703125" style="9" customWidth="1"/>
    <col min="6" max="6" width="17" style="9" customWidth="1"/>
    <col min="7" max="7" width="18.5703125" style="9" customWidth="1"/>
    <col min="8" max="9" width="16" style="9" customWidth="1"/>
    <col min="10" max="10" width="18.7109375" style="9" customWidth="1"/>
    <col min="11" max="11" width="17.42578125" style="9" customWidth="1"/>
    <col min="12" max="12" width="87.28515625" style="9" customWidth="1"/>
    <col min="13" max="13" width="10.28515625" style="37" customWidth="1"/>
    <col min="14" max="14" width="20.140625" style="9" customWidth="1"/>
    <col min="15" max="15" width="10.28515625" style="37" customWidth="1"/>
    <col min="16" max="16" width="17.7109375" style="9" customWidth="1"/>
    <col min="17" max="17" width="10.28515625" style="37" customWidth="1"/>
    <col min="18" max="18" width="22.5703125" style="9" customWidth="1"/>
    <col min="19" max="19" width="10.28515625" style="37" customWidth="1"/>
    <col min="20" max="20" width="20.7109375" style="9" customWidth="1"/>
    <col min="21" max="21" width="13" style="9" customWidth="1"/>
    <col min="22" max="22" width="18.28515625" style="9" customWidth="1"/>
    <col min="23" max="23" width="49.5703125" style="9" bestFit="1" customWidth="1"/>
    <col min="24" max="24" width="16.140625" style="9" customWidth="1"/>
    <col min="25" max="16384" width="11.5703125" style="9"/>
  </cols>
  <sheetData>
    <row r="1" spans="1:24" ht="21.75" customHeight="1" x14ac:dyDescent="0.25">
      <c r="A1" s="93"/>
      <c r="B1" s="94"/>
      <c r="C1" s="83" t="s">
        <v>14</v>
      </c>
      <c r="D1" s="84"/>
      <c r="E1" s="84"/>
      <c r="F1" s="84"/>
      <c r="G1" s="84"/>
      <c r="H1" s="84"/>
      <c r="I1" s="84"/>
      <c r="J1" s="84"/>
      <c r="K1" s="84"/>
      <c r="L1" s="84"/>
      <c r="M1" s="84"/>
      <c r="N1" s="84"/>
      <c r="O1" s="84"/>
      <c r="P1" s="84"/>
      <c r="Q1" s="84"/>
      <c r="R1" s="84"/>
      <c r="S1" s="84"/>
      <c r="T1" s="84"/>
      <c r="U1" s="85"/>
      <c r="V1" s="77" t="s">
        <v>139</v>
      </c>
      <c r="W1" s="64"/>
      <c r="X1" s="74"/>
    </row>
    <row r="2" spans="1:24" ht="25.5" customHeight="1" x14ac:dyDescent="0.25">
      <c r="A2" s="95"/>
      <c r="B2" s="96"/>
      <c r="C2" s="97"/>
      <c r="D2" s="98"/>
      <c r="E2" s="98"/>
      <c r="F2" s="98"/>
      <c r="G2" s="98"/>
      <c r="H2" s="98"/>
      <c r="I2" s="98"/>
      <c r="J2" s="98"/>
      <c r="K2" s="98"/>
      <c r="L2" s="98"/>
      <c r="M2" s="98"/>
      <c r="N2" s="98"/>
      <c r="O2" s="98"/>
      <c r="P2" s="98"/>
      <c r="Q2" s="98"/>
      <c r="R2" s="98"/>
      <c r="S2" s="98"/>
      <c r="T2" s="98"/>
      <c r="U2" s="99"/>
      <c r="V2" s="77" t="s">
        <v>16</v>
      </c>
      <c r="W2" s="64"/>
      <c r="X2" s="75"/>
    </row>
    <row r="3" spans="1:24" ht="25.5" customHeight="1" x14ac:dyDescent="0.25">
      <c r="A3" s="95"/>
      <c r="B3" s="96"/>
      <c r="C3" s="83" t="s">
        <v>15</v>
      </c>
      <c r="D3" s="84"/>
      <c r="E3" s="84"/>
      <c r="F3" s="84"/>
      <c r="G3" s="84"/>
      <c r="H3" s="84"/>
      <c r="I3" s="84"/>
      <c r="J3" s="84"/>
      <c r="K3" s="84"/>
      <c r="L3" s="84"/>
      <c r="M3" s="84"/>
      <c r="N3" s="84"/>
      <c r="O3" s="84"/>
      <c r="P3" s="84"/>
      <c r="Q3" s="84"/>
      <c r="R3" s="84"/>
      <c r="S3" s="84"/>
      <c r="T3" s="84"/>
      <c r="U3" s="85"/>
      <c r="V3" s="77" t="s">
        <v>140</v>
      </c>
      <c r="W3" s="64"/>
      <c r="X3" s="75"/>
    </row>
    <row r="4" spans="1:24" ht="33.75" customHeight="1" thickBot="1" x14ac:dyDescent="0.3">
      <c r="A4" s="95"/>
      <c r="B4" s="96"/>
      <c r="C4" s="86"/>
      <c r="D4" s="76"/>
      <c r="E4" s="76"/>
      <c r="F4" s="76"/>
      <c r="G4" s="76"/>
      <c r="H4" s="76"/>
      <c r="I4" s="76"/>
      <c r="J4" s="76"/>
      <c r="K4" s="76"/>
      <c r="L4" s="76"/>
      <c r="M4" s="76"/>
      <c r="N4" s="76"/>
      <c r="O4" s="76"/>
      <c r="P4" s="76"/>
      <c r="Q4" s="76"/>
      <c r="R4" s="76"/>
      <c r="S4" s="76"/>
      <c r="T4" s="76"/>
      <c r="U4" s="87"/>
      <c r="V4" s="78" t="s">
        <v>17</v>
      </c>
      <c r="W4" s="57"/>
      <c r="X4" s="76"/>
    </row>
    <row r="5" spans="1:24" ht="19.5" customHeight="1" x14ac:dyDescent="0.25">
      <c r="A5" s="72" t="s">
        <v>13</v>
      </c>
      <c r="B5" s="73"/>
      <c r="C5" s="73"/>
      <c r="D5" s="73"/>
      <c r="E5" s="73"/>
      <c r="F5" s="73"/>
      <c r="G5" s="73"/>
      <c r="H5" s="73"/>
      <c r="I5" s="73"/>
      <c r="J5" s="73"/>
      <c r="K5" s="73"/>
      <c r="L5" s="73"/>
      <c r="M5" s="73"/>
      <c r="N5" s="73"/>
      <c r="O5" s="73"/>
      <c r="P5" s="73"/>
      <c r="Q5" s="73"/>
      <c r="R5" s="73"/>
      <c r="S5" s="73"/>
      <c r="T5" s="73"/>
      <c r="U5" s="73"/>
      <c r="V5" s="73"/>
      <c r="W5" s="73"/>
      <c r="X5" s="70" t="s">
        <v>12</v>
      </c>
    </row>
    <row r="6" spans="1:24" ht="36" customHeight="1" x14ac:dyDescent="0.25">
      <c r="A6" s="92" t="s">
        <v>1</v>
      </c>
      <c r="B6" s="101" t="s">
        <v>0</v>
      </c>
      <c r="C6" s="100" t="s">
        <v>2</v>
      </c>
      <c r="D6" s="79" t="s">
        <v>3</v>
      </c>
      <c r="E6" s="79" t="s">
        <v>20</v>
      </c>
      <c r="F6" s="79" t="s">
        <v>4</v>
      </c>
      <c r="G6" s="79" t="s">
        <v>5</v>
      </c>
      <c r="H6" s="79" t="s">
        <v>6</v>
      </c>
      <c r="I6" s="79"/>
      <c r="J6" s="79"/>
      <c r="K6" s="80" t="s">
        <v>19</v>
      </c>
      <c r="L6" s="79" t="s">
        <v>18</v>
      </c>
      <c r="M6" s="89" t="s">
        <v>136</v>
      </c>
      <c r="N6" s="90"/>
      <c r="O6" s="90"/>
      <c r="P6" s="90"/>
      <c r="Q6" s="90"/>
      <c r="R6" s="90"/>
      <c r="S6" s="90"/>
      <c r="T6" s="90"/>
      <c r="U6" s="91"/>
      <c r="V6" s="81" t="s">
        <v>138</v>
      </c>
      <c r="W6" s="82" t="s">
        <v>67</v>
      </c>
      <c r="X6" s="71"/>
    </row>
    <row r="7" spans="1:24" ht="71.25" customHeight="1" x14ac:dyDescent="0.25">
      <c r="A7" s="92"/>
      <c r="B7" s="101"/>
      <c r="C7" s="100"/>
      <c r="D7" s="101"/>
      <c r="E7" s="88"/>
      <c r="F7" s="101"/>
      <c r="G7" s="101"/>
      <c r="H7" s="30" t="s">
        <v>7</v>
      </c>
      <c r="I7" s="30" t="s">
        <v>8</v>
      </c>
      <c r="J7" s="30" t="s">
        <v>9</v>
      </c>
      <c r="K7" s="80"/>
      <c r="L7" s="79"/>
      <c r="M7" s="41" t="s">
        <v>137</v>
      </c>
      <c r="N7" s="34" t="s">
        <v>10</v>
      </c>
      <c r="O7" s="41" t="s">
        <v>137</v>
      </c>
      <c r="P7" s="34" t="s">
        <v>68</v>
      </c>
      <c r="Q7" s="41" t="s">
        <v>137</v>
      </c>
      <c r="R7" s="34" t="s">
        <v>69</v>
      </c>
      <c r="S7" s="41" t="s">
        <v>137</v>
      </c>
      <c r="T7" s="34" t="s">
        <v>70</v>
      </c>
      <c r="U7" s="34" t="s">
        <v>11</v>
      </c>
      <c r="V7" s="81"/>
      <c r="W7" s="82"/>
      <c r="X7" s="71"/>
    </row>
    <row r="8" spans="1:24" ht="71.25" x14ac:dyDescent="0.25">
      <c r="A8" s="53">
        <v>1</v>
      </c>
      <c r="B8" s="64" t="s">
        <v>66</v>
      </c>
      <c r="C8" s="15" t="s">
        <v>83</v>
      </c>
      <c r="D8" s="67" t="s">
        <v>85</v>
      </c>
      <c r="E8" s="64" t="s">
        <v>86</v>
      </c>
      <c r="F8" s="64" t="s">
        <v>21</v>
      </c>
      <c r="G8" s="64" t="s">
        <v>22</v>
      </c>
      <c r="H8" s="11" t="s">
        <v>64</v>
      </c>
      <c r="I8" s="11" t="s">
        <v>64</v>
      </c>
      <c r="J8" s="11" t="s">
        <v>64</v>
      </c>
      <c r="K8" s="12" t="str">
        <f t="shared" ref="K8:K14" si="0">IF(COUNTIF(H8:J8,"SI")=3,"Segunda Línea de Defensa",IF(COUNTIF(H8:J8,"SI")=2,"Primera Línea de Defensa",IF(COUNTIF(H8:J8,"SI")=1,"Primera Línea de Defensa",)))</f>
        <v>Segunda Línea de Defensa</v>
      </c>
      <c r="L8" s="13" t="s">
        <v>121</v>
      </c>
      <c r="M8" s="18">
        <v>5</v>
      </c>
      <c r="N8" s="39">
        <f>IF(AND(M8=1),20/100,IF(AND(M8=2),40/100,IF(AND(M8=3),60/100,IF(AND(M8=4),80/100,IF(AND(M8=5),1,"No hay datos")))))</f>
        <v>1</v>
      </c>
      <c r="O8" s="18">
        <v>4</v>
      </c>
      <c r="P8" s="48">
        <f>IF(AND(O8=1),30/100,IF(AND(O8=2),60/100,IF(AND(O8=3),90/100,IF(AND(O8=4),120/100,IF(AND(O8=5),150/100,"No hay datos")))))</f>
        <v>1.2</v>
      </c>
      <c r="Q8" s="18">
        <v>4</v>
      </c>
      <c r="R8" s="39">
        <f>IF(AND(Q8=1),30/100,IF(AND(Q8=2),60/100,IF(AND(Q8=3),90/100,IF(AND(Q8=4),120/100,IF(AND(Q8=5),150/100,"No hay datos")))))</f>
        <v>1.2</v>
      </c>
      <c r="S8" s="18">
        <v>3</v>
      </c>
      <c r="T8" s="39">
        <f>IF(AND(S8=1),20/100,IF(AND(S8=2),40/100,IF(AND(S8=3),60/100,IF(AND(S8=4),80/100,IF(AND(S8=5),1,"No hay datos")))))</f>
        <v>0.6</v>
      </c>
      <c r="U8" s="47">
        <f>SUM(N8+P8+R8+T8)</f>
        <v>4</v>
      </c>
      <c r="V8" s="10" t="str">
        <f>IF(U8&lt;0.1," ",IF(U8&lt;3,"Bajo Aseguramiento",IF(U8&lt;4,"Medio Aseguramiento","Alto Aseguramiento")))</f>
        <v>Alto Aseguramiento</v>
      </c>
      <c r="W8" s="10" t="str">
        <f>VLOOKUP(V8,Hoja2!$I$3:$O$8,2,0)</f>
        <v>La Oficina de Control Interno o quien haga sus veces confiará en los resultados del aseguramiento de la 2ª línea y basado en sus informes, auditará la efectividad de dicha función, evitando evaluar los controles de la 1ª línea.</v>
      </c>
      <c r="X8" s="14" t="str">
        <f>IFERROR(VLOOKUP(V8,Hoja2!$I$9:$O$13,2,0)," ")</f>
        <v xml:space="preserve"> </v>
      </c>
    </row>
    <row r="9" spans="1:24" ht="85.5" x14ac:dyDescent="0.25">
      <c r="A9" s="54"/>
      <c r="B9" s="64"/>
      <c r="C9" s="15" t="s">
        <v>84</v>
      </c>
      <c r="D9" s="67"/>
      <c r="E9" s="64"/>
      <c r="F9" s="64"/>
      <c r="G9" s="64"/>
      <c r="H9" s="11" t="s">
        <v>64</v>
      </c>
      <c r="I9" s="11" t="s">
        <v>64</v>
      </c>
      <c r="J9" s="11" t="s">
        <v>64</v>
      </c>
      <c r="K9" s="12" t="str">
        <f t="shared" si="0"/>
        <v>Segunda Línea de Defensa</v>
      </c>
      <c r="L9" s="13" t="s">
        <v>122</v>
      </c>
      <c r="M9" s="18">
        <v>5</v>
      </c>
      <c r="N9" s="48">
        <f t="shared" ref="N9:N23" si="1">IF(AND(M9=1),20/100,IF(AND(M9=2),40/100,IF(AND(M9=3),60/100,IF(AND(M9=4),80/100,IF(AND(M9=5),1,"No hay datos")))))</f>
        <v>1</v>
      </c>
      <c r="O9" s="18">
        <v>4</v>
      </c>
      <c r="P9" s="48">
        <f t="shared" ref="P9:P23" si="2">IF(AND(O9=1),30/100,IF(AND(O9=2),60/100,IF(AND(O9=3),90/100,IF(AND(O9=4),120/100,IF(AND(O9=5),150/100,"No hay datos")))))</f>
        <v>1.2</v>
      </c>
      <c r="Q9" s="18">
        <v>4</v>
      </c>
      <c r="R9" s="39">
        <f t="shared" ref="R9:R23" si="3">IF(AND(Q9=1),30/100,IF(AND(Q9=2),60/100,IF(AND(Q9=3),90/100,IF(AND(Q9=4),120/100,IF(AND(Q9=5),150/100,"No hay datos")))))</f>
        <v>1.2</v>
      </c>
      <c r="S9" s="18">
        <v>3</v>
      </c>
      <c r="T9" s="39">
        <f t="shared" ref="T9" si="4">IF(AND(S9=1),20/100,IF(AND(S9=2),40/100,IF(AND(S9=3),60/100,IF(AND(S9=4),80/100,IF(AND(S9=5),1,"No hay datos")))))</f>
        <v>0.6</v>
      </c>
      <c r="U9" s="46">
        <f>SUM(N9+P9+R9+T9)</f>
        <v>4</v>
      </c>
      <c r="V9" s="36" t="str">
        <f>IF(U9&lt;0.1," ",IF(U9&lt;3,"Bajo Aseguramiento",IF(U9&lt;4,"Medio Aseguramiento","Alto Aseguramiento")))</f>
        <v>Alto Aseguramiento</v>
      </c>
      <c r="W9" s="36" t="str">
        <f>VLOOKUP(V9,[2]Hoja2!$I$3:$O$8,2,0)</f>
        <v>La Oficina de Control Interno o quien haga sus veces confiará en los resultados del aseguramiento de la 2ª línea y basado en sus informes, auditará la efectividad de dicha función, evitando evaluar los controles de la 1ª línea.</v>
      </c>
      <c r="X9" s="14" t="str">
        <f>IFERROR(VLOOKUP(V9,Hoja2!$I$9:$O$13,2,0)," ")</f>
        <v xml:space="preserve"> </v>
      </c>
    </row>
    <row r="10" spans="1:24" ht="47.45" customHeight="1" x14ac:dyDescent="0.25">
      <c r="A10" s="66">
        <v>2</v>
      </c>
      <c r="B10" s="68" t="s">
        <v>24</v>
      </c>
      <c r="C10" s="102" t="s">
        <v>131</v>
      </c>
      <c r="D10" s="15" t="s">
        <v>71</v>
      </c>
      <c r="E10" s="64" t="s">
        <v>72</v>
      </c>
      <c r="F10" s="64" t="s">
        <v>73</v>
      </c>
      <c r="G10" s="64" t="s">
        <v>74</v>
      </c>
      <c r="H10" s="65" t="s">
        <v>64</v>
      </c>
      <c r="I10" s="65" t="s">
        <v>64</v>
      </c>
      <c r="J10" s="108" t="s">
        <v>64</v>
      </c>
      <c r="K10" s="110" t="str">
        <f t="shared" si="0"/>
        <v>Segunda Línea de Defensa</v>
      </c>
      <c r="L10" s="103" t="s">
        <v>75</v>
      </c>
      <c r="M10" s="119">
        <v>5</v>
      </c>
      <c r="N10" s="104">
        <f t="shared" si="1"/>
        <v>1</v>
      </c>
      <c r="O10" s="119">
        <v>5</v>
      </c>
      <c r="P10" s="106">
        <f t="shared" si="2"/>
        <v>1.5</v>
      </c>
      <c r="Q10" s="119">
        <v>5</v>
      </c>
      <c r="R10" s="104">
        <f t="shared" si="3"/>
        <v>1.5</v>
      </c>
      <c r="S10" s="119">
        <v>4</v>
      </c>
      <c r="T10" s="104">
        <f t="shared" ref="T10" si="5">IF(AND(S10=1),20/100,IF(AND(S10=2),40/100,IF(AND(S10=3),60/100,IF(AND(S10=4),80/100,IF(AND(S10=5),1,"No hay datos")))))</f>
        <v>0.8</v>
      </c>
      <c r="U10" s="115">
        <f t="shared" ref="U10:U23" si="6">SUM(N10+P10+R10+T10)</f>
        <v>4.8</v>
      </c>
      <c r="V10" s="57" t="str">
        <f>IF(U10&lt;0.1," ",IF(U10&lt;3,"Bajo Aseguramiento",IF(U10&lt;4,"Medio Aseguramiento","Alto Aseguramiento")))</f>
        <v>Alto Aseguramiento</v>
      </c>
      <c r="W10" s="64" t="str">
        <f>VLOOKUP(V10,[3]Hoja2!$I$3:$O$8,2,0)</f>
        <v>La Oficina de Control Interno o quien haga sus veces confiará en los resultados del aseguramiento de la 2ª línea y basado en sus informes, auditará la efectividad de dicha función, evitando evaluar los controles de la 1ª línea.</v>
      </c>
      <c r="X10" s="114" t="str">
        <f>IFERROR(VLOOKUP(V10,[3]Hoja2!$I$9:$O$13,2,0)," ")</f>
        <v xml:space="preserve"> </v>
      </c>
    </row>
    <row r="11" spans="1:24" ht="47.45" customHeight="1" x14ac:dyDescent="0.25">
      <c r="A11" s="66"/>
      <c r="B11" s="68"/>
      <c r="C11" s="102"/>
      <c r="D11" s="15" t="s">
        <v>76</v>
      </c>
      <c r="E11" s="65"/>
      <c r="F11" s="64"/>
      <c r="G11" s="64"/>
      <c r="H11" s="65"/>
      <c r="I11" s="65"/>
      <c r="J11" s="109"/>
      <c r="K11" s="111"/>
      <c r="L11" s="103"/>
      <c r="M11" s="120"/>
      <c r="N11" s="105"/>
      <c r="O11" s="120"/>
      <c r="P11" s="107"/>
      <c r="Q11" s="120"/>
      <c r="R11" s="105"/>
      <c r="S11" s="120"/>
      <c r="T11" s="105"/>
      <c r="U11" s="116"/>
      <c r="V11" s="58"/>
      <c r="W11" s="64"/>
      <c r="X11" s="114"/>
    </row>
    <row r="12" spans="1:24" ht="71.25" x14ac:dyDescent="0.25">
      <c r="A12" s="66"/>
      <c r="B12" s="68"/>
      <c r="C12" s="15" t="s">
        <v>77</v>
      </c>
      <c r="D12" s="15" t="s">
        <v>78</v>
      </c>
      <c r="E12" s="10" t="s">
        <v>72</v>
      </c>
      <c r="F12" s="10" t="s">
        <v>73</v>
      </c>
      <c r="G12" s="10" t="s">
        <v>74</v>
      </c>
      <c r="H12" s="11" t="s">
        <v>64</v>
      </c>
      <c r="I12" s="11" t="s">
        <v>64</v>
      </c>
      <c r="J12" s="11" t="s">
        <v>64</v>
      </c>
      <c r="K12" s="12" t="str">
        <f t="shared" si="0"/>
        <v>Segunda Línea de Defensa</v>
      </c>
      <c r="L12" s="28" t="s">
        <v>79</v>
      </c>
      <c r="M12" s="18">
        <v>5</v>
      </c>
      <c r="N12" s="39">
        <f t="shared" si="1"/>
        <v>1</v>
      </c>
      <c r="O12" s="18">
        <v>5</v>
      </c>
      <c r="P12" s="48">
        <f t="shared" si="2"/>
        <v>1.5</v>
      </c>
      <c r="Q12" s="18">
        <v>5</v>
      </c>
      <c r="R12" s="39">
        <f t="shared" si="3"/>
        <v>1.5</v>
      </c>
      <c r="S12" s="18">
        <v>4</v>
      </c>
      <c r="T12" s="39">
        <f t="shared" ref="T12" si="7">IF(AND(S12=1),20/100,IF(AND(S12=2),40/100,IF(AND(S12=3),60/100,IF(AND(S12=4),80/100,IF(AND(S12=5),1,"No hay datos")))))</f>
        <v>0.8</v>
      </c>
      <c r="U12" s="47">
        <f t="shared" si="6"/>
        <v>4.8</v>
      </c>
      <c r="V12" s="36" t="str">
        <f>IF(U12&lt;0.1," ",IF(U12&lt;3,"Bajo Aseguramiento",IF(U12&lt;4,"Medio Aseguramiento","Alto Aseguramiento")))</f>
        <v>Alto Aseguramiento</v>
      </c>
      <c r="W12" s="36" t="str">
        <f>VLOOKUP(V12,[2]Hoja2!$I$3:$O$8,2,0)</f>
        <v>La Oficina de Control Interno o quien haga sus veces confiará en los resultados del aseguramiento de la 2ª línea y basado en sus informes, auditará la efectividad de dicha función, evitando evaluar los controles de la 1ª línea.</v>
      </c>
      <c r="X12" s="14" t="str">
        <f>IFERROR(VLOOKUP(V12,Hoja2!$I$9:$O$13,2,0)," ")</f>
        <v xml:space="preserve"> </v>
      </c>
    </row>
    <row r="13" spans="1:24" ht="118.15" customHeight="1" x14ac:dyDescent="0.25">
      <c r="A13" s="16">
        <v>3</v>
      </c>
      <c r="B13" s="17" t="s">
        <v>23</v>
      </c>
      <c r="C13" s="28" t="s">
        <v>117</v>
      </c>
      <c r="D13" s="13" t="s">
        <v>116</v>
      </c>
      <c r="E13" s="18" t="s">
        <v>118</v>
      </c>
      <c r="F13" s="10" t="s">
        <v>87</v>
      </c>
      <c r="G13" s="10" t="s">
        <v>80</v>
      </c>
      <c r="H13" s="10" t="s">
        <v>64</v>
      </c>
      <c r="I13" s="10" t="s">
        <v>64</v>
      </c>
      <c r="J13" s="10" t="s">
        <v>64</v>
      </c>
      <c r="K13" s="12" t="str">
        <f t="shared" si="0"/>
        <v>Segunda Línea de Defensa</v>
      </c>
      <c r="L13" s="32" t="s">
        <v>132</v>
      </c>
      <c r="M13" s="18">
        <v>4</v>
      </c>
      <c r="N13" s="39">
        <f t="shared" si="1"/>
        <v>0.8</v>
      </c>
      <c r="O13" s="18">
        <v>3</v>
      </c>
      <c r="P13" s="48">
        <f t="shared" si="2"/>
        <v>0.9</v>
      </c>
      <c r="Q13" s="18">
        <v>2</v>
      </c>
      <c r="R13" s="39">
        <f t="shared" si="3"/>
        <v>0.6</v>
      </c>
      <c r="S13" s="18">
        <v>3</v>
      </c>
      <c r="T13" s="39">
        <f t="shared" ref="T13" si="8">IF(AND(S13=1),20/100,IF(AND(S13=2),40/100,IF(AND(S13=3),60/100,IF(AND(S13=4),80/100,IF(AND(S13=5),1,"No hay datos")))))</f>
        <v>0.6</v>
      </c>
      <c r="U13" s="47">
        <f t="shared" si="6"/>
        <v>2.9000000000000004</v>
      </c>
      <c r="V13" s="36" t="str">
        <f>IF(U13&lt;0.1," ",IF(U13&lt;3,"Bajo Aseguramiento",IF(U13&lt;4,"Medio Aseguramiento","Alto Aseguramiento")))</f>
        <v>Bajo Aseguramiento</v>
      </c>
      <c r="W13" s="10" t="str">
        <f>VLOOKUP(V13,[4]Hoja2!$I$3:$O$8,2,0)</f>
        <v>La Oficina de Control Interno o quien haga sus veces deberá auditar y generar hallazgos y recomendaciones a la función de aseguramiento para su mejora y evaluará los controles de 1ª línea de defensa que corresponderían  a la 2ª línea de defensa.</v>
      </c>
      <c r="X13" s="14" t="str">
        <f>IFERROR(VLOOKUP(V13,[4]Hoja2!$I$9:$O$13,2,0)," ")</f>
        <v>Priorizar en su Plan Anual de Auditoría</v>
      </c>
    </row>
    <row r="14" spans="1:24" ht="85.5" x14ac:dyDescent="0.25">
      <c r="A14" s="53">
        <v>4</v>
      </c>
      <c r="B14" s="51" t="s">
        <v>25</v>
      </c>
      <c r="C14" s="55" t="s">
        <v>128</v>
      </c>
      <c r="D14" s="13" t="s">
        <v>130</v>
      </c>
      <c r="E14" s="18" t="s">
        <v>129</v>
      </c>
      <c r="F14" s="57" t="s">
        <v>81</v>
      </c>
      <c r="G14" s="57" t="s">
        <v>82</v>
      </c>
      <c r="H14" s="57" t="s">
        <v>64</v>
      </c>
      <c r="I14" s="57" t="s">
        <v>64</v>
      </c>
      <c r="J14" s="57" t="s">
        <v>64</v>
      </c>
      <c r="K14" s="117" t="str">
        <f t="shared" si="0"/>
        <v>Segunda Línea de Defensa</v>
      </c>
      <c r="L14" s="112" t="s">
        <v>124</v>
      </c>
      <c r="M14" s="112">
        <v>5</v>
      </c>
      <c r="N14" s="104">
        <f t="shared" si="1"/>
        <v>1</v>
      </c>
      <c r="O14" s="112">
        <v>4</v>
      </c>
      <c r="P14" s="106">
        <f t="shared" si="2"/>
        <v>1.2</v>
      </c>
      <c r="Q14" s="112">
        <v>3</v>
      </c>
      <c r="R14" s="104">
        <f t="shared" si="3"/>
        <v>0.9</v>
      </c>
      <c r="S14" s="112">
        <v>3</v>
      </c>
      <c r="T14" s="104">
        <f t="shared" ref="T14" si="9">IF(AND(S14=1),20/100,IF(AND(S14=2),40/100,IF(AND(S14=3),60/100,IF(AND(S14=4),80/100,IF(AND(S14=5),1,"No hay datos")))))</f>
        <v>0.6</v>
      </c>
      <c r="U14" s="115">
        <f t="shared" si="6"/>
        <v>3.7</v>
      </c>
      <c r="V14" s="57" t="str">
        <f>IF(U14&lt;0.1," ",IF(U14&lt;3,"Bajo Aseguramiento",IF(U14&lt;4,"Medio Aseguramiento","Alto Aseguramiento")))</f>
        <v>Medio Aseguramiento</v>
      </c>
      <c r="W14" s="57" t="str">
        <f>VLOOKUP(V14,[5]Hoja2!$I$3:$O$8,2,0)</f>
        <v>La Oficina de Control Interno o quien haga sus veces deberá auditar y generar hallazgos y recomendaciones a la función de aseguramiento (2ª línea) para su mejora y evaluará los aspectos que considere relevantes de la 1ª línea de defensa.</v>
      </c>
      <c r="X14" s="121" t="str">
        <f>IFERROR(VLOOKUP(V14,[5]Hoja2!$I$9:$O$13,2,0)," ")</f>
        <v>Priorizar en su Plan Anual de Auditoría</v>
      </c>
    </row>
    <row r="15" spans="1:24" s="29" customFormat="1" ht="71.25" x14ac:dyDescent="0.25">
      <c r="A15" s="54"/>
      <c r="B15" s="52"/>
      <c r="C15" s="56"/>
      <c r="D15" s="28" t="s">
        <v>127</v>
      </c>
      <c r="E15" s="18" t="s">
        <v>118</v>
      </c>
      <c r="F15" s="58"/>
      <c r="G15" s="58"/>
      <c r="H15" s="58"/>
      <c r="I15" s="58"/>
      <c r="J15" s="58"/>
      <c r="K15" s="118"/>
      <c r="L15" s="113"/>
      <c r="M15" s="113"/>
      <c r="N15" s="105"/>
      <c r="O15" s="113"/>
      <c r="P15" s="107"/>
      <c r="Q15" s="113"/>
      <c r="R15" s="105"/>
      <c r="S15" s="113"/>
      <c r="T15" s="105"/>
      <c r="U15" s="116"/>
      <c r="V15" s="58"/>
      <c r="W15" s="58"/>
      <c r="X15" s="122"/>
    </row>
    <row r="16" spans="1:24" ht="156.75" x14ac:dyDescent="0.25">
      <c r="A16" s="66">
        <v>5</v>
      </c>
      <c r="B16" s="64" t="s">
        <v>88</v>
      </c>
      <c r="C16" s="15" t="s">
        <v>91</v>
      </c>
      <c r="D16" s="67" t="s">
        <v>119</v>
      </c>
      <c r="E16" s="64" t="s">
        <v>86</v>
      </c>
      <c r="F16" s="10" t="s">
        <v>89</v>
      </c>
      <c r="G16" s="10" t="s">
        <v>90</v>
      </c>
      <c r="H16" s="11" t="s">
        <v>64</v>
      </c>
      <c r="I16" s="11" t="s">
        <v>64</v>
      </c>
      <c r="J16" s="11" t="s">
        <v>64</v>
      </c>
      <c r="K16" s="12" t="str">
        <f>IF(COUNTIF(H16:J16,"SI")=3,"Segunda Línea de Defensa",IF(COUNTIF(H16:J16,"SI")=2,"Primera Línea de Defensa",IF(COUNTIF(H16:J16,"SI")=1,"Primera Línea de Defensa",)))</f>
        <v>Segunda Línea de Defensa</v>
      </c>
      <c r="L16" s="15" t="s">
        <v>94</v>
      </c>
      <c r="M16" s="18">
        <v>5</v>
      </c>
      <c r="N16" s="39">
        <f t="shared" si="1"/>
        <v>1</v>
      </c>
      <c r="O16" s="18">
        <v>4</v>
      </c>
      <c r="P16" s="48">
        <f t="shared" si="2"/>
        <v>1.2</v>
      </c>
      <c r="Q16" s="18">
        <v>4</v>
      </c>
      <c r="R16" s="39">
        <f t="shared" si="3"/>
        <v>1.2</v>
      </c>
      <c r="S16" s="18">
        <v>4</v>
      </c>
      <c r="T16" s="39">
        <f t="shared" ref="T16" si="10">IF(AND(S16=1),20/100,IF(AND(S16=2),40/100,IF(AND(S16=3),60/100,IF(AND(S16=4),80/100,IF(AND(S16=5),1,"No hay datos")))))</f>
        <v>0.8</v>
      </c>
      <c r="U16" s="50">
        <f t="shared" si="6"/>
        <v>4.2</v>
      </c>
      <c r="V16" s="36" t="str">
        <f t="shared" ref="V16:V23" si="11">IF(U16&lt;0.1," ",IF(U16&lt;3,"Bajo Aseguramiento",IF(U16&lt;4,"Medio Aseguramiento","Alto Aseguramiento")))</f>
        <v>Alto Aseguramiento</v>
      </c>
      <c r="W16" s="36" t="str">
        <f>VLOOKUP(V16,[2]Hoja2!$I$3:$O$8,2,0)</f>
        <v>La Oficina de Control Interno o quien haga sus veces confiará en los resultados del aseguramiento de la 2ª línea y basado en sus informes, auditará la efectividad de dicha función, evitando evaluar los controles de la 1ª línea.</v>
      </c>
      <c r="X16" s="14"/>
    </row>
    <row r="17" spans="1:33" ht="185.25" x14ac:dyDescent="0.25">
      <c r="A17" s="66"/>
      <c r="B17" s="64"/>
      <c r="C17" s="15" t="s">
        <v>92</v>
      </c>
      <c r="D17" s="67"/>
      <c r="E17" s="64"/>
      <c r="F17" s="10" t="s">
        <v>89</v>
      </c>
      <c r="G17" s="10" t="s">
        <v>90</v>
      </c>
      <c r="H17" s="11" t="s">
        <v>64</v>
      </c>
      <c r="I17" s="11" t="s">
        <v>64</v>
      </c>
      <c r="J17" s="11" t="s">
        <v>64</v>
      </c>
      <c r="K17" s="12" t="str">
        <f>IF(COUNTIF(H17:J17,"SI")=3,"Segunda Línea de Defensa",IF(COUNTIF(H17:J17,"SI")=2,"Primera Línea de Defensa",IF(COUNTIF(H17:J17,"SI")=1,"Primera Línea de Defensa",)))</f>
        <v>Segunda Línea de Defensa</v>
      </c>
      <c r="L17" s="15" t="s">
        <v>93</v>
      </c>
      <c r="M17" s="18">
        <v>5</v>
      </c>
      <c r="N17" s="39">
        <f t="shared" si="1"/>
        <v>1</v>
      </c>
      <c r="O17" s="18">
        <v>4</v>
      </c>
      <c r="P17" s="48">
        <f t="shared" si="2"/>
        <v>1.2</v>
      </c>
      <c r="Q17" s="18">
        <v>4</v>
      </c>
      <c r="R17" s="39">
        <f t="shared" si="3"/>
        <v>1.2</v>
      </c>
      <c r="S17" s="18">
        <v>4</v>
      </c>
      <c r="T17" s="39">
        <f t="shared" ref="T17" si="12">IF(AND(S17=1),20/100,IF(AND(S17=2),40/100,IF(AND(S17=3),60/100,IF(AND(S17=4),80/100,IF(AND(S17=5),1,"No hay datos")))))</f>
        <v>0.8</v>
      </c>
      <c r="U17" s="47">
        <f t="shared" si="6"/>
        <v>4.2</v>
      </c>
      <c r="V17" s="36" t="str">
        <f t="shared" si="11"/>
        <v>Alto Aseguramiento</v>
      </c>
      <c r="W17" s="10" t="str">
        <f>VLOOKUP(V17,[2]Hoja2!$I$3:$O$8,2,0)</f>
        <v>La Oficina de Control Interno o quien haga sus veces confiará en los resultados del aseguramiento de la 2ª línea y basado en sus informes, auditará la efectividad de dicha función, evitando evaluar los controles de la 1ª línea.</v>
      </c>
      <c r="X17" s="14" t="str">
        <f>IFERROR(VLOOKUP(V17,[2]Hoja2!$I$9:$O$13,2,0)," ")</f>
        <v xml:space="preserve"> </v>
      </c>
    </row>
    <row r="18" spans="1:33" ht="165.6" customHeight="1" x14ac:dyDescent="0.25">
      <c r="A18" s="53">
        <v>6</v>
      </c>
      <c r="B18" s="10" t="s">
        <v>102</v>
      </c>
      <c r="C18" s="15" t="s">
        <v>103</v>
      </c>
      <c r="D18" s="31" t="s">
        <v>135</v>
      </c>
      <c r="E18" s="18" t="s">
        <v>65</v>
      </c>
      <c r="F18" s="10" t="s">
        <v>98</v>
      </c>
      <c r="G18" s="10" t="s">
        <v>99</v>
      </c>
      <c r="H18" s="11" t="s">
        <v>64</v>
      </c>
      <c r="I18" s="11" t="s">
        <v>64</v>
      </c>
      <c r="J18" s="11" t="s">
        <v>64</v>
      </c>
      <c r="K18" s="12" t="str">
        <f t="shared" ref="K18:K19" si="13">IF(COUNTIF(H18:J18,"SI")=3,"Segunda Línea de Defensa",IF(COUNTIF(H18:J18,"SI")=2,"Primera Línea de Defensa",IF(COUNTIF(H18:J18,"SI")=1,"Primera Línea de Defensa",)))</f>
        <v>Segunda Línea de Defensa</v>
      </c>
      <c r="L18" s="15" t="s">
        <v>104</v>
      </c>
      <c r="M18" s="18">
        <v>5</v>
      </c>
      <c r="N18" s="39">
        <f t="shared" si="1"/>
        <v>1</v>
      </c>
      <c r="O18" s="44">
        <v>5</v>
      </c>
      <c r="P18" s="48">
        <f t="shared" si="2"/>
        <v>1.5</v>
      </c>
      <c r="Q18" s="44">
        <v>4</v>
      </c>
      <c r="R18" s="39">
        <f t="shared" si="3"/>
        <v>1.2</v>
      </c>
      <c r="S18" s="44">
        <v>4</v>
      </c>
      <c r="T18" s="39">
        <f t="shared" ref="T18" si="14">IF(AND(S18=1),20/100,IF(AND(S18=2),40/100,IF(AND(S18=3),60/100,IF(AND(S18=4),80/100,IF(AND(S18=5),1,"No hay datos")))))</f>
        <v>0.8</v>
      </c>
      <c r="U18" s="47">
        <f t="shared" si="6"/>
        <v>4.5</v>
      </c>
      <c r="V18" s="36" t="str">
        <f t="shared" si="11"/>
        <v>Alto Aseguramiento</v>
      </c>
      <c r="W18" s="10" t="str">
        <f>VLOOKUP(V18,[6]Hoja2!$I$3:$O$8,2,0)</f>
        <v>La Oficina de Control Interno o quien haga sus veces confiará en los resultados del aseguramiento de la 2ª línea y basado en sus informes, auditará la efectividad de dicha función, evitando evaluar los controles de la 1ª línea.</v>
      </c>
      <c r="X18" s="14" t="str">
        <f>IFERROR(VLOOKUP(V18,[6]Hoja2!$I$9:$O$13,2,0)," ")</f>
        <v xml:space="preserve"> </v>
      </c>
      <c r="Y18" s="19"/>
      <c r="Z18" s="19"/>
      <c r="AA18" s="19"/>
      <c r="AB18" s="19"/>
      <c r="AC18" s="19"/>
      <c r="AD18" s="19"/>
      <c r="AE18" s="19"/>
      <c r="AF18" s="19"/>
      <c r="AG18" s="19"/>
    </row>
    <row r="19" spans="1:33" ht="85.5" x14ac:dyDescent="0.25">
      <c r="A19" s="62"/>
      <c r="B19" s="18" t="s">
        <v>95</v>
      </c>
      <c r="C19" s="13" t="s">
        <v>105</v>
      </c>
      <c r="D19" s="112" t="s">
        <v>134</v>
      </c>
      <c r="E19" s="18" t="s">
        <v>97</v>
      </c>
      <c r="F19" s="18" t="s">
        <v>98</v>
      </c>
      <c r="G19" s="18" t="s">
        <v>99</v>
      </c>
      <c r="H19" s="20" t="s">
        <v>64</v>
      </c>
      <c r="I19" s="20" t="s">
        <v>64</v>
      </c>
      <c r="J19" s="20" t="s">
        <v>64</v>
      </c>
      <c r="K19" s="12" t="str">
        <f t="shared" si="13"/>
        <v>Segunda Línea de Defensa</v>
      </c>
      <c r="L19" s="15" t="s">
        <v>106</v>
      </c>
      <c r="M19" s="18">
        <v>5</v>
      </c>
      <c r="N19" s="39">
        <f t="shared" si="1"/>
        <v>1</v>
      </c>
      <c r="O19" s="40">
        <v>5</v>
      </c>
      <c r="P19" s="48">
        <f t="shared" si="2"/>
        <v>1.5</v>
      </c>
      <c r="Q19" s="44">
        <v>4</v>
      </c>
      <c r="R19" s="39">
        <f t="shared" si="3"/>
        <v>1.2</v>
      </c>
      <c r="S19" s="40">
        <v>4</v>
      </c>
      <c r="T19" s="39">
        <f t="shared" ref="T19" si="15">IF(AND(S19=1),20/100,IF(AND(S19=2),40/100,IF(AND(S19=3),60/100,IF(AND(S19=4),80/100,IF(AND(S19=5),1,"No hay datos")))))</f>
        <v>0.8</v>
      </c>
      <c r="U19" s="47">
        <f t="shared" si="6"/>
        <v>4.5</v>
      </c>
      <c r="V19" s="36" t="str">
        <f t="shared" si="11"/>
        <v>Alto Aseguramiento</v>
      </c>
      <c r="W19" s="18" t="str">
        <f>VLOOKUP(V19,[7]Hoja2!$I$3:$O$8,2,0)</f>
        <v>La Oficina de Control Interno o quien haga sus veces confiará en los resultados del aseguramiento de la 2ª línea y basado en sus informes, auditará la efectividad de dicha función, evitando evaluar los controles de la 1ª línea.</v>
      </c>
      <c r="X19" s="21" t="str">
        <f>IFERROR(VLOOKUP(V19,[7]Hoja2!$I$9:$O$13,2,0)," ")</f>
        <v xml:space="preserve"> </v>
      </c>
    </row>
    <row r="20" spans="1:33" ht="193.15" customHeight="1" x14ac:dyDescent="0.25">
      <c r="A20" s="54"/>
      <c r="B20" s="18" t="s">
        <v>95</v>
      </c>
      <c r="C20" s="13" t="s">
        <v>96</v>
      </c>
      <c r="D20" s="113"/>
      <c r="E20" s="18" t="s">
        <v>97</v>
      </c>
      <c r="F20" s="18" t="s">
        <v>98</v>
      </c>
      <c r="G20" s="18" t="s">
        <v>99</v>
      </c>
      <c r="H20" s="20" t="s">
        <v>64</v>
      </c>
      <c r="I20" s="20" t="s">
        <v>64</v>
      </c>
      <c r="J20" s="20" t="s">
        <v>64</v>
      </c>
      <c r="K20" s="12" t="s">
        <v>100</v>
      </c>
      <c r="L20" s="22" t="s">
        <v>101</v>
      </c>
      <c r="M20" s="42">
        <v>5</v>
      </c>
      <c r="N20" s="39">
        <f t="shared" si="1"/>
        <v>1</v>
      </c>
      <c r="O20" s="18">
        <v>5</v>
      </c>
      <c r="P20" s="48">
        <f t="shared" si="2"/>
        <v>1.5</v>
      </c>
      <c r="Q20" s="18">
        <v>5</v>
      </c>
      <c r="R20" s="39">
        <f t="shared" si="3"/>
        <v>1.5</v>
      </c>
      <c r="S20" s="18">
        <v>4</v>
      </c>
      <c r="T20" s="39">
        <f t="shared" ref="T20" si="16">IF(AND(S20=1),20/100,IF(AND(S20=2),40/100,IF(AND(S20=3),60/100,IF(AND(S20=4),80/100,IF(AND(S20=5),1,"No hay datos")))))</f>
        <v>0.8</v>
      </c>
      <c r="U20" s="47">
        <f t="shared" si="6"/>
        <v>4.8</v>
      </c>
      <c r="V20" s="36" t="str">
        <f t="shared" si="11"/>
        <v>Alto Aseguramiento</v>
      </c>
      <c r="W20" s="18" t="str">
        <f>VLOOKUP(V20,[7]Hoja2!$I$3:$O$8,2,0)</f>
        <v>La Oficina de Control Interno o quien haga sus veces confiará en los resultados del aseguramiento de la 2ª línea y basado en sus informes, auditará la efectividad de dicha función, evitando evaluar los controles de la 1ª línea.</v>
      </c>
      <c r="X20" s="21"/>
    </row>
    <row r="21" spans="1:33" ht="63" customHeight="1" x14ac:dyDescent="0.25">
      <c r="A21" s="59">
        <v>7</v>
      </c>
      <c r="B21" s="68" t="s">
        <v>120</v>
      </c>
      <c r="C21" s="13" t="s">
        <v>107</v>
      </c>
      <c r="D21" s="67" t="s">
        <v>108</v>
      </c>
      <c r="E21" s="65" t="s">
        <v>109</v>
      </c>
      <c r="F21" s="64" t="s">
        <v>110</v>
      </c>
      <c r="G21" s="64" t="s">
        <v>111</v>
      </c>
      <c r="H21" s="65" t="s">
        <v>64</v>
      </c>
      <c r="I21" s="65" t="s">
        <v>64</v>
      </c>
      <c r="J21" s="65" t="s">
        <v>64</v>
      </c>
      <c r="K21" s="63" t="str">
        <f>IF(COUNTIF(H21:J22,"SI")=3,"Segunda Línea de Defensa",IF(COUNTIF(H21:J22,"SI")=2,"Primera Línea de Defensa",IF(COUNTIF(H21:J22,"SI")=1,"Primera Línea de Defensa",)))</f>
        <v>Segunda Línea de Defensa</v>
      </c>
      <c r="L21" s="28" t="s">
        <v>133</v>
      </c>
      <c r="M21" s="18">
        <v>5</v>
      </c>
      <c r="N21" s="39">
        <f t="shared" si="1"/>
        <v>1</v>
      </c>
      <c r="O21" s="18">
        <v>4</v>
      </c>
      <c r="P21" s="48">
        <f t="shared" si="2"/>
        <v>1.2</v>
      </c>
      <c r="Q21" s="18">
        <v>5</v>
      </c>
      <c r="R21" s="39">
        <f t="shared" si="3"/>
        <v>1.5</v>
      </c>
      <c r="S21" s="18">
        <v>4</v>
      </c>
      <c r="T21" s="39">
        <f t="shared" ref="T21" si="17">IF(AND(S21=1),20/100,IF(AND(S21=2),40/100,IF(AND(S21=3),60/100,IF(AND(S21=4),80/100,IF(AND(S21=5),1,"No hay datos")))))</f>
        <v>0.8</v>
      </c>
      <c r="U21" s="47">
        <f t="shared" si="6"/>
        <v>4.5</v>
      </c>
      <c r="V21" s="36" t="str">
        <f t="shared" si="11"/>
        <v>Alto Aseguramiento</v>
      </c>
      <c r="W21" s="10" t="str">
        <f>VLOOKUP(V21,[8]Hoja2!$I$3:$O$8,2,0)</f>
        <v>La Oficina de Control Interno o quien haga sus veces confiará en los resultados del aseguramiento de la 2ª línea y basado en sus informes, auditará la efectividad de dicha función, evitando evaluar los controles de la 1ª línea.</v>
      </c>
      <c r="X21" s="14" t="str">
        <f>IFERROR(VLOOKUP(V21,[8]Hoja2!$I$9:$O$13,2,0)," ")</f>
        <v xml:space="preserve"> </v>
      </c>
    </row>
    <row r="22" spans="1:33" ht="71.25" x14ac:dyDescent="0.25">
      <c r="A22" s="60"/>
      <c r="B22" s="68"/>
      <c r="C22" s="15" t="s">
        <v>112</v>
      </c>
      <c r="D22" s="67"/>
      <c r="E22" s="65"/>
      <c r="F22" s="64"/>
      <c r="G22" s="64"/>
      <c r="H22" s="65"/>
      <c r="I22" s="65"/>
      <c r="J22" s="65"/>
      <c r="K22" s="63"/>
      <c r="L22" s="28" t="s">
        <v>113</v>
      </c>
      <c r="M22" s="18">
        <v>5</v>
      </c>
      <c r="N22" s="39">
        <f t="shared" si="1"/>
        <v>1</v>
      </c>
      <c r="O22" s="35">
        <v>4</v>
      </c>
      <c r="P22" s="48">
        <f t="shared" si="2"/>
        <v>1.2</v>
      </c>
      <c r="Q22" s="35">
        <v>5</v>
      </c>
      <c r="R22" s="39">
        <f t="shared" si="3"/>
        <v>1.5</v>
      </c>
      <c r="S22" s="35">
        <v>4</v>
      </c>
      <c r="T22" s="39">
        <f t="shared" ref="T22" si="18">IF(AND(S22=1),20/100,IF(AND(S22=2),40/100,IF(AND(S22=3),60/100,IF(AND(S22=4),80/100,IF(AND(S22=5),1,"No hay datos")))))</f>
        <v>0.8</v>
      </c>
      <c r="U22" s="47">
        <f t="shared" si="6"/>
        <v>4.5</v>
      </c>
      <c r="V22" s="36" t="str">
        <f t="shared" si="11"/>
        <v>Alto Aseguramiento</v>
      </c>
      <c r="W22" s="10" t="str">
        <f>VLOOKUP(V22,[8]Hoja2!$I$3:$O$8,2,0)</f>
        <v>La Oficina de Control Interno o quien haga sus veces confiará en los resultados del aseguramiento de la 2ª línea y basado en sus informes, auditará la efectividad de dicha función, evitando evaluar los controles de la 1ª línea.</v>
      </c>
      <c r="X22" s="14" t="str">
        <f>IFERROR(VLOOKUP(V22,[8]Hoja2!$I$9:$O$13,2,0)," ")</f>
        <v xml:space="preserve"> </v>
      </c>
    </row>
    <row r="23" spans="1:33" ht="86.25" thickBot="1" x14ac:dyDescent="0.3">
      <c r="A23" s="61"/>
      <c r="B23" s="69"/>
      <c r="C23" s="24" t="s">
        <v>125</v>
      </c>
      <c r="D23" s="33" t="s">
        <v>126</v>
      </c>
      <c r="E23" s="23" t="s">
        <v>114</v>
      </c>
      <c r="F23" s="23" t="s">
        <v>115</v>
      </c>
      <c r="G23" s="23" t="s">
        <v>115</v>
      </c>
      <c r="H23" s="25" t="s">
        <v>64</v>
      </c>
      <c r="I23" s="25" t="s">
        <v>64</v>
      </c>
      <c r="J23" s="25" t="s">
        <v>64</v>
      </c>
      <c r="K23" s="26" t="str">
        <f t="shared" ref="K23" si="19">IF(COUNTIF(H23:J23,"SI")=3,"Segunda Línea de Defensa",IF(COUNTIF(H23:J23,"SI")=2,"Primera Línea de Defensa",IF(COUNTIF(H23:J23,"SI")=1,"Primera Línea de Defensa",)))</f>
        <v>Segunda Línea de Defensa</v>
      </c>
      <c r="L23" s="33" t="s">
        <v>123</v>
      </c>
      <c r="M23" s="43">
        <v>5</v>
      </c>
      <c r="N23" s="45">
        <f t="shared" si="1"/>
        <v>1</v>
      </c>
      <c r="O23" s="43">
        <v>4</v>
      </c>
      <c r="P23" s="49">
        <f t="shared" si="2"/>
        <v>1.2</v>
      </c>
      <c r="Q23" s="43">
        <v>4</v>
      </c>
      <c r="R23" s="45">
        <f t="shared" si="3"/>
        <v>1.2</v>
      </c>
      <c r="S23" s="43">
        <v>4</v>
      </c>
      <c r="T23" s="45">
        <f t="shared" ref="T23" si="20">IF(AND(S23=1),20/100,IF(AND(S23=2),40/100,IF(AND(S23=3),60/100,IF(AND(S23=4),80/100,IF(AND(S23=5),1,"No hay datos")))))</f>
        <v>0.8</v>
      </c>
      <c r="U23" s="47">
        <f t="shared" si="6"/>
        <v>4.2</v>
      </c>
      <c r="V23" s="36" t="str">
        <f t="shared" si="11"/>
        <v>Alto Aseguramiento</v>
      </c>
      <c r="W23" s="23" t="str">
        <f>VLOOKUP(V23,[8]Hoja2!$I$3:$O$8,2,0)</f>
        <v>La Oficina de Control Interno o quien haga sus veces confiará en los resultados del aseguramiento de la 2ª línea y basado en sus informes, auditará la efectividad de dicha función, evitando evaluar los controles de la 1ª línea.</v>
      </c>
      <c r="X23" s="27" t="str">
        <f>IFERROR(VLOOKUP(V23,[8]Hoja2!$I$9:$O$13,2,0)," ")</f>
        <v xml:space="preserve"> </v>
      </c>
    </row>
  </sheetData>
  <mergeCells count="90">
    <mergeCell ref="T14:T15"/>
    <mergeCell ref="U14:U15"/>
    <mergeCell ref="V14:V15"/>
    <mergeCell ref="W14:W15"/>
    <mergeCell ref="X14:X15"/>
    <mergeCell ref="S14:S15"/>
    <mergeCell ref="N14:N15"/>
    <mergeCell ref="P14:P15"/>
    <mergeCell ref="R14:R15"/>
    <mergeCell ref="M14:M15"/>
    <mergeCell ref="O14:O15"/>
    <mergeCell ref="Q14:Q15"/>
    <mergeCell ref="D19:D20"/>
    <mergeCell ref="X10:X11"/>
    <mergeCell ref="U10:U11"/>
    <mergeCell ref="V10:V11"/>
    <mergeCell ref="W10:W11"/>
    <mergeCell ref="R10:R11"/>
    <mergeCell ref="T10:T11"/>
    <mergeCell ref="H14:H15"/>
    <mergeCell ref="I14:I15"/>
    <mergeCell ref="J14:J15"/>
    <mergeCell ref="K14:K15"/>
    <mergeCell ref="L14:L15"/>
    <mergeCell ref="M10:M11"/>
    <mergeCell ref="O10:O11"/>
    <mergeCell ref="Q10:Q11"/>
    <mergeCell ref="S10:S11"/>
    <mergeCell ref="B10:B12"/>
    <mergeCell ref="C10:C11"/>
    <mergeCell ref="L10:L11"/>
    <mergeCell ref="N10:N11"/>
    <mergeCell ref="P10:P11"/>
    <mergeCell ref="G10:G11"/>
    <mergeCell ref="H10:H11"/>
    <mergeCell ref="I10:I11"/>
    <mergeCell ref="J10:J11"/>
    <mergeCell ref="K10:K11"/>
    <mergeCell ref="A10:A12"/>
    <mergeCell ref="E10:E11"/>
    <mergeCell ref="F10:F11"/>
    <mergeCell ref="A6:A7"/>
    <mergeCell ref="A1:B4"/>
    <mergeCell ref="C1:U2"/>
    <mergeCell ref="C6:C7"/>
    <mergeCell ref="D6:D7"/>
    <mergeCell ref="F6:F7"/>
    <mergeCell ref="G6:G7"/>
    <mergeCell ref="B6:B7"/>
    <mergeCell ref="B8:B9"/>
    <mergeCell ref="D8:D9"/>
    <mergeCell ref="E8:E9"/>
    <mergeCell ref="F8:F9"/>
    <mergeCell ref="G8:G9"/>
    <mergeCell ref="X5:X7"/>
    <mergeCell ref="A5:W5"/>
    <mergeCell ref="X1:X4"/>
    <mergeCell ref="V1:W1"/>
    <mergeCell ref="V2:W2"/>
    <mergeCell ref="V3:W3"/>
    <mergeCell ref="V4:W4"/>
    <mergeCell ref="H6:J6"/>
    <mergeCell ref="K6:K7"/>
    <mergeCell ref="L6:L7"/>
    <mergeCell ref="V6:V7"/>
    <mergeCell ref="W6:W7"/>
    <mergeCell ref="C3:U4"/>
    <mergeCell ref="E6:E7"/>
    <mergeCell ref="M6:U6"/>
    <mergeCell ref="A8:A9"/>
    <mergeCell ref="A21:A23"/>
    <mergeCell ref="A18:A20"/>
    <mergeCell ref="K21:K22"/>
    <mergeCell ref="F21:F22"/>
    <mergeCell ref="G21:G22"/>
    <mergeCell ref="H21:H22"/>
    <mergeCell ref="I21:I22"/>
    <mergeCell ref="J21:J22"/>
    <mergeCell ref="A16:A17"/>
    <mergeCell ref="B16:B17"/>
    <mergeCell ref="D16:D17"/>
    <mergeCell ref="E16:E17"/>
    <mergeCell ref="B21:B23"/>
    <mergeCell ref="D21:D22"/>
    <mergeCell ref="E21:E22"/>
    <mergeCell ref="B14:B15"/>
    <mergeCell ref="A14:A15"/>
    <mergeCell ref="C14:C15"/>
    <mergeCell ref="F14:F15"/>
    <mergeCell ref="G14:G15"/>
  </mergeCells>
  <conditionalFormatting sqref="V8:V9">
    <cfRule type="cellIs" dxfId="19" priority="48" operator="equal">
      <formula>"MEDIO ASEGURAMIENTO"</formula>
    </cfRule>
    <cfRule type="cellIs" dxfId="18" priority="49" operator="equal">
      <formula>"BAJO ASEGURAMIENTO"</formula>
    </cfRule>
    <cfRule type="cellIs" dxfId="17" priority="50" operator="equal">
      <formula>"ALTO ASEGURAMIENTO"</formula>
    </cfRule>
  </conditionalFormatting>
  <conditionalFormatting sqref="K12">
    <cfRule type="cellIs" dxfId="16" priority="42" operator="equal">
      <formula>0</formula>
    </cfRule>
  </conditionalFormatting>
  <conditionalFormatting sqref="K12">
    <cfRule type="cellIs" dxfId="15" priority="41" operator="equal">
      <formula>0</formula>
    </cfRule>
  </conditionalFormatting>
  <conditionalFormatting sqref="K13">
    <cfRule type="cellIs" dxfId="14" priority="37" operator="equal">
      <formula>0</formula>
    </cfRule>
  </conditionalFormatting>
  <conditionalFormatting sqref="K13">
    <cfRule type="cellIs" dxfId="13" priority="36" operator="equal">
      <formula>0</formula>
    </cfRule>
  </conditionalFormatting>
  <conditionalFormatting sqref="K16:K17">
    <cfRule type="cellIs" dxfId="12" priority="27" operator="equal">
      <formula>0</formula>
    </cfRule>
  </conditionalFormatting>
  <conditionalFormatting sqref="K16:K17">
    <cfRule type="cellIs" dxfId="11" priority="26" operator="equal">
      <formula>0</formula>
    </cfRule>
  </conditionalFormatting>
  <conditionalFormatting sqref="K18">
    <cfRule type="cellIs" dxfId="10" priority="17" operator="equal">
      <formula>0</formula>
    </cfRule>
  </conditionalFormatting>
  <conditionalFormatting sqref="K18">
    <cfRule type="cellIs" dxfId="9" priority="16" operator="equal">
      <formula>0</formula>
    </cfRule>
  </conditionalFormatting>
  <conditionalFormatting sqref="K19:K20">
    <cfRule type="cellIs" dxfId="8" priority="12" operator="equal">
      <formula>0</formula>
    </cfRule>
  </conditionalFormatting>
  <conditionalFormatting sqref="K19:K20">
    <cfRule type="cellIs" dxfId="7" priority="11" operator="equal">
      <formula>0</formula>
    </cfRule>
  </conditionalFormatting>
  <conditionalFormatting sqref="K21">
    <cfRule type="cellIs" dxfId="6" priority="7" operator="equal">
      <formula>0</formula>
    </cfRule>
  </conditionalFormatting>
  <conditionalFormatting sqref="K21">
    <cfRule type="cellIs" dxfId="5" priority="6" operator="equal">
      <formula>0</formula>
    </cfRule>
  </conditionalFormatting>
  <conditionalFormatting sqref="K23">
    <cfRule type="cellIs" dxfId="4" priority="5" operator="equal">
      <formula>0</formula>
    </cfRule>
  </conditionalFormatting>
  <conditionalFormatting sqref="K23">
    <cfRule type="cellIs" dxfId="3" priority="4" operator="equal">
      <formula>0</formula>
    </cfRule>
  </conditionalFormatting>
  <conditionalFormatting sqref="V10 V12:V14 V16:V23">
    <cfRule type="cellIs" dxfId="2" priority="1" operator="equal">
      <formula>"MEDIO ASEGURAMIENTO"</formula>
    </cfRule>
    <cfRule type="cellIs" dxfId="1" priority="2" operator="equal">
      <formula>"BAJO ASEGURAMIENTO"</formula>
    </cfRule>
    <cfRule type="cellIs" dxfId="0" priority="3" operator="equal">
      <formula>"ALTO ASEGURAMIENTO"</formula>
    </cfRule>
  </conditionalFormatting>
  <dataValidations xWindow="387" yWindow="840" count="3">
    <dataValidation type="list" allowBlank="1" showInputMessage="1" showErrorMessage="1" sqref="H8:J9 H10:I10 J10:J12 H23:J23 H13:J14 H16:J21">
      <formula1>"SI,NO"</formula1>
    </dataValidation>
    <dataValidation type="list" allowBlank="1" showInputMessage="1" showErrorMessage="1" sqref="E8 E16 E18:E20 E23">
      <formula1>"Extremo,Alto,Moderado,Bajo"</formula1>
    </dataValidation>
    <dataValidation type="list" allowBlank="1" showInputMessage="1" showErrorMessage="1" promptTitle="Nivel de riesgo" prompt="Evaluar  de 1 a 5  si tiene riesgos  inherentes  en zona:          5= extrema,alta                                   4=  extrema,alta y moderada      3= Alta y Moderada                          2 = Moderada y baja                        1= baja " sqref="M8:M23 O8:O23 Q8:Q23 S8:S23">
      <formula1>"1,2,3,4,5"</formula1>
    </dataValidation>
  </dataValidations>
  <hyperlinks>
    <hyperlink ref="L20" r:id="rId1" display="https://ibague.gov.co/portal/admin/archivos/publicaciones/2021/32521-DOC-20210122104708.doc"/>
    <hyperlink ref="L21" r:id="rId2" display="https://ibague.gov.co/portal/admin/archivos/publicaciones/2021/32521-DOC-20210122104708.doc"/>
  </hyperlinks>
  <pageMargins left="0.7" right="0.7" top="0.75" bottom="0.75" header="0.3" footer="0.3"/>
  <pageSetup paperSize="9"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D18"/>
  <sheetViews>
    <sheetView workbookViewId="0">
      <selection activeCell="D18" sqref="D18"/>
    </sheetView>
  </sheetViews>
  <sheetFormatPr baseColWidth="10" defaultRowHeight="15" x14ac:dyDescent="0.25"/>
  <cols>
    <col min="1" max="1" width="16.85546875" customWidth="1"/>
    <col min="2" max="2" width="35" customWidth="1"/>
    <col min="4" max="4" width="15.140625" bestFit="1" customWidth="1"/>
  </cols>
  <sheetData>
    <row r="1" spans="1:4" x14ac:dyDescent="0.25">
      <c r="A1" s="4" t="s">
        <v>26</v>
      </c>
      <c r="B1" s="4" t="s">
        <v>27</v>
      </c>
      <c r="D1" s="38"/>
    </row>
    <row r="2" spans="1:4" x14ac:dyDescent="0.25">
      <c r="A2" s="5" t="s">
        <v>28</v>
      </c>
      <c r="B2" s="2" t="s">
        <v>28</v>
      </c>
      <c r="D2" s="38"/>
    </row>
    <row r="3" spans="1:4" x14ac:dyDescent="0.25">
      <c r="A3" s="6" t="s">
        <v>29</v>
      </c>
      <c r="B3" s="2" t="s">
        <v>30</v>
      </c>
      <c r="D3" s="38"/>
    </row>
    <row r="4" spans="1:4" x14ac:dyDescent="0.25">
      <c r="A4" s="6" t="s">
        <v>31</v>
      </c>
      <c r="B4" s="2" t="s">
        <v>32</v>
      </c>
      <c r="D4" s="38"/>
    </row>
    <row r="5" spans="1:4" x14ac:dyDescent="0.25">
      <c r="A5" s="6" t="s">
        <v>33</v>
      </c>
      <c r="B5" s="2" t="s">
        <v>34</v>
      </c>
      <c r="D5" s="38"/>
    </row>
    <row r="6" spans="1:4" x14ac:dyDescent="0.25">
      <c r="A6" s="6" t="s">
        <v>35</v>
      </c>
      <c r="B6" s="2" t="s">
        <v>36</v>
      </c>
      <c r="D6" s="38"/>
    </row>
    <row r="7" spans="1:4" x14ac:dyDescent="0.25">
      <c r="A7" s="7" t="s">
        <v>37</v>
      </c>
      <c r="B7" s="2" t="s">
        <v>38</v>
      </c>
    </row>
    <row r="8" spans="1:4" x14ac:dyDescent="0.25">
      <c r="A8" s="7" t="s">
        <v>39</v>
      </c>
      <c r="B8" s="2" t="s">
        <v>40</v>
      </c>
    </row>
    <row r="9" spans="1:4" x14ac:dyDescent="0.25">
      <c r="A9" s="7" t="s">
        <v>41</v>
      </c>
      <c r="B9" s="2" t="s">
        <v>42</v>
      </c>
    </row>
    <row r="10" spans="1:4" x14ac:dyDescent="0.25">
      <c r="A10" s="7" t="s">
        <v>43</v>
      </c>
      <c r="B10" s="2" t="s">
        <v>44</v>
      </c>
    </row>
    <row r="11" spans="1:4" x14ac:dyDescent="0.25">
      <c r="A11" s="7" t="s">
        <v>45</v>
      </c>
      <c r="B11" s="2"/>
    </row>
    <row r="12" spans="1:4" x14ac:dyDescent="0.25">
      <c r="A12" s="7" t="s">
        <v>46</v>
      </c>
      <c r="B12" s="2" t="s">
        <v>47</v>
      </c>
    </row>
    <row r="13" spans="1:4" x14ac:dyDescent="0.25">
      <c r="A13" s="7" t="s">
        <v>48</v>
      </c>
      <c r="B13" s="2" t="s">
        <v>49</v>
      </c>
    </row>
    <row r="14" spans="1:4" x14ac:dyDescent="0.25">
      <c r="A14" s="7" t="s">
        <v>50</v>
      </c>
      <c r="B14" s="2"/>
    </row>
    <row r="15" spans="1:4" x14ac:dyDescent="0.25">
      <c r="A15" s="7" t="s">
        <v>51</v>
      </c>
      <c r="B15" s="2"/>
    </row>
    <row r="16" spans="1:4" x14ac:dyDescent="0.25">
      <c r="A16" s="7" t="s">
        <v>52</v>
      </c>
      <c r="B16" s="2"/>
    </row>
    <row r="17" spans="1:2" x14ac:dyDescent="0.25">
      <c r="A17" s="7" t="s">
        <v>53</v>
      </c>
      <c r="B17" s="2"/>
    </row>
    <row r="18" spans="1:2" x14ac:dyDescent="0.25">
      <c r="A18" s="7" t="s">
        <v>54</v>
      </c>
      <c r="B18"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3:O25"/>
  <sheetViews>
    <sheetView topLeftCell="B1" zoomScale="85" zoomScaleNormal="85" workbookViewId="0">
      <selection activeCell="B7" sqref="B7:G7"/>
    </sheetView>
  </sheetViews>
  <sheetFormatPr baseColWidth="10" defaultColWidth="11.42578125" defaultRowHeight="15" x14ac:dyDescent="0.25"/>
  <cols>
    <col min="1" max="1" width="10.42578125" bestFit="1" customWidth="1"/>
    <col min="6" max="6" width="11.42578125" customWidth="1"/>
    <col min="9" max="9" width="18.42578125" customWidth="1"/>
  </cols>
  <sheetData>
    <row r="3" spans="2:15" ht="30" x14ac:dyDescent="0.25">
      <c r="I3" s="3" t="s">
        <v>55</v>
      </c>
      <c r="J3" s="123" t="s">
        <v>56</v>
      </c>
      <c r="K3" s="123"/>
      <c r="L3" s="123"/>
      <c r="M3" s="123"/>
      <c r="N3" s="123"/>
      <c r="O3" s="123"/>
    </row>
    <row r="4" spans="2:15" ht="15" customHeight="1" x14ac:dyDescent="0.25">
      <c r="I4" s="124" t="s">
        <v>57</v>
      </c>
      <c r="J4" s="123" t="s">
        <v>58</v>
      </c>
      <c r="K4" s="123"/>
      <c r="L4" s="123"/>
      <c r="M4" s="123"/>
      <c r="N4" s="123"/>
      <c r="O4" s="123"/>
    </row>
    <row r="5" spans="2:15" x14ac:dyDescent="0.25">
      <c r="I5" s="124"/>
      <c r="J5" s="123"/>
      <c r="K5" s="123"/>
      <c r="L5" s="123"/>
      <c r="M5" s="123"/>
      <c r="N5" s="123"/>
      <c r="O5" s="123"/>
    </row>
    <row r="6" spans="2:15" x14ac:dyDescent="0.25">
      <c r="I6" s="124"/>
      <c r="J6" s="123"/>
      <c r="K6" s="123"/>
      <c r="L6" s="123"/>
      <c r="M6" s="123"/>
      <c r="N6" s="123"/>
      <c r="O6" s="123"/>
    </row>
    <row r="7" spans="2:15" ht="69" customHeight="1" x14ac:dyDescent="0.25">
      <c r="B7" s="123" t="s">
        <v>59</v>
      </c>
      <c r="C7" s="123"/>
      <c r="D7" s="123"/>
      <c r="E7" s="123"/>
      <c r="F7" s="123"/>
      <c r="G7" s="123"/>
      <c r="I7" s="1" t="s">
        <v>60</v>
      </c>
      <c r="J7" s="123" t="s">
        <v>61</v>
      </c>
      <c r="K7" s="123"/>
      <c r="L7" s="123"/>
      <c r="M7" s="123"/>
      <c r="N7" s="123"/>
      <c r="O7" s="123"/>
    </row>
    <row r="8" spans="2:15" x14ac:dyDescent="0.25">
      <c r="I8" t="s">
        <v>62</v>
      </c>
      <c r="J8" s="126" t="s">
        <v>62</v>
      </c>
      <c r="K8" s="126"/>
      <c r="L8" s="126"/>
      <c r="M8" s="126"/>
      <c r="N8" s="126"/>
      <c r="O8" s="126"/>
    </row>
    <row r="9" spans="2:15" ht="15" customHeight="1" x14ac:dyDescent="0.25">
      <c r="I9" s="124" t="s">
        <v>57</v>
      </c>
      <c r="J9" s="125" t="s">
        <v>63</v>
      </c>
      <c r="K9" s="125"/>
      <c r="L9" s="125"/>
      <c r="M9" s="125"/>
      <c r="N9" s="125"/>
      <c r="O9" s="125"/>
    </row>
    <row r="10" spans="2:15" x14ac:dyDescent="0.25">
      <c r="I10" s="124"/>
      <c r="J10" s="125"/>
      <c r="K10" s="125"/>
      <c r="L10" s="125"/>
      <c r="M10" s="125"/>
      <c r="N10" s="125"/>
      <c r="O10" s="125"/>
    </row>
    <row r="11" spans="2:15" x14ac:dyDescent="0.25">
      <c r="I11" s="124" t="s">
        <v>55</v>
      </c>
      <c r="J11" s="125" t="s">
        <v>63</v>
      </c>
      <c r="K11" s="125"/>
      <c r="L11" s="125"/>
      <c r="M11" s="125"/>
      <c r="N11" s="125"/>
      <c r="O11" s="125"/>
    </row>
    <row r="12" spans="2:15" x14ac:dyDescent="0.25">
      <c r="I12" s="124"/>
      <c r="J12" s="125"/>
      <c r="K12" s="125"/>
      <c r="L12" s="125"/>
      <c r="M12" s="125"/>
      <c r="N12" s="125"/>
      <c r="O12" s="125"/>
    </row>
    <row r="13" spans="2:15" x14ac:dyDescent="0.25">
      <c r="I13" t="s">
        <v>60</v>
      </c>
      <c r="J13" s="126" t="s">
        <v>62</v>
      </c>
      <c r="K13" s="126"/>
      <c r="L13" s="126"/>
      <c r="M13" s="126"/>
      <c r="N13" s="126"/>
      <c r="O13" s="126"/>
    </row>
    <row r="14" spans="2:15" ht="59.25" customHeight="1" x14ac:dyDescent="0.25">
      <c r="B14" s="123" t="s">
        <v>58</v>
      </c>
      <c r="C14" s="123"/>
      <c r="D14" s="123"/>
      <c r="E14" s="123"/>
      <c r="F14" s="123"/>
      <c r="G14" s="123"/>
      <c r="I14" t="s">
        <v>62</v>
      </c>
    </row>
    <row r="21" spans="1:7" ht="69" customHeight="1" x14ac:dyDescent="0.25">
      <c r="A21" s="3" t="s">
        <v>55</v>
      </c>
      <c r="B21" s="123" t="s">
        <v>56</v>
      </c>
      <c r="C21" s="123"/>
      <c r="D21" s="123"/>
      <c r="E21" s="123"/>
      <c r="F21" s="123"/>
      <c r="G21" s="123"/>
    </row>
    <row r="25" spans="1:7" ht="45" x14ac:dyDescent="0.35">
      <c r="A25" s="3" t="s">
        <v>55</v>
      </c>
      <c r="B25" s="8" t="s">
        <v>63</v>
      </c>
    </row>
  </sheetData>
  <mergeCells count="13">
    <mergeCell ref="J8:O8"/>
    <mergeCell ref="J3:O3"/>
    <mergeCell ref="I4:I6"/>
    <mergeCell ref="J4:O6"/>
    <mergeCell ref="B7:G7"/>
    <mergeCell ref="J7:O7"/>
    <mergeCell ref="B21:G21"/>
    <mergeCell ref="I9:I10"/>
    <mergeCell ref="J9:O10"/>
    <mergeCell ref="I11:I12"/>
    <mergeCell ref="J11:O12"/>
    <mergeCell ref="J13:O13"/>
    <mergeCell ref="B14:G14"/>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LINEAS DE REPORTE </vt:lpstr>
      <vt:lpstr>Formulas</vt:lpstr>
      <vt:lpstr>Hoja2</vt:lpstr>
      <vt:lpstr>Cargos</vt:lpstr>
      <vt:lpstr>Opciones</vt:lpstr>
      <vt:lpstr>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Asomeritos</dc:creator>
  <cp:lastModifiedBy>SANDY POVEDA</cp:lastModifiedBy>
  <dcterms:created xsi:type="dcterms:W3CDTF">2021-08-04T21:22:29Z</dcterms:created>
  <dcterms:modified xsi:type="dcterms:W3CDTF">2022-03-11T17:44:58Z</dcterms:modified>
</cp:coreProperties>
</file>