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0" windowWidth="20490" windowHeight="7650" tabRatio="763" firstSheet="18" activeTab="21"/>
  </bookViews>
  <sheets>
    <sheet name="INSTRUCTIVO" sheetId="37"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40" r:id="rId13"/>
    <sheet name=" IMPACTO RIESGOS CORRUPCION" sheetId="41"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S" sheetId="1" r:id="rId22"/>
    <sheet name="NOO" sheetId="33" state="hidden" r:id="rId23"/>
    <sheet name="NO" sheetId="32" state="hidden" r:id="rId24"/>
    <sheet name="Hoja4" sheetId="42" r:id="rId25"/>
  </sheets>
  <externalReferences>
    <externalReference r:id="rId26"/>
  </externalReferences>
  <definedNames>
    <definedName name="_xlnm.Print_Area" localSheetId="18">'CONTROLES Y EVALUACIÓN'!$A$1:$K$41</definedName>
    <definedName name="_xlnm.Print_Area" localSheetId="21">'MAPA DE RIESGOS'!$A$1:$M$13</definedName>
    <definedName name="_xlnm.Print_Titles" localSheetId="10">DESCRIPCION!$1:$9</definedName>
    <definedName name="_xlnm.Print_Titles" localSheetId="9">'IDENTIFICACION DE RIESGOS'!$1:$11</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2" i="1" l="1"/>
  <c r="D32" i="41" l="1"/>
  <c r="G22" i="3" l="1"/>
  <c r="I11" i="1" l="1"/>
  <c r="I13" i="1"/>
  <c r="A6" i="41" l="1"/>
  <c r="A8" i="41"/>
  <c r="F13" i="41"/>
  <c r="B1" i="41"/>
  <c r="I10" i="1" l="1"/>
  <c r="E14" i="40"/>
  <c r="C14" i="40"/>
  <c r="E13" i="40"/>
  <c r="C13" i="40"/>
  <c r="A8" i="40"/>
  <c r="A6" i="40"/>
  <c r="B1" i="40"/>
  <c r="B1" i="24"/>
  <c r="A10" i="1" l="1"/>
  <c r="E20" i="26" l="1"/>
  <c r="E19" i="26"/>
  <c r="C20" i="26"/>
  <c r="C16" i="26"/>
  <c r="S33" i="24" l="1"/>
  <c r="R33" i="24"/>
  <c r="D11" i="22" l="1"/>
  <c r="B11" i="3" s="1"/>
  <c r="A10" i="22" l="1"/>
  <c r="B10" i="1" l="1"/>
  <c r="A13" i="41"/>
  <c r="S15" i="24"/>
  <c r="S37" i="24" l="1"/>
  <c r="R37" i="24"/>
  <c r="B38" i="24" l="1"/>
  <c r="B37" i="24"/>
  <c r="B35" i="24"/>
  <c r="B34" i="24"/>
  <c r="B21" i="24"/>
  <c r="G12" i="23" s="1"/>
  <c r="B22" i="24"/>
  <c r="G13" i="23" s="1"/>
  <c r="B23" i="24"/>
  <c r="G14" i="23" s="1"/>
  <c r="B24" i="24"/>
  <c r="G15" i="23" s="1"/>
  <c r="B25" i="24"/>
  <c r="G16" i="23" s="1"/>
  <c r="B26" i="24"/>
  <c r="G17" i="23" s="1"/>
  <c r="B27" i="24"/>
  <c r="G18" i="23" s="1"/>
  <c r="B28" i="24"/>
  <c r="G19" i="23" s="1"/>
  <c r="B29" i="24"/>
  <c r="G20" i="23" s="1"/>
  <c r="B30" i="24"/>
  <c r="B31" i="24"/>
  <c r="G22" i="23" s="1"/>
  <c r="B32" i="24"/>
  <c r="G23" i="23" s="1"/>
  <c r="B20" i="24"/>
  <c r="G11" i="23" s="1"/>
  <c r="B13" i="24"/>
  <c r="D40" i="23" s="1"/>
  <c r="B14" i="24"/>
  <c r="D41" i="23" s="1"/>
  <c r="B15" i="24"/>
  <c r="D42" i="23" s="1"/>
  <c r="B16" i="24"/>
  <c r="B17" i="24"/>
  <c r="D44" i="23" s="1"/>
  <c r="B18" i="24"/>
  <c r="B19" i="24"/>
  <c r="D46" i="23" s="1"/>
  <c r="B12" i="24"/>
  <c r="B20" i="26" l="1"/>
  <c r="D45" i="23"/>
  <c r="D43" i="23"/>
  <c r="G21" i="23"/>
  <c r="E12" i="22" l="1"/>
  <c r="A8" i="34"/>
  <c r="D39" i="23"/>
  <c r="A22" i="3" l="1"/>
  <c r="A33" i="3"/>
  <c r="A11" i="3"/>
  <c r="B1" i="34"/>
  <c r="F10" i="1" l="1"/>
  <c r="E10" i="1"/>
  <c r="E11" i="26" l="1"/>
  <c r="E12" i="26" l="1"/>
  <c r="A6" i="34" l="1"/>
  <c r="R12" i="24" l="1"/>
  <c r="S38" i="24"/>
  <c r="R38" i="24"/>
  <c r="J24" i="29" l="1"/>
  <c r="J22" i="29"/>
  <c r="J20" i="29"/>
  <c r="J18" i="29"/>
  <c r="K11" i="29" l="1"/>
  <c r="G10" i="1" s="1"/>
  <c r="J23" i="16" l="1"/>
  <c r="J21" i="16"/>
  <c r="J19" i="16"/>
  <c r="J17" i="16"/>
  <c r="K11" i="16" l="1"/>
  <c r="K12" i="29" s="1"/>
  <c r="E16" i="26"/>
  <c r="E15" i="26"/>
  <c r="E13" i="26"/>
  <c r="C15" i="26"/>
  <c r="C13" i="26"/>
  <c r="C12" i="26"/>
  <c r="J10" i="20" l="1"/>
  <c r="A9" i="29" l="1"/>
  <c r="A8" i="29"/>
  <c r="C1" i="29"/>
  <c r="C11" i="26" l="1"/>
  <c r="E11" i="22"/>
  <c r="E10" i="22"/>
  <c r="D12" i="22"/>
  <c r="D10" i="22"/>
  <c r="B33" i="3" s="1"/>
  <c r="B22" i="3" l="1"/>
  <c r="D12" i="1"/>
  <c r="D10" i="1"/>
  <c r="B15" i="26"/>
  <c r="B19" i="26"/>
  <c r="B11" i="26"/>
  <c r="B12" i="26"/>
  <c r="B16" i="26"/>
  <c r="D11" i="1"/>
  <c r="D19" i="26"/>
  <c r="B13" i="26"/>
  <c r="B21" i="26"/>
  <c r="G12" i="3"/>
  <c r="F19" i="26" l="1"/>
  <c r="C10" i="22"/>
  <c r="B1" i="1" l="1"/>
  <c r="B1" i="26"/>
  <c r="B1" i="3"/>
  <c r="C1" i="16"/>
  <c r="B1" i="8"/>
  <c r="B1" i="22"/>
  <c r="B1" i="20"/>
  <c r="S12" i="24"/>
  <c r="A6" i="23"/>
  <c r="A6" i="3"/>
  <c r="A9" i="16"/>
  <c r="A8" i="16"/>
  <c r="A7" i="8"/>
  <c r="A6" i="8"/>
  <c r="A7" i="22"/>
  <c r="A6" i="22"/>
  <c r="A6" i="20"/>
  <c r="A7" i="20"/>
  <c r="A11" i="8" l="1"/>
  <c r="B11" i="29"/>
  <c r="B11" i="16"/>
  <c r="A11" i="26"/>
  <c r="A19" i="26"/>
  <c r="A15" i="26"/>
  <c r="A1" i="23"/>
  <c r="S11" i="8" l="1"/>
  <c r="T11" i="8" s="1"/>
  <c r="D12" i="16" l="1"/>
  <c r="A7" i="26"/>
  <c r="A6" i="26"/>
  <c r="A7" i="3"/>
  <c r="S13" i="24" l="1"/>
  <c r="S14" i="24"/>
  <c r="S16" i="24"/>
  <c r="S17" i="24"/>
  <c r="S18" i="24"/>
  <c r="S19" i="24"/>
  <c r="S20" i="24"/>
  <c r="S21" i="24"/>
  <c r="S22" i="24"/>
  <c r="S23" i="24"/>
  <c r="S24" i="24"/>
  <c r="S25" i="24"/>
  <c r="S26" i="24"/>
  <c r="S27" i="24"/>
  <c r="S28" i="24"/>
  <c r="S29" i="24"/>
  <c r="S30" i="24"/>
  <c r="S31" i="24"/>
  <c r="S32" i="24"/>
  <c r="S34" i="24"/>
  <c r="S35" i="24"/>
  <c r="S36" i="24"/>
  <c r="R36" i="24"/>
  <c r="R35" i="24"/>
  <c r="R34" i="24"/>
  <c r="G39" i="3"/>
  <c r="G38" i="3"/>
  <c r="G37" i="3"/>
  <c r="G36" i="3"/>
  <c r="G35" i="3"/>
  <c r="G34" i="3"/>
  <c r="G33" i="3"/>
  <c r="G28" i="3"/>
  <c r="G27" i="3"/>
  <c r="G26" i="3"/>
  <c r="G25" i="3"/>
  <c r="G24" i="3"/>
  <c r="G23"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R11" i="8"/>
  <c r="R32" i="24"/>
  <c r="R31" i="24"/>
  <c r="R30" i="24"/>
  <c r="R29" i="24"/>
  <c r="R28" i="24"/>
  <c r="R27" i="24"/>
  <c r="R26" i="24"/>
  <c r="R25" i="24"/>
  <c r="R24" i="24"/>
  <c r="R23" i="24"/>
  <c r="R22" i="24"/>
  <c r="R21" i="24"/>
  <c r="R20" i="24"/>
  <c r="R19" i="24"/>
  <c r="R18" i="24"/>
  <c r="R17" i="24"/>
  <c r="R16" i="24"/>
  <c r="R15" i="24"/>
  <c r="R14" i="24"/>
  <c r="R13" i="24"/>
  <c r="S40" i="24" l="1"/>
  <c r="S39" i="24"/>
  <c r="B100" i="21"/>
  <c r="B123" i="21"/>
  <c r="B146" i="21"/>
  <c r="D20" i="26"/>
  <c r="G40" i="3"/>
  <c r="H33" i="3" s="1"/>
  <c r="J33" i="3" s="1"/>
  <c r="K33" i="3" s="1"/>
  <c r="G29" i="3"/>
  <c r="H22" i="3" s="1"/>
  <c r="G18" i="3"/>
  <c r="H11" i="3" s="1"/>
  <c r="J11" i="3" s="1"/>
  <c r="K11" i="3" s="1"/>
  <c r="B77" i="21"/>
  <c r="B54" i="21"/>
  <c r="J22" i="3" l="1"/>
  <c r="D12" i="26"/>
  <c r="F12" i="26" s="1"/>
  <c r="G12" i="26" s="1"/>
  <c r="D15" i="26"/>
  <c r="F20" i="26"/>
  <c r="G20" i="26" s="1"/>
  <c r="D13" i="26"/>
  <c r="F13" i="26" s="1"/>
  <c r="G13" i="26" s="1"/>
  <c r="D11" i="26" l="1"/>
  <c r="F11" i="26" s="1"/>
  <c r="G11" i="26" s="1"/>
  <c r="F15" i="26"/>
  <c r="D16" i="26"/>
  <c r="K22" i="3"/>
  <c r="G19" i="26" l="1"/>
  <c r="H19" i="26" s="1"/>
  <c r="G15" i="26"/>
  <c r="G14" i="26"/>
  <c r="F16" i="26"/>
  <c r="G16" i="26" s="1"/>
  <c r="H11" i="26" l="1"/>
  <c r="K13" i="29" s="1"/>
  <c r="G18" i="26"/>
  <c r="H15" i="26" l="1"/>
</calcChain>
</file>

<file path=xl/comments1.xml><?xml version="1.0" encoding="utf-8"?>
<comments xmlns="http://schemas.openxmlformats.org/spreadsheetml/2006/main">
  <authors>
    <author>MAITE</author>
  </authors>
  <commentList>
    <comment ref="C11" authorId="0">
      <text>
        <r>
          <rPr>
            <b/>
            <sz val="9"/>
            <color indexed="81"/>
            <rFont val="Tahoma"/>
            <family val="2"/>
          </rPr>
          <t>MAITE:</t>
        </r>
        <r>
          <rPr>
            <sz val="9"/>
            <color indexed="81"/>
            <rFont val="Tahoma"/>
            <family val="2"/>
          </rPr>
          <t xml:space="preserve">
acta de reunion de estratificacion, socializacion de tramites </t>
        </r>
      </text>
    </comment>
    <comment ref="C22" authorId="0">
      <text>
        <r>
          <rPr>
            <b/>
            <sz val="9"/>
            <color indexed="81"/>
            <rFont val="Tahoma"/>
            <family val="2"/>
          </rPr>
          <t>MAITE:</t>
        </r>
        <r>
          <rPr>
            <sz val="9"/>
            <color indexed="81"/>
            <rFont val="Tahoma"/>
            <family val="2"/>
          </rPr>
          <t xml:space="preserve">
jefe ember evidencias
a los tramites en linea</t>
        </r>
      </text>
    </comment>
    <comment ref="C33" authorId="0">
      <text>
        <r>
          <rPr>
            <b/>
            <sz val="9"/>
            <color indexed="81"/>
            <rFont val="Tahoma"/>
            <family val="2"/>
          </rPr>
          <t>MAITE:</t>
        </r>
        <r>
          <rPr>
            <sz val="9"/>
            <color indexed="81"/>
            <rFont val="Tahoma"/>
            <family val="2"/>
          </rPr>
          <t xml:space="preserve">
memorando de solicitud del personal</t>
        </r>
      </text>
    </comment>
  </commentList>
</comments>
</file>

<file path=xl/sharedStrings.xml><?xml version="1.0" encoding="utf-8"?>
<sst xmlns="http://schemas.openxmlformats.org/spreadsheetml/2006/main" count="981" uniqueCount="529">
  <si>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</si>
  <si>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</si>
  <si>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</si>
  <si>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</si>
  <si>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</si>
  <si>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</si>
  <si>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</si>
  <si>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</si>
  <si>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</si>
  <si>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</si>
  <si>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</si>
  <si>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</si>
  <si>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</si>
  <si>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</si>
  <si>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</si>
  <si>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</si>
  <si>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</si>
  <si>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</si>
  <si>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</si>
  <si>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</si>
  <si>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</si>
  <si>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</si>
  <si>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</si>
  <si>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</si>
  <si>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</si>
  <si>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</si>
  <si>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</si>
  <si>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</si>
  <si>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</si>
  <si>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</si>
  <si>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</si>
  <si>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</si>
  <si>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</si>
  <si>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</si>
  <si>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</si>
  <si>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</si>
  <si>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</si>
  <si>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</si>
  <si>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</si>
  <si>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</si>
  <si>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</si>
  <si>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</si>
  <si>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</si>
  <si>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</si>
  <si>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</si>
  <si>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</si>
  <si>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</si>
  <si>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</si>
  <si>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</si>
  <si>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</si>
  <si>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</si>
  <si>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</si>
  <si>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</si>
  <si>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</si>
  <si>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</si>
  <si>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</si>
  <si>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</si>
  <si>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</si>
  <si>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</si>
  <si>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</si>
  <si>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</si>
  <si>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</si>
  <si>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</si>
  <si>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</si>
  <si>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</si>
  <si>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</si>
  <si>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</si>
  <si>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</si>
  <si>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</si>
  <si>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</si>
  <si>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</si>
  <si>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</si>
  <si>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</si>
  <si>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</si>
  <si>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</si>
  <si>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</si>
  <si>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</si>
  <si>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</si>
  <si>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</si>
  <si>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</si>
  <si>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</si>
  <si>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</si>
  <si>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</si>
  <si>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</si>
  <si>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</si>
  <si>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</si>
  <si>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</si>
  <si>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</si>
  <si>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</si>
  <si>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</si>
  <si>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</si>
  <si>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</si>
  <si>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</si>
  <si>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</si>
  <si>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</si>
  <si>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</si>
  <si>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</si>
  <si>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</si>
  <si>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</si>
  <si>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</si>
  <si>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</si>
  <si>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</si>
  <si>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</si>
  <si>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</si>
  <si>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</si>
  <si>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</si>
  <si>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</si>
  <si>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</si>
  <si>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</si>
  <si>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</si>
  <si>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</si>
  <si>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</si>
  <si>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</si>
  <si>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</si>
  <si>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</si>
  <si>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</si>
  <si>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</si>
  <si>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</si>
  <si>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</si>
  <si>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</si>
  <si>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</si>
  <si>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</si>
  <si>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</si>
  <si>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</si>
  <si>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</si>
  <si>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</si>
  <si>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</si>
  <si>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</si>
  <si>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</si>
  <si>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</si>
  <si>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</si>
  <si>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</si>
  <si>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</si>
  <si>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</si>
  <si>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</si>
  <si>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</si>
  <si>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</si>
  <si>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</si>
  <si>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</si>
  <si>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</si>
  <si>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</si>
  <si>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</si>
  <si>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</si>
  <si>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</si>
  <si>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</si>
  <si>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</si>
  <si>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</si>
  <si>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</si>
  <si>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</si>
  <si>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</si>
  <si>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</si>
  <si>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</si>
  <si>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</si>
  <si>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</si>
  <si>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</si>
  <si>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</si>
  <si>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</si>
  <si>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</si>
  <si>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</si>
  <si>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</si>
  <si>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</si>
  <si>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</si>
  <si>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</si>
  <si>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</si>
  <si>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</si>
  <si>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</si>
  <si>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</si>
  <si>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</si>
  <si>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</si>
  <si>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</si>
  <si>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</si>
  <si>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</si>
  <si>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</si>
  <si>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</si>
  <si>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</si>
  <si>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</si>
  <si>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</si>
  <si>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</si>
  <si>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</si>
  <si>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</si>
  <si>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</si>
  <si>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</si>
  <si>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</si>
  <si>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</si>
  <si>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</si>
  <si>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</si>
  <si>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</si>
  <si>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</si>
  <si>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</si>
  <si>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</si>
  <si>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</si>
  <si>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</si>
  <si>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</si>
  <si>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</si>
  <si>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</si>
  <si>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</si>
  <si>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</si>
  <si>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</si>
  <si>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</si>
  <si>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</si>
  <si>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</si>
  <si>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</si>
  <si>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</si>
  <si>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</si>
  <si>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</si>
  <si>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</si>
  <si>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</si>
  <si>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</si>
  <si>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</si>
  <si>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</si>
  <si>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</si>
  <si>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</si>
  <si>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</si>
  <si>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</si>
  <si>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</si>
  <si>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</si>
  <si>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</si>
  <si>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</si>
  <si>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</si>
  <si>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</si>
  <si>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</si>
  <si>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</si>
  <si>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</si>
  <si>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</si>
  <si>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</si>
  <si>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</si>
  <si>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</si>
  <si>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</si>
  <si>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</si>
  <si>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</si>
  <si>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</si>
  <si>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</si>
  <si>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</si>
  <si>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</si>
  <si>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</si>
  <si>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</si>
  <si>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</si>
  <si>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</si>
  <si>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</si>
  <si>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</si>
  <si>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</si>
  <si>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</si>
  <si>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</si>
  <si>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</si>
  <si>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</si>
  <si>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</si>
  <si>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</si>
  <si>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</si>
  <si>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</si>
  <si>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</si>
  <si>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</si>
  <si>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</si>
  <si>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</si>
  <si>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</si>
  <si>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</si>
  <si>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</si>
  <si>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</si>
  <si>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</si>
  <si>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</si>
  <si>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</si>
  <si>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</si>
  <si>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</si>
  <si>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</si>
  <si>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</si>
  <si>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</si>
  <si>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</si>
  <si>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</si>
  <si>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</si>
  <si>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</si>
  <si>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</si>
  <si>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</si>
  <si>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</si>
  <si>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</si>
  <si>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</si>
  <si>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</si>
  <si>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</si>
  <si>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</si>
  <si>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</si>
  <si>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</si>
  <si>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</si>
  <si>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</si>
  <si>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</si>
  <si>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</si>
  <si>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</si>
  <si>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</si>
  <si>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</si>
  <si>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</si>
  <si>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</si>
  <si>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</si>
  <si>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</si>
  <si>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</si>
  <si>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</si>
  <si>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</si>
  <si>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</si>
  <si>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</si>
  <si>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</si>
  <si>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</si>
  <si>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</si>
  <si>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</si>
  <si>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</si>
  <si>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</si>
  <si>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</si>
  <si>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</si>
  <si>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</si>
  <si>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</si>
  <si>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</si>
  <si>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</si>
  <si>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</si>
  <si>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</si>
  <si>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</si>
  <si>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</si>
  <si>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</si>
  <si>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</si>
  <si>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</si>
  <si>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</si>
  <si>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</si>
  <si>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</si>
  <si>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</si>
  <si>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</si>
  <si>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</si>
  <si>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</si>
  <si>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</si>
  <si>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</si>
  <si>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</si>
  <si>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</si>
  <si>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</si>
  <si>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</si>
  <si>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</si>
  <si>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</si>
  <si>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</si>
  <si>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</si>
  <si>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</si>
  <si>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</si>
  <si>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</si>
  <si>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</si>
  <si>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</si>
  <si>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</si>
  <si>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</si>
  <si>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</si>
  <si>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</si>
  <si>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</si>
  <si>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</si>
  <si>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</si>
  <si>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</si>
  <si>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</si>
  <si>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</si>
  <si>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</si>
  <si>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</si>
  <si>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</si>
  <si>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</si>
  <si>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</si>
  <si>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</si>
  <si>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</si>
  <si>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</si>
  <si>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</si>
  <si>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</si>
  <si>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</si>
  <si>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</si>
  <si>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</si>
  <si>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</si>
  <si>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</si>
  <si>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</si>
  <si>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</si>
  <si>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</si>
  <si>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</si>
  <si>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</si>
  <si>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</si>
  <si>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</si>
  <si>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</si>
  <si>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</si>
  <si>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</si>
  <si>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</si>
  <si>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</si>
  <si>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 xml:space="preserve">Cambios de gobierno </t>
  </si>
  <si>
    <t>PERSONAL: Capacidad del personal,  idoneidad.</t>
  </si>
  <si>
    <t xml:space="preserve">
Personal insuficiente para apoyar la totalidad de procesos </t>
  </si>
  <si>
    <t>Interacción con otros procesos</t>
  </si>
  <si>
    <t xml:space="preserve">Ausencia de  sentido de pertenencia por parte del personal con la entidad </t>
  </si>
  <si>
    <t>Comunicación entre los procesos</t>
  </si>
  <si>
    <t xml:space="preserve">Sociales y Culturales </t>
  </si>
  <si>
    <t>Presupuesto insuficiente para la consecución de objetivos</t>
  </si>
  <si>
    <t>Reportes de información no enviados a tiempo por los diferentes procesos</t>
  </si>
  <si>
    <t xml:space="preserve">Tecnologicos </t>
  </si>
  <si>
    <t>ESTRATEGICO</t>
  </si>
  <si>
    <t xml:space="preserve">Transversalidad: </t>
  </si>
  <si>
    <t xml:space="preserve">Dificultad del trabajo en equipo </t>
  </si>
  <si>
    <t xml:space="preserve">Diseño del proceso </t>
  </si>
  <si>
    <t>Procedimiento asociados</t>
  </si>
  <si>
    <t xml:space="preserve">Ambientales </t>
  </si>
  <si>
    <t>Ocurrecia de un evento catastrofico que afecte el territorio municipal (COVID-19)</t>
  </si>
  <si>
    <t>PROCESOS</t>
  </si>
  <si>
    <t xml:space="preserve">Legales y Reglamentarios </t>
  </si>
  <si>
    <t>COMUNICACIÓN INTERNA</t>
  </si>
  <si>
    <t>Dificultad en la comunicación en los diferentes niveles jerarquicos</t>
  </si>
  <si>
    <t>TECNOLOGICO</t>
  </si>
  <si>
    <t xml:space="preserve">Dificultad en la continuidad de las actividades del proceso debido a la alta rotacion de personal. </t>
  </si>
  <si>
    <t>PRIORIZACION DE CAUSAS (Amenazas y Debilidades)
CALIFIQUE DE 1 A 5  donde 1 es la menos importante</t>
  </si>
  <si>
    <t>Solicitar y/o recibir  dadivas para favorecer  una decisión y/o Influir en otro servidor publico para conseguir una actuación concepto, decision o manipulación de la información  que le pueda generar beneficio propio o a un tercero.</t>
  </si>
  <si>
    <r>
      <t xml:space="preserve">PROCESO: </t>
    </r>
    <r>
      <rPr>
        <sz val="11"/>
        <color theme="1"/>
        <rFont val="Arial"/>
        <family val="2"/>
      </rPr>
      <t>PLANEACIÓN ESTRATÉGICA Y TERRITORIAL</t>
    </r>
  </si>
  <si>
    <t>Incumplimiento en la consolidación y/o publicación de la información reportada por las dependencias de la entidad.</t>
  </si>
  <si>
    <t xml:space="preserve"> Perdida de información fisica y virtual por incumplimiento a los procesos establecidos y/o afectaciones ambientales y fallas locativas  </t>
  </si>
  <si>
    <t>1. Soporte operativo y tecnologico que brindan entidades externas (DNP,DANE y ESRI)</t>
  </si>
  <si>
    <t>2. Posiblidad de implemetar aplicativos regulados por entidades del orden nacional que favorecen el proceso (Sisben IV)</t>
  </si>
  <si>
    <t xml:space="preserve">3. Regulacion normativa de orden nacional que permite solucionar problematicas que no estan reglamentadas en el orden local </t>
  </si>
  <si>
    <t xml:space="preserve">4. Revision de experiencias y estudios de caso exitosos en otros municipios. </t>
  </si>
  <si>
    <t xml:space="preserve">5. capacitaciones brindadas por entidades del orden nacional. </t>
  </si>
  <si>
    <t>6. Obtencion de fuentes de financiamiento externo.</t>
  </si>
  <si>
    <t xml:space="preserve">7. Gobierno en linea </t>
  </si>
  <si>
    <t xml:space="preserve">8 Mejorar la calificacion obtenida en el reporte FURAG en la politica racionalizacion de tramites </t>
  </si>
  <si>
    <t xml:space="preserve">F5O1 Apropiar el conocimiento que las entidades externas entregan al instituto </t>
  </si>
  <si>
    <t>F5O4 Fortalecer el personal de la Secretaría a partir del conocimiento externo</t>
  </si>
  <si>
    <t>F10O7 Reducir el tiempo de espera del usuario externo a través de la implementación de tràmites en línea</t>
  </si>
  <si>
    <t>F12O8 Generar la disponiblidad de tramites en linea para reducir el tiempo de espera del usuario.</t>
  </si>
  <si>
    <t xml:space="preserve">F1A1 Realizar un adecuado proceso de selección del talento humano (OPS) y asignacion de responsabilidades a personal de planta. </t>
  </si>
  <si>
    <t xml:space="preserve">F2A2 Cumplir con el procedimiento de actualizacion de normograma y reportarlo constantemente y socializarlo con todo el personal del proceso </t>
  </si>
  <si>
    <t>F13A3 Aplicación de la politica de seguridad digital para el uso adecuado de la plataforma PISAMI</t>
  </si>
  <si>
    <t xml:space="preserve">F8A4 Generar estrategias para la digitalizacion del archivo historico del municipio </t>
  </si>
  <si>
    <t xml:space="preserve">Afectación  de la imagen corporativa </t>
  </si>
  <si>
    <t>Deficiencia de desarrollos tecnologicos que permitan tener tramites en linea</t>
  </si>
  <si>
    <t xml:space="preserve">CORRUPCIÓN </t>
  </si>
  <si>
    <t xml:space="preserve"> Modificación de politicas publicas </t>
  </si>
  <si>
    <t>Incumplimiento de la ejecución de los procedimientos y tramites internos</t>
  </si>
  <si>
    <t xml:space="preserve">Difultad en la comunicación con los usuarios o grupos de interes </t>
  </si>
  <si>
    <t>Indebida formulaciòn de los diferentes planesde acción.</t>
  </si>
  <si>
    <t>falta de equipos tecnologicos que permitan salvaguardar la informacion (ups)</t>
  </si>
  <si>
    <t>Falta de interación con los demas procesos.</t>
  </si>
  <si>
    <t xml:space="preserve">Falta articular la totalidad de las actividades dentro del proceso </t>
  </si>
  <si>
    <t xml:space="preserve">Desconocimiento del proceso y procedimientos  por parte del personal de planta y contrato. </t>
  </si>
  <si>
    <t>Personas externas que  puedan acceder modificar o alterar la información de uso exculsivo de la entidad.</t>
  </si>
  <si>
    <t>2,7-3,7</t>
  </si>
  <si>
    <t xml:space="preserve">Propagación del virus covid-19 a pesar de los esfuerzos estatales y de la sociedad para evitar su contagio </t>
  </si>
  <si>
    <t xml:space="preserve">Decretos emitidos para evitar el contacto social y hacer trabajo en casa </t>
  </si>
  <si>
    <t xml:space="preserve">Dificultad de la sistematización de la documentación fisica,  al no contar con la infraestructura tecnologica necesaria </t>
  </si>
  <si>
    <t>Retraso en la adopción y consecución  de equipos acordes a la necesidad.</t>
  </si>
  <si>
    <t>la obsolesencia planeada de parte de la industria de las telecomunicaciones.</t>
  </si>
  <si>
    <t>Retrasos en los tramites</t>
  </si>
  <si>
    <t>Investigaciones y sanciones por los entes de control de tipo judicial, penal y disciplinario</t>
  </si>
  <si>
    <t>Que el servidor publico manipule el tramite o servicio para el beneficio propio o de un tercero.</t>
  </si>
  <si>
    <t>o</t>
  </si>
  <si>
    <t>En cualquiera de las etapas  para definir o decidir un tramite o servicio.</t>
  </si>
  <si>
    <t>Posibilidad de solicitar y/o recibir dádivas para favorecer  una decisión y/o Influir en otro servidor público para conseguir una actuación concepto, decisión o manipulación relacionado con un tramite y/o servicio que le pueda generar beneficio propio o a un tercero</t>
  </si>
  <si>
    <t>4,3-5,0</t>
  </si>
  <si>
    <t>3,8-4,2</t>
  </si>
  <si>
    <t xml:space="preserve"> Los directivos del proceso con el apoyo de la secretaria de las TICS y  Gestión Documental, anualmente y con el proposito de proteger la información fisica y  digital,  capacitan al personal adscrito a la secretaria de planeación dando a conocer la politica de seguridad digital y documental y como debe aplicarse. en el momento no se controlan las desviaciones u observaciones, la evidencia de la ejecución del control son las planillas de asistencia y acta</t>
  </si>
  <si>
    <t>La dificultad en la ejecución de las fases de un trámite soportadas con el uso de herramientas tecnológicas que previenen las acciones presenciales, la Complejidad de los procedimientos del trámite que desbordan la capacidad de comprensión del usuario y las fallas en la cultura de la probidad son factores que ocacionan la Posibilidad de solicitar y/o recibir dádivas para favorecer  una decisión y/o Influir en otro servidor público para conseguir una actuación concepto, decisión o manipulación relacionado con un tramite y/o servicio que le pueda generar beneficio propio o a un tercero ocacionando las potenciales consecuencias: Retrasos en los tramites, Investigaciones y sanciones por los entes de control de tipo judicial, penal y disciplinario y Afectación  de la imagen corporativa.</t>
  </si>
  <si>
    <t xml:space="preserve">D11D13O4 implementar estrategias de digitalización de archivo. </t>
  </si>
  <si>
    <t xml:space="preserve">D5A1 Asegurar mediante las herramientas de planeacion (proyectos de inversion, POAI y PAA) la continuidad progamas estrategicos.  </t>
  </si>
  <si>
    <t>D2D3A2 Cumplimiento del procedimiento de actualizacion de Normograma  y actualización con base a la contigencias.</t>
  </si>
  <si>
    <t>D11D13A4 Adquisicion de equipos idoneos para la digitalizacion del archivo historico</t>
  </si>
  <si>
    <t xml:space="preserve">D13A4 Diseñar e implementar un archivo de gestión documental. </t>
  </si>
  <si>
    <t>D2D9O4 Generar relaciones locales e interinstitucionales para mejorar con entidades que pertenecen a la cadena de tramites</t>
  </si>
  <si>
    <t xml:space="preserve"> Director de  Información y Aplicación de la Norma Urbanística</t>
  </si>
  <si>
    <t>Secretario de Planeación y Directores</t>
  </si>
  <si>
    <t xml:space="preserve">D9D3A1A3 Denuncia disciplinaria, penal  o la pertinente del caso, reportortar al personal de planta que incumpla sus funciones y actualizar el mapa de riesgos </t>
  </si>
  <si>
    <t>Denuncia y actulizacion del mapa</t>
  </si>
  <si>
    <t>D7O8 Elaborar un instructivo en el manejo de cada instrumento de planeacion con el fin de que el personal encargado del seguimiento al plan de  desarrollo conozca el paso a paso de cada instrumento</t>
  </si>
  <si>
    <t>D7A1 Reportar a conrol interno y control disciplinario las dependencias que no reporten la informacion.</t>
  </si>
  <si>
    <t xml:space="preserve">Indicador de eficacia: 
Indice de cumplimiento = (Actividades ejecutadas /Actividades programadas)*100.    </t>
  </si>
  <si>
    <t xml:space="preserve">Cambios demograficos que influyen en la planeación </t>
  </si>
  <si>
    <t>Catastrofes naturales</t>
  </si>
  <si>
    <t>Incumplimiento de las metas de los programas y demas directrices definidas por la entidad</t>
  </si>
  <si>
    <t>Ausencia de  internet o equipos tecnologicos para realizar trabajo en casa</t>
  </si>
  <si>
    <t>9. Decretos emitidos para evitar el contacto social y hacer trabajo en casa</t>
  </si>
  <si>
    <t>D16 O9 solicitar a almacen el prestamo de equipos tecnologicos que tienenn a cargo los funcionarios u otro equipo que este dispoible</t>
  </si>
  <si>
    <t>D1 O4,5 Realizar capacitaciones al personal o realizar la contratacion continua del personal con el perfil adecuado y/o posibilitar el ingreso de pasantes de las Universidades o del SENA</t>
  </si>
  <si>
    <t>D4O6 Realizar una redistribución de equipos pertenecientes al proceso y elaborar un proyecto de inversion que contenga como actividades la adquisicion de equipos tecnologicos para la digitalizacion del archivo en las diferentes direcciones del proceso</t>
  </si>
  <si>
    <t>ESTRATEGIA DO (SUPERVIVENCIA)
consiste en contrarrestar Debilidades por medio de Oportunidades.</t>
  </si>
  <si>
    <t>ESTRATEGIA FO (CRECIMIENTO)
Utilizar fortalezas para optimizar oportunidades.</t>
  </si>
  <si>
    <t>D9O4 a traves de los consejos de gobierno y/o comité institucional de gestion y desempeño, socializar los actos administrativos que se expidan para el reporte de la informacion con el proposito de que el Sr Alcalde comprometa al nivel directivo a cumplir estas directrices</t>
  </si>
  <si>
    <t>Cada que se materialice el riesgo</t>
  </si>
  <si>
    <t>i</t>
  </si>
  <si>
    <t>Codigo:FOR-13-PRO-SIG-04</t>
  </si>
  <si>
    <t>Versión: 04</t>
  </si>
  <si>
    <t>Fecha: 2020/06/26</t>
  </si>
  <si>
    <t>Pagina: 15 de 15</t>
  </si>
  <si>
    <t>F10A8 Mensualmente realizar medición a los tiempos de respuesta de los tramites a cargo de personal de planta y contratistas</t>
  </si>
  <si>
    <t>1. Conocimiento,  experiencia, habilidades y compromiso por parte de  líderes del proceso</t>
  </si>
  <si>
    <t>2. Los procesos tienen sus Procedimientos y Riesgos identificados y documentados</t>
  </si>
  <si>
    <t>3. Implementacion del aplicativo al tablero</t>
  </si>
  <si>
    <t>4. Se cuenta con una dependencia encargada de apoyar el componente tecnológico</t>
  </si>
  <si>
    <t>5. Existe Talento Humano calificado</t>
  </si>
  <si>
    <t xml:space="preserve">6. Publicacion de todos los actos administrativos mediante la gaceta municipal </t>
  </si>
  <si>
    <t xml:space="preserve">7.  Capacitación del talento humano en el sistema integrado de gestion </t>
  </si>
  <si>
    <t>8. Fortalecimiento Institucional a partir de la separación de las actividades inhenerentes a POT y aplicación de norma urbanística</t>
  </si>
  <si>
    <t xml:space="preserve">9. Funcionamiento adecuado del portal informativo CIMPP </t>
  </si>
  <si>
    <t>10. Mejoramiento en la atencion y satifaccion del usuario a partir la reducciocion de los tiempos de respuesta.</t>
  </si>
  <si>
    <t xml:space="preserve">11. Canales de comunicación digital adecuados que permite mantener al ciudadano informado </t>
  </si>
  <si>
    <t>12. Se cuenta con dos tramites en linea (riesgos y estratificacion)</t>
  </si>
  <si>
    <t>13. Se cuenta con un sofware de comunicación interna PISAMI</t>
  </si>
  <si>
    <t>F14A3 Efectuar la verificaciòn en terreno a las encuestas nuevas, para confrontar la informacion registrada, utilizando muestreo aleatrotio simple, tomando el 90% de confiabilidad y el 10% de margen de error. Para periodo bimestrales.</t>
  </si>
  <si>
    <t>14. Se cuenta con el manejo de la plataforma SISBENAPP o metodologia SISBEN IV</t>
  </si>
  <si>
    <t xml:space="preserve">D2O7 Realizar semestralmente comites tecnicos en donde se socialicen al personal de planta y contrato los valores institucionales y el codigo de integridad y buen gobierno. </t>
  </si>
  <si>
    <t>Diciembre de 2022</t>
  </si>
  <si>
    <t>Codigo: FOR-13-PRO-SIG-04</t>
  </si>
  <si>
    <t>Pagina:  5 de 15</t>
  </si>
  <si>
    <t>Pagina: 1 de 15</t>
  </si>
  <si>
    <t>Pagina:  2 de 15</t>
  </si>
  <si>
    <t>Pagina:  3 de 15</t>
  </si>
  <si>
    <t>FOR-13-PRO-SIG-04</t>
  </si>
  <si>
    <t xml:space="preserve"> 4 de 15</t>
  </si>
  <si>
    <t>Pagina:  6 de 15</t>
  </si>
  <si>
    <t>Pagina:  7 de 15</t>
  </si>
  <si>
    <t xml:space="preserve">Codigo:FOR-13-PRO-SIG-04                             </t>
  </si>
  <si>
    <t>Pagina:  8 de 15</t>
  </si>
  <si>
    <t>Versión:04</t>
  </si>
  <si>
    <t>Pagina:  11 de 15</t>
  </si>
  <si>
    <t>Pagina:  10 de 15</t>
  </si>
  <si>
    <t xml:space="preserve">Codigo: FOR-13-PRO-SIG-04           </t>
  </si>
  <si>
    <t xml:space="preserve">Codigo:  FOR-13-PRO-SIG-04                  </t>
  </si>
  <si>
    <t>Pagina:  9 de 15</t>
  </si>
  <si>
    <t>Pagina:  14 de 15</t>
  </si>
  <si>
    <t>Pagina:  13 de 15</t>
  </si>
  <si>
    <t>Pagina:  12 de 15</t>
  </si>
  <si>
    <t>Bimestral</t>
  </si>
  <si>
    <r>
      <rPr>
        <b/>
        <sz val="11"/>
        <color indexed="8"/>
        <rFont val="Arial"/>
        <family val="2"/>
      </rPr>
      <t>OBJETIVO:</t>
    </r>
    <r>
      <rPr>
        <sz val="11"/>
        <color indexed="8"/>
        <rFont val="Arial"/>
        <family val="2"/>
      </rPr>
      <t>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t>
    </r>
  </si>
  <si>
    <t>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t>
  </si>
  <si>
    <t>1. La Secretaria de Planeacion y los directores de DOTS, DIANU y SISBÉN, 2. bimestralmente verificara la aplicacion de la estragia de comunicacion externa 3. con el propósito de dar a conocer los requisitos y procediminetos del tramite para una mejor comprensión del ciudadano. 4. mediante la promocion y publicidad de los tramites y servicios (canales y rutas de acceso) 5. En caso de no realizarse las actividades se requeria a los directores y al equipo de comunicaciones mediante memorando 6. Informe de actividades realizadas, Piezas graficas, Correos electronicos, Material publicitario y Memorando.</t>
  </si>
  <si>
    <t>Informe de actividades</t>
  </si>
  <si>
    <t>F11A8 Divulgar y promocionar a traves de los canales de comunicación de la Administracion Municipal los tramites y servicios de la Secretaria de Planeacion dirigido a los usuarios y grupos de interes.</t>
  </si>
  <si>
    <t>Fallas en la cultura de la probidad (Honradez) (22)</t>
  </si>
  <si>
    <t>Complejidad de los requisitos y  procedimientos del trámite que desbordan la capacidad de comprensión del usuario y/o funcionario (18)</t>
  </si>
  <si>
    <t>Ausencia de herramientas tecnológicas que soporten la  ejecución de los tramites en todas sus fases  para prevenir las acciones presenciales (20)</t>
  </si>
  <si>
    <t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t>
  </si>
  <si>
    <t xml:space="preserve">D7D10D11D12O7O8 Realizar el proceso de racionalización de trámites a través de la automatización y el uso de tecnologías </t>
  </si>
  <si>
    <t xml:space="preserve">10. Estrategías o lineamientos del orden nacional </t>
  </si>
  <si>
    <t>D9 O 10 Socializar, promover e implementar el código de integridad y bueno gobierno</t>
  </si>
  <si>
    <t>Actas, Planillas de asistencia, piezas grafícas</t>
  </si>
  <si>
    <t>Semestral</t>
  </si>
  <si>
    <t xml:space="preserve">Tramites racionalizados e inscritos en el SUIT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</si>
</sst>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7"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
      <sz val="12"/>
      <color rgb="FFFF0000"/>
      <name val="Arial"/>
      <family val="2"/>
    </font>
    <font>
      <sz val="9"/>
      <color indexed="81"/>
      <name val="Tahoma"/>
      <family val="2"/>
    </font>
    <font>
      <b/>
      <sz val="9"/>
      <color indexed="81"/>
      <name val="Tahoma"/>
      <family val="2"/>
    </font>
    <font>
      <b/>
      <sz val="18"/>
      <color theme="1"/>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rgb="FFFFD2B3"/>
        <bgColor indexed="64"/>
      </patternFill>
    </fill>
    <fill>
      <patternFill patternType="solid">
        <fgColor rgb="FFFF0000"/>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s>
  <cellStyleXfs count="1">
    <xf numFmtId="0" fontId="0" fillId="0" borderId="0"/>
  </cellStyleXfs>
  <cellXfs count="92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3" fillId="0" borderId="0" xfId="0" applyFont="1"/>
    <xf numFmtId="0" fontId="13"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5" fillId="0" borderId="31"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4" xfId="0" applyFont="1" applyBorder="1"/>
    <xf numFmtId="0" fontId="0" fillId="5" borderId="4" xfId="0" applyFill="1" applyBorder="1" applyAlignment="1">
      <alignment horizontal="center" vertical="center" wrapText="1"/>
    </xf>
    <xf numFmtId="0" fontId="0" fillId="5" borderId="51"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36" xfId="0" applyFont="1" applyBorder="1"/>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1" fillId="3" borderId="0" xfId="0" applyFont="1" applyFill="1" applyAlignment="1">
      <alignment horizontal="left"/>
    </xf>
    <xf numFmtId="0" fontId="5" fillId="0" borderId="28" xfId="0" applyFont="1" applyBorder="1" applyAlignment="1" applyProtection="1">
      <alignment horizontal="center" vertical="center"/>
      <protection locked="0"/>
    </xf>
    <xf numFmtId="0" fontId="0" fillId="0" borderId="0" xfId="0" applyBorder="1"/>
    <xf numFmtId="0" fontId="14" fillId="15" borderId="28" xfId="0" applyFont="1" applyFill="1" applyBorder="1" applyAlignment="1" applyProtection="1">
      <alignment horizontal="center" vertical="center" wrapText="1"/>
      <protection locked="0"/>
    </xf>
    <xf numFmtId="0" fontId="18"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14" fillId="0" borderId="0" xfId="0" applyFont="1" applyAlignment="1">
      <alignment horizontal="center"/>
    </xf>
    <xf numFmtId="0" fontId="9" fillId="0" borderId="0" xfId="0" applyFont="1" applyBorder="1"/>
    <xf numFmtId="0" fontId="5" fillId="5" borderId="30" xfId="0" applyFont="1" applyFill="1" applyBorder="1" applyAlignment="1">
      <alignment vertical="center"/>
    </xf>
    <xf numFmtId="0" fontId="5" fillId="5" borderId="57" xfId="0" applyFont="1" applyFill="1" applyBorder="1" applyAlignment="1">
      <alignment horizontal="center" vertical="center" wrapText="1"/>
    </xf>
    <xf numFmtId="0" fontId="5" fillId="5" borderId="57" xfId="0" applyFont="1" applyFill="1" applyBorder="1" applyAlignment="1">
      <alignment horizontal="center" vertical="center"/>
    </xf>
    <xf numFmtId="0" fontId="5" fillId="5" borderId="38" xfId="0" applyFont="1" applyFill="1" applyBorder="1" applyAlignment="1">
      <alignment horizontal="center" vertical="center"/>
    </xf>
    <xf numFmtId="0" fontId="6" fillId="15" borderId="3" xfId="0" applyFont="1" applyFill="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5" fillId="0" borderId="7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13" borderId="5" xfId="0" applyFont="1" applyFill="1" applyBorder="1" applyAlignment="1">
      <alignment horizontal="center" vertical="center" wrapText="1"/>
    </xf>
    <xf numFmtId="1" fontId="7" fillId="0" borderId="1" xfId="0" applyNumberFormat="1" applyFont="1" applyBorder="1" applyAlignment="1">
      <alignment horizontal="center" vertical="center"/>
    </xf>
    <xf numFmtId="0" fontId="0" fillId="5" borderId="51" xfId="0" applyFont="1" applyFill="1" applyBorder="1" applyAlignment="1">
      <alignment horizontal="center" vertical="center" wrapText="1"/>
    </xf>
    <xf numFmtId="0" fontId="0" fillId="5" borderId="51" xfId="0" applyFont="1" applyFill="1" applyBorder="1" applyAlignment="1">
      <alignment horizontal="left" vertical="center" wrapText="1"/>
    </xf>
    <xf numFmtId="0" fontId="5" fillId="13" borderId="58" xfId="0" applyFont="1" applyFill="1" applyBorder="1" applyAlignment="1">
      <alignment vertical="center" wrapText="1"/>
    </xf>
    <xf numFmtId="0" fontId="5" fillId="13" borderId="4" xfId="0" applyFont="1" applyFill="1" applyBorder="1" applyAlignment="1">
      <alignment vertical="center" wrapText="1"/>
    </xf>
    <xf numFmtId="0" fontId="5" fillId="13" borderId="36" xfId="0" applyFont="1" applyFill="1" applyBorder="1"/>
    <xf numFmtId="0" fontId="5" fillId="13" borderId="24" xfId="0" applyFont="1" applyFill="1" applyBorder="1"/>
    <xf numFmtId="0" fontId="5" fillId="13" borderId="48" xfId="0" applyFont="1" applyFill="1" applyBorder="1" applyAlignment="1">
      <alignment vertical="center" wrapText="1"/>
    </xf>
    <xf numFmtId="0" fontId="6" fillId="0" borderId="0" xfId="0" applyFont="1" applyBorder="1" applyAlignment="1">
      <alignment vertical="center"/>
    </xf>
    <xf numFmtId="0" fontId="5" fillId="13" borderId="72" xfId="0" applyFont="1" applyFill="1" applyBorder="1" applyAlignment="1">
      <alignment vertical="center" wrapText="1"/>
    </xf>
    <xf numFmtId="0" fontId="5" fillId="13" borderId="5" xfId="0" applyFont="1" applyFill="1" applyBorder="1" applyAlignment="1">
      <alignment vertical="center" wrapText="1"/>
    </xf>
    <xf numFmtId="0" fontId="0" fillId="5" borderId="51" xfId="0" applyFill="1" applyBorder="1" applyAlignment="1">
      <alignment horizontal="center"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0" fillId="0" borderId="1" xfId="0" applyFont="1" applyBorder="1" applyAlignment="1">
      <alignment horizontal="center" vertical="center" wrapText="1"/>
    </xf>
    <xf numFmtId="0" fontId="19" fillId="0" borderId="1" xfId="0" applyFont="1" applyBorder="1" applyAlignment="1">
      <alignment horizontal="left" vertical="center" wrapText="1"/>
    </xf>
    <xf numFmtId="0" fontId="5" fillId="13" borderId="1" xfId="0" applyFont="1" applyFill="1" applyBorder="1" applyAlignment="1">
      <alignment horizontal="center" vertical="center"/>
    </xf>
    <xf numFmtId="0" fontId="5" fillId="0" borderId="0" xfId="0" applyFont="1" applyBorder="1" applyAlignment="1">
      <alignment horizontal="left" vertical="center" wrapText="1"/>
    </xf>
    <xf numFmtId="0" fontId="2" fillId="16" borderId="78" xfId="0" applyFont="1" applyFill="1" applyBorder="1" applyAlignment="1">
      <alignment vertical="center" wrapText="1"/>
    </xf>
    <xf numFmtId="0" fontId="2" fillId="16" borderId="78"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78" xfId="0" quotePrefix="1" applyFont="1" applyFill="1" applyBorder="1" applyAlignment="1">
      <alignment vertical="center" wrapText="1"/>
    </xf>
    <xf numFmtId="0" fontId="18" fillId="13" borderId="5" xfId="0" applyFont="1" applyFill="1" applyBorder="1" applyAlignment="1">
      <alignment horizontal="center" vertical="center" wrapText="1"/>
    </xf>
    <xf numFmtId="0" fontId="5" fillId="3" borderId="0"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1" fillId="10" borderId="0" xfId="0" applyFont="1" applyFill="1" applyBorder="1" applyAlignment="1">
      <alignment horizontal="center" vertical="center"/>
    </xf>
    <xf numFmtId="0" fontId="31" fillId="3" borderId="0" xfId="0" applyFont="1" applyFill="1" applyBorder="1" applyAlignment="1">
      <alignment horizontal="center" vertical="center"/>
    </xf>
    <xf numFmtId="0" fontId="31" fillId="9" borderId="0" xfId="0" applyFont="1" applyFill="1" applyBorder="1" applyAlignment="1">
      <alignment horizontal="center" vertical="center"/>
    </xf>
    <xf numFmtId="0" fontId="31" fillId="0" borderId="0" xfId="0" applyFont="1" applyBorder="1" applyAlignment="1">
      <alignment horizontal="center" vertical="center"/>
    </xf>
    <xf numFmtId="0" fontId="31" fillId="8" borderId="0" xfId="0" applyFont="1" applyFill="1" applyBorder="1" applyAlignment="1">
      <alignment horizontal="center" vertical="center"/>
    </xf>
    <xf numFmtId="0" fontId="31" fillId="11" borderId="0" xfId="0" applyFont="1"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5" fillId="3" borderId="34" xfId="0" applyFont="1" applyFill="1" applyBorder="1" applyAlignment="1">
      <alignment horizontal="center" vertical="center"/>
    </xf>
    <xf numFmtId="0" fontId="5" fillId="3" borderId="70" xfId="0" applyFont="1" applyFill="1" applyBorder="1" applyAlignment="1">
      <alignment horizontal="center" vertical="center"/>
    </xf>
    <xf numFmtId="0" fontId="5" fillId="3" borderId="35"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24" xfId="0" applyFont="1" applyFill="1" applyBorder="1" applyAlignment="1">
      <alignment horizontal="center" vertical="center"/>
    </xf>
    <xf numFmtId="0" fontId="5" fillId="16" borderId="78" xfId="0" applyFont="1" applyFill="1" applyBorder="1"/>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1" fillId="0" borderId="0" xfId="0" applyFont="1" applyBorder="1" applyAlignment="1">
      <alignment horizontal="left" vertical="center" wrapText="1"/>
    </xf>
    <xf numFmtId="0" fontId="7" fillId="0" borderId="0" xfId="0" applyFont="1" applyBorder="1" applyAlignment="1">
      <alignment horizontal="left" vertical="center"/>
    </xf>
    <xf numFmtId="0" fontId="21" fillId="0" borderId="0" xfId="0" applyFont="1" applyBorder="1" applyAlignment="1">
      <alignment horizontal="left" vertical="center"/>
    </xf>
    <xf numFmtId="0" fontId="8" fillId="5" borderId="57" xfId="0" applyFont="1" applyFill="1" applyBorder="1" applyAlignment="1">
      <alignment horizontal="center" vertical="center"/>
    </xf>
    <xf numFmtId="0" fontId="8" fillId="5" borderId="41" xfId="0" applyFont="1" applyFill="1" applyBorder="1" applyAlignment="1">
      <alignment horizontal="center" vertical="center"/>
    </xf>
    <xf numFmtId="0" fontId="7" fillId="0" borderId="0" xfId="0" applyFont="1" applyAlignment="1">
      <alignment horizontal="left"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6" fillId="15" borderId="28" xfId="0" applyFont="1" applyFill="1" applyBorder="1" applyAlignment="1" applyProtection="1">
      <alignment horizontal="center" vertical="center" wrapText="1"/>
    </xf>
    <xf numFmtId="0" fontId="18" fillId="15" borderId="28" xfId="0" applyFont="1" applyFill="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36" xfId="0" applyFont="1" applyBorder="1" applyProtection="1"/>
    <xf numFmtId="0" fontId="5" fillId="0" borderId="24" xfId="0" applyFont="1" applyBorder="1" applyProtection="1"/>
    <xf numFmtId="0" fontId="5" fillId="0" borderId="0" xfId="0" applyFont="1" applyProtection="1"/>
    <xf numFmtId="164" fontId="18" fillId="15" borderId="16" xfId="0" applyNumberFormat="1" applyFont="1" applyFill="1" applyBorder="1" applyAlignment="1" applyProtection="1">
      <alignment horizontal="center" vertical="center" wrapText="1"/>
    </xf>
    <xf numFmtId="0" fontId="37" fillId="15" borderId="47"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8" fillId="16" borderId="79" xfId="0" applyFont="1" applyFill="1" applyBorder="1" applyAlignment="1">
      <alignment horizontal="left" vertical="center"/>
    </xf>
    <xf numFmtId="0" fontId="8" fillId="16" borderId="73" xfId="0" applyFont="1" applyFill="1" applyBorder="1" applyAlignment="1">
      <alignment horizontal="left" vertical="center"/>
    </xf>
    <xf numFmtId="0" fontId="9" fillId="16" borderId="79"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7" fillId="0" borderId="5" xfId="0" applyFont="1" applyBorder="1" applyAlignment="1">
      <alignment horizontal="center" vertical="center" wrapText="1"/>
    </xf>
    <xf numFmtId="0" fontId="5" fillId="16" borderId="7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0" fillId="0" borderId="0" xfId="0" applyAlignment="1">
      <alignment horizontal="center"/>
    </xf>
    <xf numFmtId="164" fontId="5" fillId="8" borderId="6" xfId="0" applyNumberFormat="1" applyFont="1" applyFill="1" applyBorder="1" applyAlignment="1" applyProtection="1">
      <alignment vertical="center"/>
    </xf>
    <xf numFmtId="0" fontId="5" fillId="0" borderId="1" xfId="0" applyFont="1" applyBorder="1" applyAlignment="1" applyProtection="1">
      <alignment horizontal="center" vertical="center" wrapText="1"/>
      <protection locked="0"/>
    </xf>
    <xf numFmtId="0" fontId="8" fillId="5" borderId="30" xfId="0" applyFont="1" applyFill="1" applyBorder="1" applyAlignment="1">
      <alignment horizontal="center" vertical="center"/>
    </xf>
    <xf numFmtId="164" fontId="5" fillId="17" borderId="29" xfId="0" applyNumberFormat="1" applyFont="1" applyFill="1" applyBorder="1" applyAlignment="1" applyProtection="1">
      <alignment vertical="center"/>
    </xf>
    <xf numFmtId="16" fontId="0" fillId="0" borderId="0" xfId="0" applyNumberFormat="1"/>
    <xf numFmtId="0" fontId="0" fillId="11" borderId="0" xfId="0" applyFill="1"/>
    <xf numFmtId="0" fontId="0" fillId="24" borderId="0" xfId="0" applyFill="1"/>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13" fillId="0" borderId="0" xfId="0" applyFont="1" applyAlignment="1">
      <alignment horizontal="center"/>
    </xf>
    <xf numFmtId="0" fontId="6" fillId="0" borderId="0" xfId="0" applyFont="1" applyBorder="1" applyAlignment="1">
      <alignment horizontal="center" vertical="center" wrapText="1"/>
    </xf>
    <xf numFmtId="0" fontId="34" fillId="0" borderId="1" xfId="0" applyFont="1" applyBorder="1" applyAlignment="1">
      <alignment vertical="center" wrapText="1"/>
    </xf>
    <xf numFmtId="0" fontId="1" fillId="0" borderId="1" xfId="0" applyFont="1" applyBorder="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8" fillId="5" borderId="57" xfId="0" applyFont="1" applyFill="1" applyBorder="1" applyAlignment="1">
      <alignment horizontal="center"/>
    </xf>
    <xf numFmtId="0" fontId="6" fillId="0" borderId="0" xfId="0" applyFont="1" applyBorder="1" applyAlignment="1">
      <alignment horizontal="center" wrapText="1"/>
    </xf>
    <xf numFmtId="0" fontId="1" fillId="0" borderId="6" xfId="0" applyFont="1" applyBorder="1" applyAlignment="1" applyProtection="1">
      <alignment horizontal="center" vertical="center" wrapText="1"/>
      <protection locked="0"/>
    </xf>
    <xf numFmtId="0" fontId="14" fillId="15" borderId="16" xfId="0" applyFont="1" applyFill="1" applyBorder="1" applyAlignment="1" applyProtection="1">
      <alignment horizontal="center" vertical="center" wrapText="1"/>
    </xf>
    <xf numFmtId="0" fontId="5" fillId="0" borderId="53" xfId="0" applyFont="1" applyBorder="1" applyAlignment="1" applyProtection="1">
      <alignment horizontal="center" vertical="center"/>
    </xf>
    <xf numFmtId="0" fontId="6" fillId="15" borderId="17" xfId="0" applyFont="1" applyFill="1" applyBorder="1" applyAlignment="1" applyProtection="1">
      <alignment horizontal="center" vertical="center" wrapText="1"/>
    </xf>
    <xf numFmtId="0" fontId="6" fillId="15" borderId="1" xfId="0" applyFont="1" applyFill="1" applyBorder="1" applyAlignment="1" applyProtection="1">
      <alignment horizontal="center" vertical="top" wrapText="1"/>
    </xf>
    <xf numFmtId="0" fontId="1" fillId="3" borderId="1" xfId="0" applyFont="1" applyFill="1" applyBorder="1" applyAlignment="1">
      <alignment vertical="top" wrapText="1"/>
    </xf>
    <xf numFmtId="0" fontId="1" fillId="0" borderId="5"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1" fillId="3" borderId="1" xfId="0" applyFont="1" applyFill="1" applyBorder="1" applyAlignment="1">
      <alignment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left" vertical="center"/>
    </xf>
    <xf numFmtId="0" fontId="6" fillId="3" borderId="0" xfId="0" applyFont="1" applyFill="1" applyBorder="1" applyAlignment="1">
      <alignment horizontal="center" wrapText="1"/>
    </xf>
    <xf numFmtId="0" fontId="14" fillId="16" borderId="2" xfId="0" applyFont="1" applyFill="1" applyBorder="1" applyAlignment="1">
      <alignment horizontal="center" vertical="center"/>
    </xf>
    <xf numFmtId="0" fontId="7" fillId="0" borderId="0" xfId="0" applyFont="1" applyAlignment="1">
      <alignment horizontal="center"/>
    </xf>
    <xf numFmtId="0" fontId="5" fillId="3" borderId="1" xfId="0" applyFont="1" applyFill="1" applyBorder="1" applyAlignment="1">
      <alignment horizontal="center" vertical="center"/>
    </xf>
    <xf numFmtId="0" fontId="21" fillId="3" borderId="1"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5" fillId="0" borderId="1" xfId="0" applyFont="1" applyBorder="1" applyAlignment="1">
      <alignment horizontal="left" vertical="center" wrapText="1"/>
    </xf>
    <xf numFmtId="0" fontId="1" fillId="0" borderId="1" xfId="0" applyFont="1" applyBorder="1" applyAlignment="1" applyProtection="1">
      <alignment horizontal="center" vertical="center"/>
      <protection locked="0"/>
    </xf>
    <xf numFmtId="0" fontId="1" fillId="0" borderId="54" xfId="0" applyFont="1" applyBorder="1" applyAlignment="1" applyProtection="1">
      <alignment horizontal="center" vertical="center"/>
      <protection locked="0"/>
    </xf>
    <xf numFmtId="0" fontId="5" fillId="0" borderId="1" xfId="0" applyFont="1" applyBorder="1" applyAlignment="1">
      <alignment horizontal="center" vertical="center" wrapText="1"/>
    </xf>
    <xf numFmtId="0" fontId="34" fillId="0" borderId="54"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xf>
    <xf numFmtId="165" fontId="1" fillId="7" borderId="53" xfId="0" applyNumberFormat="1" applyFont="1" applyFill="1" applyBorder="1" applyAlignment="1" applyProtection="1">
      <alignment horizontal="center" vertical="center"/>
    </xf>
    <xf numFmtId="0" fontId="1" fillId="0" borderId="86" xfId="0" applyFont="1" applyBorder="1" applyAlignment="1" applyProtection="1">
      <alignment horizontal="center" vertical="top"/>
      <protection locked="0"/>
    </xf>
    <xf numFmtId="0" fontId="1" fillId="0" borderId="87" xfId="0" applyFont="1" applyBorder="1" applyAlignment="1" applyProtection="1">
      <alignment vertical="top"/>
      <protection locked="0"/>
    </xf>
    <xf numFmtId="165" fontId="1" fillId="4" borderId="53" xfId="0" applyNumberFormat="1" applyFont="1" applyFill="1" applyBorder="1" applyAlignment="1" applyProtection="1">
      <alignment horizontal="center" vertical="center"/>
    </xf>
    <xf numFmtId="0" fontId="1" fillId="0" borderId="87" xfId="0" applyFont="1" applyBorder="1"/>
    <xf numFmtId="165" fontId="1" fillId="24" borderId="53"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protection locked="0"/>
    </xf>
    <xf numFmtId="0" fontId="1" fillId="3" borderId="1" xfId="0" applyFont="1" applyFill="1" applyBorder="1" applyAlignment="1" applyProtection="1">
      <alignment wrapText="1"/>
      <protection locked="0"/>
    </xf>
    <xf numFmtId="0" fontId="1" fillId="3" borderId="1" xfId="0" applyFont="1" applyFill="1" applyBorder="1" applyAlignment="1" applyProtection="1">
      <alignment vertical="top" wrapText="1"/>
      <protection locked="0"/>
    </xf>
    <xf numFmtId="0" fontId="1" fillId="0" borderId="1" xfId="0" applyFont="1" applyBorder="1" applyAlignment="1" applyProtection="1">
      <alignment vertical="top" wrapText="1"/>
      <protection locked="0"/>
    </xf>
    <xf numFmtId="0" fontId="34" fillId="3" borderId="54" xfId="0" applyFont="1" applyFill="1" applyBorder="1" applyAlignment="1" applyProtection="1">
      <alignment horizontal="center" vertical="center"/>
      <protection locked="0"/>
    </xf>
    <xf numFmtId="164" fontId="1" fillId="4" borderId="53" xfId="0" applyNumberFormat="1" applyFont="1" applyFill="1" applyBorder="1" applyAlignment="1" applyProtection="1">
      <alignment horizontal="center" vertical="center"/>
    </xf>
    <xf numFmtId="164" fontId="1" fillId="24" borderId="53" xfId="0" applyNumberFormat="1" applyFont="1" applyFill="1" applyBorder="1" applyAlignment="1" applyProtection="1">
      <alignment horizontal="center" vertical="center"/>
    </xf>
    <xf numFmtId="0" fontId="17" fillId="15" borderId="1" xfId="0" applyFont="1" applyFill="1" applyBorder="1" applyAlignment="1">
      <alignment horizontal="center" vertical="center" textRotation="255"/>
    </xf>
    <xf numFmtId="0" fontId="21" fillId="3" borderId="0" xfId="0" applyFont="1" applyFill="1" applyAlignment="1">
      <alignment horizontal="left"/>
    </xf>
    <xf numFmtId="0" fontId="22" fillId="15" borderId="1" xfId="0" applyFont="1" applyFill="1" applyBorder="1" applyAlignment="1">
      <alignment horizontal="center" vertical="center" wrapText="1"/>
    </xf>
    <xf numFmtId="0" fontId="22" fillId="15" borderId="53" xfId="0" applyFont="1" applyFill="1" applyBorder="1" applyAlignment="1">
      <alignment horizontal="center" vertical="center" wrapText="1"/>
    </xf>
    <xf numFmtId="0" fontId="21" fillId="3" borderId="0" xfId="0" applyFont="1" applyFill="1" applyBorder="1" applyAlignment="1" applyProtection="1">
      <alignment horizontal="left" vertical="center" wrapText="1"/>
      <protection locked="0"/>
    </xf>
    <xf numFmtId="0" fontId="17" fillId="15" borderId="53" xfId="0" applyFont="1" applyFill="1" applyBorder="1" applyAlignment="1">
      <alignment horizontal="center" vertical="center" textRotation="255"/>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5" fillId="0" borderId="1" xfId="0" applyFont="1" applyBorder="1" applyAlignment="1" applyProtection="1">
      <alignment horizontal="center" vertical="center" wrapText="1"/>
      <protection locked="0"/>
    </xf>
    <xf numFmtId="0" fontId="1" fillId="0" borderId="57" xfId="0" applyFont="1" applyBorder="1" applyAlignment="1">
      <alignment vertical="center" wrapText="1"/>
    </xf>
    <xf numFmtId="0" fontId="1" fillId="3" borderId="0" xfId="0" applyFont="1" applyFill="1" applyBorder="1" applyAlignment="1">
      <alignment vertical="center" wrapText="1"/>
    </xf>
    <xf numFmtId="0" fontId="1" fillId="0" borderId="7" xfId="0" applyFont="1" applyBorder="1" applyAlignment="1">
      <alignment vertical="center" wrapText="1"/>
    </xf>
    <xf numFmtId="0" fontId="1" fillId="0" borderId="0" xfId="0" applyFont="1"/>
    <xf numFmtId="0" fontId="1" fillId="0" borderId="1" xfId="0" applyFont="1" applyBorder="1" applyAlignment="1">
      <alignment vertical="center" wrapText="1"/>
    </xf>
    <xf numFmtId="0" fontId="1" fillId="0" borderId="5" xfId="0" applyFont="1" applyBorder="1" applyAlignment="1">
      <alignment vertical="center" wrapText="1"/>
    </xf>
    <xf numFmtId="0" fontId="1" fillId="0" borderId="0" xfId="0" applyFont="1" applyBorder="1" applyAlignment="1">
      <alignment horizontal="left" vertical="center" wrapText="1"/>
    </xf>
    <xf numFmtId="0" fontId="1" fillId="0" borderId="0" xfId="0" applyFont="1" applyBorder="1"/>
    <xf numFmtId="0" fontId="1" fillId="0" borderId="0" xfId="0" applyFont="1" applyAlignment="1">
      <alignment vertical="top"/>
    </xf>
    <xf numFmtId="0" fontId="6" fillId="3" borderId="10" xfId="0" applyFont="1" applyFill="1" applyBorder="1" applyAlignment="1">
      <alignment vertical="center" wrapText="1"/>
    </xf>
    <xf numFmtId="0" fontId="6" fillId="3" borderId="1" xfId="0" applyFont="1" applyFill="1" applyBorder="1" applyAlignment="1">
      <alignment vertical="center"/>
    </xf>
    <xf numFmtId="0" fontId="5" fillId="0" borderId="3" xfId="0" applyFont="1" applyBorder="1" applyAlignment="1">
      <alignment vertical="center"/>
    </xf>
    <xf numFmtId="0" fontId="6" fillId="0" borderId="2" xfId="0" applyFont="1" applyBorder="1" applyAlignment="1">
      <alignment vertical="center" wrapText="1"/>
    </xf>
    <xf numFmtId="0" fontId="6" fillId="0" borderId="1" xfId="0" applyFont="1" applyBorder="1" applyAlignment="1">
      <alignment vertical="center" wrapText="1"/>
    </xf>
    <xf numFmtId="0" fontId="26" fillId="0" borderId="1" xfId="0" applyFont="1" applyBorder="1" applyAlignment="1">
      <alignment vertical="center" wrapText="1"/>
    </xf>
    <xf numFmtId="0" fontId="34" fillId="0" borderId="3" xfId="0" applyFont="1" applyBorder="1" applyAlignment="1">
      <alignment vertical="center" wrapText="1"/>
    </xf>
    <xf numFmtId="0" fontId="34" fillId="3" borderId="1" xfId="0" applyFont="1" applyFill="1" applyBorder="1" applyAlignment="1">
      <alignment vertical="center" wrapText="1"/>
    </xf>
    <xf numFmtId="0" fontId="26" fillId="3" borderId="1" xfId="0" applyFont="1" applyFill="1" applyBorder="1" applyAlignment="1">
      <alignment vertical="center" wrapText="1"/>
    </xf>
    <xf numFmtId="0" fontId="6" fillId="3" borderId="1" xfId="0" applyFont="1" applyFill="1" applyBorder="1" applyAlignment="1">
      <alignment vertical="center" wrapText="1"/>
    </xf>
    <xf numFmtId="0" fontId="1" fillId="0" borderId="3" xfId="0" applyFont="1" applyBorder="1" applyAlignment="1">
      <alignment vertical="center" wrapText="1"/>
    </xf>
    <xf numFmtId="0" fontId="6" fillId="0" borderId="2" xfId="0" applyFont="1" applyBorder="1" applyAlignment="1">
      <alignment vertical="center"/>
    </xf>
    <xf numFmtId="0" fontId="6" fillId="3" borderId="2" xfId="0" applyFont="1" applyFill="1" applyBorder="1" applyAlignment="1">
      <alignment vertical="center"/>
    </xf>
    <xf numFmtId="0" fontId="6" fillId="3" borderId="2" xfId="0" applyFont="1" applyFill="1" applyBorder="1" applyAlignment="1">
      <alignment vertical="center" wrapText="1"/>
    </xf>
    <xf numFmtId="0" fontId="5" fillId="0" borderId="3" xfId="0" applyFont="1" applyBorder="1" applyAlignment="1">
      <alignment vertical="center" wrapText="1"/>
    </xf>
    <xf numFmtId="0" fontId="6" fillId="3" borderId="25" xfId="0" applyFont="1" applyFill="1" applyBorder="1" applyAlignment="1">
      <alignment vertical="center" wrapText="1"/>
    </xf>
    <xf numFmtId="0" fontId="5" fillId="3" borderId="10" xfId="0" applyFont="1" applyFill="1" applyBorder="1" applyAlignment="1">
      <alignment vertical="center" wrapText="1"/>
    </xf>
    <xf numFmtId="0" fontId="1" fillId="3" borderId="11" xfId="0" applyFont="1" applyFill="1" applyBorder="1" applyAlignment="1">
      <alignment vertical="center" wrapText="1"/>
    </xf>
    <xf numFmtId="0" fontId="5" fillId="0" borderId="13" xfId="0" applyFont="1" applyBorder="1" applyAlignment="1">
      <alignment vertical="center" wrapText="1"/>
    </xf>
    <xf numFmtId="0" fontId="6" fillId="0" borderId="4" xfId="0" applyFont="1" applyBorder="1" applyAlignment="1">
      <alignment vertical="center" wrapText="1"/>
    </xf>
    <xf numFmtId="0" fontId="5" fillId="3" borderId="5" xfId="0" applyFont="1" applyFill="1" applyBorder="1" applyAlignment="1">
      <alignment vertical="center" wrapText="1"/>
    </xf>
    <xf numFmtId="0" fontId="1" fillId="3" borderId="5" xfId="0" applyFont="1" applyFill="1" applyBorder="1" applyAlignment="1">
      <alignment vertical="center" wrapText="1"/>
    </xf>
    <xf numFmtId="0" fontId="6" fillId="3" borderId="5" xfId="0" applyFont="1" applyFill="1" applyBorder="1" applyAlignment="1">
      <alignment vertical="center" wrapText="1"/>
    </xf>
    <xf numFmtId="0" fontId="5" fillId="0" borderId="6" xfId="0" applyFont="1" applyBorder="1" applyAlignment="1">
      <alignment vertical="center"/>
    </xf>
    <xf numFmtId="14" fontId="7" fillId="0" borderId="1" xfId="0" applyNumberFormat="1" applyFont="1" applyBorder="1" applyAlignment="1">
      <alignment horizontal="center" vertical="center" wrapText="1"/>
    </xf>
    <xf numFmtId="0" fontId="0" fillId="0" borderId="0" xfId="0" applyFill="1"/>
    <xf numFmtId="0" fontId="0" fillId="0" borderId="0" xfId="0" applyBorder="1" applyAlignment="1">
      <alignment horizontal="center"/>
    </xf>
    <xf numFmtId="0" fontId="14" fillId="5" borderId="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7" xfId="0" applyFont="1" applyFill="1" applyBorder="1" applyAlignment="1">
      <alignment horizontal="center" vertical="center" wrapText="1"/>
    </xf>
    <xf numFmtId="0" fontId="18" fillId="23" borderId="5" xfId="0" applyFont="1" applyFill="1" applyBorder="1" applyAlignment="1">
      <alignment horizontal="center" vertical="center" wrapText="1"/>
    </xf>
    <xf numFmtId="0" fontId="7" fillId="3" borderId="5" xfId="0" applyFont="1" applyFill="1" applyBorder="1" applyAlignment="1" applyProtection="1">
      <alignment horizontal="center" vertical="center" wrapText="1"/>
      <protection locked="0"/>
    </xf>
    <xf numFmtId="0" fontId="5" fillId="5" borderId="41" xfId="0" applyFont="1" applyFill="1" applyBorder="1" applyAlignment="1">
      <alignment horizontal="center" vertical="center" wrapText="1"/>
    </xf>
    <xf numFmtId="0" fontId="42" fillId="0" borderId="7" xfId="0" applyFont="1" applyBorder="1" applyAlignment="1" applyProtection="1">
      <alignment vertical="center" wrapText="1"/>
      <protection locked="0"/>
    </xf>
    <xf numFmtId="0" fontId="42" fillId="0" borderId="7" xfId="0" applyFont="1" applyBorder="1" applyAlignment="1" applyProtection="1">
      <alignment horizontal="center" vertical="center" wrapText="1"/>
      <protection locked="0"/>
    </xf>
    <xf numFmtId="0" fontId="42" fillId="0" borderId="5" xfId="0" applyFont="1" applyBorder="1" applyAlignment="1" applyProtection="1">
      <alignment vertical="center" wrapText="1"/>
      <protection locked="0"/>
    </xf>
    <xf numFmtId="0" fontId="42" fillId="0" borderId="5" xfId="0" applyFont="1" applyBorder="1" applyAlignment="1" applyProtection="1">
      <alignment horizontal="center" vertical="center" wrapText="1"/>
      <protection locked="0"/>
    </xf>
    <xf numFmtId="0" fontId="7" fillId="0" borderId="5" xfId="0" applyFont="1" applyBorder="1" applyAlignment="1">
      <alignment horizontal="left" vertical="center" wrapText="1"/>
    </xf>
    <xf numFmtId="0" fontId="14" fillId="0" borderId="0" xfId="0" applyFont="1" applyAlignment="1">
      <alignment horizontal="center" wrapText="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protection locked="0"/>
    </xf>
    <xf numFmtId="0" fontId="21" fillId="3" borderId="1" xfId="0" applyFont="1" applyFill="1" applyBorder="1" applyAlignment="1">
      <alignment horizontal="center" vertical="center" wrapText="1"/>
    </xf>
    <xf numFmtId="0" fontId="1" fillId="0" borderId="53" xfId="0" applyFont="1" applyBorder="1" applyAlignment="1" applyProtection="1">
      <alignment horizontal="left" vertical="center"/>
      <protection locked="0"/>
    </xf>
    <xf numFmtId="0" fontId="1" fillId="0" borderId="49" xfId="0" applyFont="1" applyBorder="1" applyAlignment="1" applyProtection="1">
      <alignment horizontal="left" vertical="center"/>
      <protection locked="0"/>
    </xf>
    <xf numFmtId="0" fontId="1" fillId="0" borderId="54" xfId="0" applyFont="1" applyBorder="1" applyAlignment="1" applyProtection="1">
      <alignment horizontal="left" vertical="center"/>
      <protection locked="0"/>
    </xf>
    <xf numFmtId="0" fontId="17" fillId="15" borderId="1" xfId="0" applyFont="1" applyFill="1" applyBorder="1" applyAlignment="1">
      <alignment horizontal="center" vertical="center" textRotation="255"/>
    </xf>
    <xf numFmtId="0" fontId="5" fillId="4" borderId="1" xfId="0" applyFont="1" applyFill="1" applyBorder="1" applyAlignment="1" applyProtection="1">
      <alignment horizontal="center" vertical="center" wrapText="1"/>
      <protection locked="0"/>
    </xf>
    <xf numFmtId="0" fontId="5" fillId="4" borderId="3"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vertical="center" wrapText="1"/>
      <protection locked="0"/>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 xfId="0" applyFont="1" applyFill="1" applyBorder="1" applyAlignment="1">
      <alignment horizontal="center" vertical="center"/>
    </xf>
    <xf numFmtId="0" fontId="6" fillId="0" borderId="19"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15" fillId="0" borderId="3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3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6" fillId="2" borderId="30" xfId="0" applyFont="1" applyFill="1" applyBorder="1" applyAlignment="1">
      <alignment horizontal="center" vertical="center"/>
    </xf>
    <xf numFmtId="0" fontId="6" fillId="2" borderId="57" xfId="0" applyFont="1" applyFill="1" applyBorder="1" applyAlignment="1">
      <alignment horizontal="center" vertical="center"/>
    </xf>
    <xf numFmtId="0" fontId="6" fillId="2" borderId="41" xfId="0" applyFont="1" applyFill="1" applyBorder="1" applyAlignment="1">
      <alignment horizontal="center" vertical="center"/>
    </xf>
    <xf numFmtId="0" fontId="6" fillId="0" borderId="0" xfId="0" applyFont="1" applyBorder="1" applyAlignment="1">
      <alignment horizontal="center"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4" xfId="0" applyFont="1" applyBorder="1" applyAlignment="1">
      <alignment horizontal="left" vertical="center" wrapText="1"/>
    </xf>
    <xf numFmtId="0" fontId="1" fillId="0" borderId="0" xfId="0" applyFont="1" applyBorder="1" applyAlignment="1">
      <alignment horizontal="center"/>
    </xf>
    <xf numFmtId="0" fontId="1" fillId="0" borderId="26" xfId="0" applyFont="1" applyBorder="1" applyAlignment="1">
      <alignment horizontal="left" vertical="top" wrapText="1"/>
    </xf>
    <xf numFmtId="0" fontId="1" fillId="0" borderId="19" xfId="0" applyFont="1" applyBorder="1" applyAlignment="1">
      <alignment horizontal="left" vertical="top" wrapText="1"/>
    </xf>
    <xf numFmtId="0" fontId="1" fillId="0" borderId="21" xfId="0" applyFont="1" applyBorder="1" applyAlignment="1">
      <alignment horizontal="left" vertical="top" wrapText="1"/>
    </xf>
    <xf numFmtId="0" fontId="1" fillId="0" borderId="35" xfId="0" applyFont="1" applyBorder="1" applyAlignment="1">
      <alignment horizontal="left" vertical="top" wrapText="1"/>
    </xf>
    <xf numFmtId="0" fontId="1" fillId="0" borderId="36" xfId="0" applyFont="1" applyBorder="1" applyAlignment="1">
      <alignment horizontal="left" vertical="top" wrapText="1"/>
    </xf>
    <xf numFmtId="0" fontId="1" fillId="0" borderId="24" xfId="0" applyFont="1" applyBorder="1" applyAlignment="1">
      <alignment horizontal="left" vertical="top" wrapText="1"/>
    </xf>
    <xf numFmtId="0" fontId="6" fillId="8" borderId="80" xfId="0" applyFont="1" applyFill="1" applyBorder="1" applyAlignment="1">
      <alignment horizontal="center" vertical="center"/>
    </xf>
    <xf numFmtId="0" fontId="6" fillId="8" borderId="81" xfId="0" applyFont="1" applyFill="1" applyBorder="1" applyAlignment="1">
      <alignment horizontal="center" vertical="center"/>
    </xf>
    <xf numFmtId="0" fontId="6" fillId="8" borderId="82" xfId="0" applyFont="1" applyFill="1" applyBorder="1" applyAlignment="1">
      <alignment horizontal="center" vertical="center"/>
    </xf>
    <xf numFmtId="0" fontId="1" fillId="0" borderId="83" xfId="0" applyFont="1" applyBorder="1" applyAlignment="1">
      <alignment horizontal="left" vertical="center" wrapText="1"/>
    </xf>
    <xf numFmtId="0" fontId="1" fillId="0" borderId="84" xfId="0" applyFont="1" applyBorder="1" applyAlignment="1">
      <alignment horizontal="left" vertical="center" wrapText="1"/>
    </xf>
    <xf numFmtId="0" fontId="1" fillId="0" borderId="85" xfId="0" applyFont="1" applyBorder="1" applyAlignment="1">
      <alignment horizontal="left" vertical="center" wrapText="1"/>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1" fillId="0" borderId="26" xfId="0" applyFont="1" applyBorder="1" applyAlignment="1">
      <alignment horizontal="left" vertical="center" wrapText="1"/>
    </xf>
    <xf numFmtId="0" fontId="1" fillId="0" borderId="19" xfId="0" applyFont="1" applyBorder="1" applyAlignment="1">
      <alignment horizontal="left" vertical="center" wrapText="1"/>
    </xf>
    <xf numFmtId="0" fontId="1" fillId="0" borderId="21" xfId="0" applyFont="1" applyBorder="1" applyAlignment="1">
      <alignment horizontal="left" vertical="center" wrapText="1"/>
    </xf>
    <xf numFmtId="0" fontId="1" fillId="0" borderId="35" xfId="0" applyFont="1" applyBorder="1" applyAlignment="1">
      <alignment horizontal="left" vertical="center" wrapText="1"/>
    </xf>
    <xf numFmtId="0" fontId="1" fillId="0" borderId="36" xfId="0" applyFont="1" applyBorder="1" applyAlignment="1">
      <alignment horizontal="left" vertical="center" wrapText="1"/>
    </xf>
    <xf numFmtId="0" fontId="1" fillId="0" borderId="24" xfId="0" applyFont="1" applyBorder="1" applyAlignment="1">
      <alignment horizontal="left" vertical="center" wrapText="1"/>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 fillId="0" borderId="63" xfId="0" applyFont="1" applyBorder="1" applyAlignment="1">
      <alignment horizontal="left" vertical="top" wrapText="1"/>
    </xf>
    <xf numFmtId="0" fontId="1" fillId="0" borderId="32" xfId="0" applyFont="1" applyBorder="1" applyAlignment="1">
      <alignment horizontal="left" vertical="top" wrapText="1"/>
    </xf>
    <xf numFmtId="0" fontId="1" fillId="0" borderId="55" xfId="0" applyFont="1" applyBorder="1" applyAlignment="1">
      <alignment horizontal="left" vertical="top" wrapText="1"/>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6" fillId="22" borderId="77" xfId="0" applyFont="1" applyFill="1" applyBorder="1" applyAlignment="1">
      <alignment horizontal="center" vertical="center"/>
    </xf>
    <xf numFmtId="0" fontId="6" fillId="22" borderId="50" xfId="0" applyFont="1" applyFill="1" applyBorder="1" applyAlignment="1">
      <alignment horizontal="center" vertical="center"/>
    </xf>
    <xf numFmtId="0" fontId="6" fillId="22" borderId="59" xfId="0" applyFont="1" applyFill="1" applyBorder="1" applyAlignment="1">
      <alignment horizontal="center" vertical="center"/>
    </xf>
    <xf numFmtId="0" fontId="1" fillId="0" borderId="72" xfId="0" applyFont="1" applyBorder="1" applyAlignment="1">
      <alignment horizontal="left" vertical="top" wrapText="1"/>
    </xf>
    <xf numFmtId="0" fontId="1" fillId="0" borderId="44" xfId="0" applyFont="1" applyBorder="1" applyAlignment="1">
      <alignment horizontal="left" vertical="top" wrapText="1"/>
    </xf>
    <xf numFmtId="0" fontId="1" fillId="0" borderId="45"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6" fillId="3" borderId="10" xfId="0" applyFont="1" applyFill="1" applyBorder="1" applyAlignment="1">
      <alignment vertical="center" wrapText="1"/>
    </xf>
    <xf numFmtId="0" fontId="6" fillId="3" borderId="11" xfId="0" applyFont="1" applyFill="1" applyBorder="1" applyAlignment="1">
      <alignment vertical="center" wrapText="1"/>
    </xf>
    <xf numFmtId="0" fontId="6" fillId="3" borderId="58" xfId="0" applyFont="1" applyFill="1" applyBorder="1" applyAlignment="1">
      <alignment vertical="center" wrapText="1"/>
    </xf>
    <xf numFmtId="0" fontId="26" fillId="3" borderId="1" xfId="0" applyFont="1" applyFill="1" applyBorder="1" applyAlignment="1">
      <alignment vertical="center" wrapText="1"/>
    </xf>
    <xf numFmtId="0" fontId="34" fillId="0" borderId="3" xfId="0" applyFont="1" applyBorder="1" applyAlignment="1">
      <alignment vertical="center" wrapText="1"/>
    </xf>
    <xf numFmtId="0" fontId="6" fillId="0" borderId="2" xfId="0" applyFont="1" applyBorder="1" applyAlignment="1">
      <alignment vertical="center" wrapText="1"/>
    </xf>
    <xf numFmtId="0" fontId="6" fillId="3" borderId="1" xfId="0" applyFont="1" applyFill="1" applyBorder="1" applyAlignment="1">
      <alignment vertical="center" wrapText="1"/>
    </xf>
    <xf numFmtId="0" fontId="34" fillId="3" borderId="10" xfId="0" applyFont="1" applyFill="1" applyBorder="1" applyAlignment="1">
      <alignment vertical="center" wrapText="1"/>
    </xf>
    <xf numFmtId="0" fontId="34" fillId="3" borderId="28" xfId="0" applyFont="1" applyFill="1" applyBorder="1" applyAlignment="1">
      <alignment vertical="center" wrapText="1"/>
    </xf>
    <xf numFmtId="0" fontId="1" fillId="3" borderId="10" xfId="0" applyFont="1" applyFill="1" applyBorder="1" applyAlignment="1">
      <alignment vertical="center" wrapText="1"/>
    </xf>
    <xf numFmtId="0" fontId="1" fillId="3" borderId="11" xfId="0" applyFont="1" applyFill="1" applyBorder="1" applyAlignment="1">
      <alignment vertical="center" wrapText="1"/>
    </xf>
    <xf numFmtId="0" fontId="1" fillId="3" borderId="28" xfId="0" applyFont="1" applyFill="1" applyBorder="1" applyAlignment="1">
      <alignment vertical="center" wrapText="1"/>
    </xf>
    <xf numFmtId="0" fontId="34" fillId="0" borderId="10" xfId="0" applyFont="1" applyBorder="1" applyAlignment="1">
      <alignment vertical="center"/>
    </xf>
    <xf numFmtId="0" fontId="34" fillId="0" borderId="28" xfId="0" applyFont="1" applyBorder="1" applyAlignment="1">
      <alignment vertical="center"/>
    </xf>
    <xf numFmtId="0" fontId="6" fillId="0" borderId="8"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16" fillId="3" borderId="0" xfId="0" applyFont="1" applyFill="1" applyBorder="1" applyAlignment="1">
      <alignment horizontal="center" vertical="center" wrapText="1"/>
    </xf>
    <xf numFmtId="0" fontId="2" fillId="0" borderId="60"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61" xfId="0" applyFont="1" applyBorder="1" applyAlignment="1">
      <alignment horizontal="center" vertical="center" wrapText="1"/>
    </xf>
    <xf numFmtId="0" fontId="6"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6" fillId="16" borderId="4" xfId="0" applyFont="1" applyFill="1" applyBorder="1" applyAlignment="1">
      <alignment horizontal="left" vertical="top" wrapText="1"/>
    </xf>
    <xf numFmtId="0" fontId="16" fillId="16" borderId="5" xfId="0" applyFont="1" applyFill="1" applyBorder="1" applyAlignment="1">
      <alignment horizontal="left" vertical="top" wrapText="1"/>
    </xf>
    <xf numFmtId="0" fontId="16"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6" fillId="0" borderId="57" xfId="0" applyFont="1" applyBorder="1" applyAlignment="1">
      <alignment vertical="center" wrapText="1"/>
    </xf>
    <xf numFmtId="0" fontId="26" fillId="0" borderId="11" xfId="0" applyFont="1" applyBorder="1" applyAlignment="1">
      <alignment vertical="center" wrapText="1"/>
    </xf>
    <xf numFmtId="0" fontId="26" fillId="0" borderId="28" xfId="0" applyFont="1" applyBorder="1" applyAlignment="1">
      <alignment vertical="center" wrapText="1"/>
    </xf>
    <xf numFmtId="0" fontId="34" fillId="0" borderId="41" xfId="0" applyFont="1" applyBorder="1" applyAlignment="1">
      <alignment vertical="center" wrapText="1"/>
    </xf>
    <xf numFmtId="0" fontId="34" fillId="0" borderId="12" xfId="0" applyFont="1" applyBorder="1" applyAlignment="1">
      <alignment vertical="center" wrapText="1"/>
    </xf>
    <xf numFmtId="0" fontId="34" fillId="0" borderId="29" xfId="0" applyFont="1" applyBorder="1" applyAlignment="1">
      <alignment vertical="center" wrapText="1"/>
    </xf>
    <xf numFmtId="0" fontId="1" fillId="0" borderId="10" xfId="0" applyFont="1" applyBorder="1" applyAlignment="1">
      <alignment vertical="center" wrapText="1"/>
    </xf>
    <xf numFmtId="0" fontId="1" fillId="0" borderId="28" xfId="0" applyFont="1" applyBorder="1" applyAlignment="1">
      <alignment vertical="center" wrapText="1"/>
    </xf>
    <xf numFmtId="0" fontId="2" fillId="0" borderId="0" xfId="0" applyFont="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1" fillId="0" borderId="1" xfId="0" applyFont="1" applyBorder="1" applyAlignment="1" applyProtection="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0" xfId="0" applyFont="1" applyFill="1" applyBorder="1" applyAlignment="1" applyProtection="1">
      <alignment horizontal="right" vertical="center"/>
    </xf>
    <xf numFmtId="0" fontId="6" fillId="17" borderId="31"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3" xfId="0" applyBorder="1" applyAlignment="1" applyProtection="1">
      <alignment horizontal="center"/>
    </xf>
    <xf numFmtId="0" fontId="5" fillId="16" borderId="5" xfId="0" applyFont="1" applyFill="1" applyBorder="1" applyAlignment="1" applyProtection="1">
      <alignment vertical="top" wrapText="1"/>
    </xf>
    <xf numFmtId="0" fontId="5" fillId="16" borderId="1" xfId="0" applyFont="1" applyFill="1" applyBorder="1" applyAlignment="1" applyProtection="1">
      <alignment vertical="center"/>
    </xf>
    <xf numFmtId="0" fontId="15" fillId="0" borderId="0" xfId="0" applyFont="1" applyBorder="1" applyAlignment="1" applyProtection="1">
      <alignment horizontal="center" vertical="center" wrapText="1"/>
    </xf>
    <xf numFmtId="0" fontId="15" fillId="0" borderId="31" xfId="0" applyFont="1" applyBorder="1" applyAlignment="1" applyProtection="1">
      <alignment horizontal="center" vertical="center" wrapText="1"/>
    </xf>
    <xf numFmtId="0" fontId="15" fillId="0" borderId="33" xfId="0" applyFont="1" applyBorder="1" applyAlignment="1" applyProtection="1">
      <alignment horizontal="center" vertical="center" wrapText="1"/>
    </xf>
    <xf numFmtId="0" fontId="15" fillId="0" borderId="17" xfId="0" applyFont="1" applyBorder="1" applyAlignment="1" applyProtection="1">
      <alignment horizontal="center" vertical="center" wrapText="1"/>
    </xf>
    <xf numFmtId="0" fontId="15" fillId="0" borderId="19" xfId="0" applyFont="1" applyBorder="1" applyAlignment="1" applyProtection="1">
      <alignment horizontal="center" vertical="center" wrapText="1"/>
    </xf>
    <xf numFmtId="0" fontId="15" fillId="0" borderId="39" xfId="0" applyFont="1" applyBorder="1" applyAlignment="1" applyProtection="1">
      <alignment horizontal="center" vertical="center" wrapText="1"/>
    </xf>
    <xf numFmtId="0" fontId="0" fillId="0" borderId="17" xfId="0" applyBorder="1" applyAlignment="1" applyProtection="1">
      <alignment horizontal="center"/>
    </xf>
    <xf numFmtId="0" fontId="6" fillId="15" borderId="26" xfId="0" applyFont="1" applyFill="1" applyBorder="1" applyAlignment="1" applyProtection="1">
      <alignment horizontal="center" vertical="center" wrapText="1"/>
    </xf>
    <xf numFmtId="0" fontId="6" fillId="15" borderId="19" xfId="0" applyFont="1" applyFill="1" applyBorder="1" applyAlignment="1" applyProtection="1">
      <alignment horizontal="center" vertical="center" wrapText="1"/>
    </xf>
    <xf numFmtId="0" fontId="6" fillId="15" borderId="21" xfId="0" applyFont="1" applyFill="1" applyBorder="1" applyAlignment="1" applyProtection="1">
      <alignment horizontal="center" vertical="center" wrapText="1"/>
    </xf>
    <xf numFmtId="0" fontId="6" fillId="15" borderId="35" xfId="0" applyFont="1" applyFill="1" applyBorder="1" applyAlignment="1" applyProtection="1">
      <alignment horizontal="center" vertical="center" wrapText="1"/>
    </xf>
    <xf numFmtId="0" fontId="6" fillId="15" borderId="36" xfId="0" applyFont="1" applyFill="1" applyBorder="1" applyAlignment="1" applyProtection="1">
      <alignment horizontal="center" vertical="center" wrapText="1"/>
    </xf>
    <xf numFmtId="0" fontId="6" fillId="15" borderId="24" xfId="0" applyFont="1" applyFill="1" applyBorder="1" applyAlignment="1" applyProtection="1">
      <alignment horizontal="center" vertical="center" wrapText="1"/>
    </xf>
    <xf numFmtId="0" fontId="5" fillId="3" borderId="73" xfId="0" applyFont="1" applyFill="1" applyBorder="1" applyAlignment="1" applyProtection="1">
      <alignment horizontal="center" vertical="center" wrapText="1"/>
    </xf>
    <xf numFmtId="0" fontId="5" fillId="3" borderId="89" xfId="0" applyFont="1" applyFill="1" applyBorder="1" applyAlignment="1" applyProtection="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3"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2"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34" fillId="0" borderId="1" xfId="0" applyFont="1" applyFill="1" applyBorder="1" applyAlignment="1">
      <alignment horizontal="left" vertical="center" wrapText="1"/>
    </xf>
    <xf numFmtId="0" fontId="1" fillId="4"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34" fillId="0" borderId="1" xfId="0" applyFont="1" applyFill="1" applyBorder="1" applyAlignment="1">
      <alignment horizontal="left" vertical="top" wrapText="1"/>
    </xf>
    <xf numFmtId="0" fontId="1" fillId="0" borderId="1"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5" fillId="0" borderId="34" xfId="0" applyFont="1" applyBorder="1" applyAlignment="1">
      <alignment horizontal="center"/>
    </xf>
    <xf numFmtId="0" fontId="5" fillId="0" borderId="0"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19" fillId="17" borderId="2" xfId="0" applyFont="1" applyFill="1" applyBorder="1" applyAlignment="1">
      <alignment horizontal="left" vertical="center" wrapText="1"/>
    </xf>
    <xf numFmtId="0" fontId="19" fillId="17" borderId="1" xfId="0" applyFont="1" applyFill="1" applyBorder="1" applyAlignment="1">
      <alignment horizontal="left" vertical="center" wrapText="1"/>
    </xf>
    <xf numFmtId="0" fontId="19" fillId="17" borderId="3" xfId="0" applyFont="1" applyFill="1" applyBorder="1" applyAlignment="1">
      <alignment horizontal="left" vertical="center" wrapText="1"/>
    </xf>
    <xf numFmtId="0" fontId="19" fillId="17" borderId="4" xfId="0" applyFont="1" applyFill="1" applyBorder="1" applyAlignment="1">
      <alignment horizontal="left" vertical="center" wrapText="1"/>
    </xf>
    <xf numFmtId="0" fontId="19" fillId="17" borderId="5" xfId="0" applyFont="1" applyFill="1" applyBorder="1" applyAlignment="1">
      <alignment horizontal="left" vertical="center" wrapText="1"/>
    </xf>
    <xf numFmtId="0" fontId="19" fillId="17" borderId="6" xfId="0" applyFont="1" applyFill="1" applyBorder="1" applyAlignment="1">
      <alignment horizontal="left" vertical="center" wrapText="1"/>
    </xf>
    <xf numFmtId="0" fontId="19" fillId="3" borderId="36"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4" fillId="14" borderId="7"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7" fillId="0" borderId="4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2"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4" borderId="1" xfId="0" applyFont="1" applyFill="1" applyBorder="1" applyAlignment="1">
      <alignment horizontal="left" vertical="center" wrapText="1"/>
    </xf>
    <xf numFmtId="0" fontId="5" fillId="0" borderId="1" xfId="0" applyFont="1" applyBorder="1" applyAlignment="1">
      <alignment horizontal="left" vertical="center" wrapText="1"/>
    </xf>
    <xf numFmtId="0" fontId="14" fillId="14" borderId="52" xfId="0" applyFont="1" applyFill="1" applyBorder="1" applyAlignment="1">
      <alignment horizontal="center" vertical="center" wrapText="1"/>
    </xf>
    <xf numFmtId="0" fontId="14" fillId="14" borderId="59" xfId="0" applyFont="1" applyFill="1" applyBorder="1" applyAlignment="1">
      <alignment horizontal="center" vertical="center" wrapText="1"/>
    </xf>
    <xf numFmtId="0" fontId="1" fillId="3" borderId="14" xfId="0" applyFont="1" applyFill="1" applyBorder="1" applyAlignment="1" applyProtection="1">
      <alignment horizontal="center" vertical="center" wrapText="1"/>
      <protection locked="0"/>
    </xf>
    <xf numFmtId="0" fontId="1" fillId="3" borderId="32" xfId="0" applyFont="1" applyFill="1" applyBorder="1" applyAlignment="1" applyProtection="1">
      <alignment horizontal="center" vertical="center" wrapText="1"/>
      <protection locked="0"/>
    </xf>
    <xf numFmtId="0" fontId="1" fillId="3" borderId="15" xfId="0" applyFont="1" applyFill="1" applyBorder="1" applyAlignment="1" applyProtection="1">
      <alignment horizontal="center" vertical="center" wrapText="1"/>
      <protection locked="0"/>
    </xf>
    <xf numFmtId="0" fontId="1" fillId="3" borderId="16" xfId="0" applyFont="1" applyFill="1" applyBorder="1" applyAlignment="1" applyProtection="1">
      <alignment horizontal="center" vertical="center" wrapText="1"/>
      <protection locked="0"/>
    </xf>
    <xf numFmtId="0" fontId="1" fillId="3" borderId="33" xfId="0" applyFont="1" applyFill="1" applyBorder="1" applyAlignment="1" applyProtection="1">
      <alignment horizontal="center" vertical="center" wrapText="1"/>
      <protection locked="0"/>
    </xf>
    <xf numFmtId="0" fontId="1" fillId="3" borderId="17" xfId="0" applyFont="1" applyFill="1" applyBorder="1" applyAlignment="1" applyProtection="1">
      <alignment horizontal="center" vertical="center" wrapText="1"/>
      <protection locked="0"/>
    </xf>
    <xf numFmtId="0" fontId="1" fillId="0" borderId="53" xfId="0" applyFont="1" applyBorder="1" applyAlignment="1" applyProtection="1">
      <alignment horizontal="center" vertical="center" wrapText="1"/>
      <protection locked="0"/>
    </xf>
    <xf numFmtId="0" fontId="1" fillId="0" borderId="49" xfId="0" applyFont="1" applyBorder="1" applyAlignment="1" applyProtection="1">
      <alignment horizontal="center" vertical="center" wrapText="1"/>
      <protection locked="0"/>
    </xf>
    <xf numFmtId="0" fontId="1" fillId="0" borderId="54" xfId="0" applyFont="1" applyBorder="1" applyAlignment="1" applyProtection="1">
      <alignment horizontal="center" vertical="center" wrapText="1"/>
      <protection locked="0"/>
    </xf>
    <xf numFmtId="0" fontId="1" fillId="0" borderId="53" xfId="0" applyFont="1" applyBorder="1" applyAlignment="1" applyProtection="1">
      <alignment horizontal="left" vertical="center" wrapText="1"/>
      <protection locked="0"/>
    </xf>
    <xf numFmtId="0" fontId="1" fillId="0" borderId="49" xfId="0" applyFont="1" applyBorder="1" applyAlignment="1" applyProtection="1">
      <alignment horizontal="left" vertical="center" wrapText="1"/>
      <protection locked="0"/>
    </xf>
    <xf numFmtId="0" fontId="1" fillId="0" borderId="54" xfId="0" applyFont="1" applyBorder="1" applyAlignment="1" applyProtection="1">
      <alignment horizontal="left" vertical="center" wrapText="1"/>
      <protection locked="0"/>
    </xf>
    <xf numFmtId="0" fontId="34" fillId="0" borderId="53" xfId="0" applyFont="1" applyBorder="1" applyAlignment="1" applyProtection="1">
      <alignment horizontal="left" vertical="center" wrapText="1"/>
      <protection locked="0"/>
    </xf>
    <xf numFmtId="0" fontId="34" fillId="0" borderId="54" xfId="0" applyFont="1" applyBorder="1" applyAlignment="1" applyProtection="1">
      <alignment horizontal="left" vertical="center" wrapText="1"/>
      <protection locked="0"/>
    </xf>
    <xf numFmtId="0" fontId="17" fillId="15" borderId="1" xfId="0" applyFont="1" applyFill="1" applyBorder="1" applyAlignment="1">
      <alignment horizontal="center" vertical="center" wrapText="1"/>
    </xf>
    <xf numFmtId="0" fontId="17" fillId="15" borderId="1" xfId="0" applyFont="1" applyFill="1" applyBorder="1" applyAlignment="1">
      <alignment horizontal="center" vertical="center"/>
    </xf>
    <xf numFmtId="0" fontId="17" fillId="15" borderId="53" xfId="0" applyFont="1" applyFill="1" applyBorder="1" applyAlignment="1">
      <alignment horizontal="center"/>
    </xf>
    <xf numFmtId="0" fontId="17" fillId="15" borderId="49" xfId="0" applyFont="1" applyFill="1" applyBorder="1" applyAlignment="1">
      <alignment horizontal="center"/>
    </xf>
    <xf numFmtId="0" fontId="17" fillId="15" borderId="54" xfId="0" applyFont="1" applyFill="1" applyBorder="1" applyAlignment="1">
      <alignment horizontal="center"/>
    </xf>
    <xf numFmtId="0" fontId="15" fillId="0" borderId="26"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62" xfId="0" applyFont="1" applyBorder="1" applyAlignment="1">
      <alignment horizontal="center" vertical="center" wrapText="1"/>
    </xf>
    <xf numFmtId="0" fontId="15" fillId="0" borderId="17" xfId="0" applyFont="1" applyBorder="1" applyAlignment="1">
      <alignment horizontal="center" vertical="center" wrapText="1"/>
    </xf>
    <xf numFmtId="0" fontId="6" fillId="17" borderId="63" xfId="0" applyFont="1" applyFill="1" applyBorder="1" applyAlignment="1">
      <alignment horizontal="left" vertical="center"/>
    </xf>
    <xf numFmtId="0" fontId="6" fillId="17" borderId="32" xfId="0" applyFont="1" applyFill="1" applyBorder="1" applyAlignment="1">
      <alignment horizontal="left" vertical="center"/>
    </xf>
    <xf numFmtId="0" fontId="6" fillId="17" borderId="55" xfId="0" applyFont="1" applyFill="1" applyBorder="1" applyAlignment="1">
      <alignment horizontal="left" vertical="center"/>
    </xf>
    <xf numFmtId="0" fontId="6" fillId="17" borderId="35" xfId="0" applyFont="1" applyFill="1" applyBorder="1" applyAlignment="1">
      <alignment horizontal="left" vertical="center"/>
    </xf>
    <xf numFmtId="0" fontId="6" fillId="17" borderId="36" xfId="0" applyFont="1" applyFill="1" applyBorder="1" applyAlignment="1">
      <alignment horizontal="left" vertical="center"/>
    </xf>
    <xf numFmtId="0" fontId="6" fillId="17" borderId="24" xfId="0" applyFont="1" applyFill="1" applyBorder="1" applyAlignment="1">
      <alignment horizontal="left" vertical="center"/>
    </xf>
    <xf numFmtId="0" fontId="15" fillId="0" borderId="60"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6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7" fillId="15" borderId="53" xfId="0" applyFont="1" applyFill="1" applyBorder="1" applyAlignment="1">
      <alignment horizontal="center" vertical="center" wrapText="1"/>
    </xf>
    <xf numFmtId="0" fontId="17" fillId="15" borderId="49" xfId="0" applyFont="1" applyFill="1" applyBorder="1" applyAlignment="1">
      <alignment horizontal="center" vertical="center" wrapText="1"/>
    </xf>
    <xf numFmtId="0" fontId="17" fillId="15" borderId="54" xfId="0" applyFont="1" applyFill="1" applyBorder="1" applyAlignment="1">
      <alignment horizontal="center" vertical="center" wrapText="1"/>
    </xf>
    <xf numFmtId="0" fontId="22" fillId="15" borderId="1" xfId="0" applyFont="1" applyFill="1" applyBorder="1" applyAlignment="1">
      <alignment horizontal="center" vertical="center" wrapText="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3" borderId="53" xfId="0" applyFont="1" applyFill="1" applyBorder="1" applyAlignment="1" applyProtection="1">
      <alignment horizontal="center" vertical="center" wrapText="1"/>
      <protection locked="0"/>
    </xf>
    <xf numFmtId="0" fontId="1" fillId="3" borderId="49" xfId="0" applyFont="1" applyFill="1" applyBorder="1" applyAlignment="1" applyProtection="1">
      <alignment horizontal="center" vertical="center" wrapText="1"/>
      <protection locked="0"/>
    </xf>
    <xf numFmtId="0" fontId="1" fillId="3" borderId="54" xfId="0" applyFont="1" applyFill="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1" fillId="0" borderId="32"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 fillId="0" borderId="1" xfId="0" applyFont="1" applyBorder="1" applyAlignment="1" applyProtection="1">
      <alignment horizontal="left" vertical="center"/>
      <protection locked="0"/>
    </xf>
    <xf numFmtId="0" fontId="34" fillId="3" borderId="1" xfId="0" applyFont="1" applyFill="1" applyBorder="1" applyAlignment="1" applyProtection="1">
      <alignment horizontal="left" vertical="center"/>
      <protection locked="0"/>
    </xf>
    <xf numFmtId="0" fontId="34" fillId="3" borderId="53" xfId="0" applyFont="1" applyFill="1" applyBorder="1" applyAlignment="1" applyProtection="1">
      <alignment horizontal="left" vertical="center" wrapText="1"/>
      <protection locked="0"/>
    </xf>
    <xf numFmtId="0" fontId="34" fillId="3" borderId="49" xfId="0" applyFont="1" applyFill="1" applyBorder="1" applyAlignment="1" applyProtection="1">
      <alignment horizontal="left" vertical="center" wrapText="1"/>
      <protection locked="0"/>
    </xf>
    <xf numFmtId="0" fontId="34" fillId="3" borderId="54" xfId="0" applyFont="1" applyFill="1" applyBorder="1" applyAlignment="1" applyProtection="1">
      <alignment horizontal="left" vertical="center" wrapText="1"/>
      <protection locked="0"/>
    </xf>
    <xf numFmtId="0" fontId="0" fillId="0" borderId="0" xfId="0" applyAlignment="1" applyProtection="1">
      <alignment horizontal="left"/>
      <protection locked="0"/>
    </xf>
    <xf numFmtId="0" fontId="1" fillId="0" borderId="53" xfId="0" applyFont="1" applyBorder="1" applyAlignment="1" applyProtection="1">
      <alignment horizontal="left" vertical="center"/>
      <protection locked="0"/>
    </xf>
    <xf numFmtId="0" fontId="1" fillId="0" borderId="49" xfId="0" applyFont="1" applyBorder="1" applyAlignment="1" applyProtection="1">
      <alignment horizontal="left" vertical="center"/>
      <protection locked="0"/>
    </xf>
    <xf numFmtId="0" fontId="1" fillId="0" borderId="54" xfId="0" applyFont="1" applyBorder="1" applyAlignment="1" applyProtection="1">
      <alignment horizontal="left" vertical="center"/>
      <protection locked="0"/>
    </xf>
    <xf numFmtId="0" fontId="6" fillId="15" borderId="53" xfId="0" applyFont="1" applyFill="1" applyBorder="1" applyAlignment="1">
      <alignment horizontal="center" vertical="center" wrapText="1"/>
    </xf>
    <xf numFmtId="0" fontId="6" fillId="15" borderId="49" xfId="0" applyFont="1" applyFill="1" applyBorder="1" applyAlignment="1">
      <alignment horizontal="center" vertical="center" wrapText="1"/>
    </xf>
    <xf numFmtId="0" fontId="6" fillId="15" borderId="54" xfId="0" applyFont="1" applyFill="1" applyBorder="1" applyAlignment="1">
      <alignment horizontal="center" vertical="center" wrapText="1"/>
    </xf>
    <xf numFmtId="0" fontId="17" fillId="15" borderId="53" xfId="0" applyFont="1" applyFill="1" applyBorder="1" applyAlignment="1">
      <alignment horizontal="center" vertical="top" wrapText="1"/>
    </xf>
    <xf numFmtId="0" fontId="17" fillId="15" borderId="49" xfId="0" applyFont="1" applyFill="1" applyBorder="1" applyAlignment="1">
      <alignment horizontal="center" vertical="top"/>
    </xf>
    <xf numFmtId="0" fontId="17" fillId="15" borderId="54" xfId="0" applyFont="1" applyFill="1" applyBorder="1" applyAlignment="1">
      <alignment horizontal="center" vertical="top"/>
    </xf>
    <xf numFmtId="0" fontId="6" fillId="15" borderId="49" xfId="0" applyFont="1" applyFill="1" applyBorder="1" applyAlignment="1">
      <alignment horizontal="center" vertical="center"/>
    </xf>
    <xf numFmtId="0" fontId="6" fillId="15" borderId="54" xfId="0" applyFont="1" applyFill="1" applyBorder="1" applyAlignment="1">
      <alignment horizontal="center" vertical="center"/>
    </xf>
    <xf numFmtId="0" fontId="5" fillId="0" borderId="0" xfId="0" applyFont="1" applyAlignment="1">
      <alignment horizontal="center"/>
    </xf>
    <xf numFmtId="0" fontId="6" fillId="0" borderId="53" xfId="0" applyFont="1" applyBorder="1" applyAlignment="1" applyProtection="1">
      <alignment horizontal="left" vertical="center" wrapText="1"/>
      <protection locked="0"/>
    </xf>
    <xf numFmtId="0" fontId="6" fillId="0" borderId="49" xfId="0" applyFont="1" applyBorder="1" applyAlignment="1" applyProtection="1">
      <alignment horizontal="left" vertical="center" wrapText="1"/>
      <protection locked="0"/>
    </xf>
    <xf numFmtId="0" fontId="6" fillId="0" borderId="54" xfId="0" applyFont="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1" fillId="3" borderId="0" xfId="0" applyFont="1" applyFill="1" applyAlignment="1">
      <alignment horizontal="left"/>
    </xf>
    <xf numFmtId="0" fontId="21" fillId="3" borderId="53" xfId="0" applyFont="1" applyFill="1" applyBorder="1" applyAlignment="1" applyProtection="1">
      <alignment horizontal="left" vertical="center"/>
      <protection locked="0"/>
    </xf>
    <xf numFmtId="0" fontId="21" fillId="3" borderId="49" xfId="0" applyFont="1" applyFill="1" applyBorder="1" applyAlignment="1" applyProtection="1">
      <alignment horizontal="left" vertical="center"/>
      <protection locked="0"/>
    </xf>
    <xf numFmtId="0" fontId="21" fillId="3" borderId="54" xfId="0" applyFont="1" applyFill="1" applyBorder="1" applyAlignment="1" applyProtection="1">
      <alignment horizontal="left" vertical="center"/>
      <protection locked="0"/>
    </xf>
    <xf numFmtId="0" fontId="21" fillId="3" borderId="53" xfId="0" applyFont="1" applyFill="1" applyBorder="1" applyAlignment="1" applyProtection="1">
      <alignment horizontal="center" vertical="center" wrapText="1"/>
      <protection locked="0"/>
    </xf>
    <xf numFmtId="0" fontId="21" fillId="3" borderId="49" xfId="0" applyFont="1" applyFill="1" applyBorder="1" applyAlignment="1" applyProtection="1">
      <alignment horizontal="center" vertical="center" wrapText="1"/>
      <protection locked="0"/>
    </xf>
    <xf numFmtId="0" fontId="21" fillId="3" borderId="54" xfId="0" applyFont="1" applyFill="1" applyBorder="1" applyAlignment="1" applyProtection="1">
      <alignment horizontal="center" vertical="center" wrapText="1"/>
      <protection locked="0"/>
    </xf>
    <xf numFmtId="0" fontId="21" fillId="3" borderId="53" xfId="0" applyFont="1" applyFill="1" applyBorder="1" applyAlignment="1" applyProtection="1">
      <alignment horizontal="left" vertical="center" wrapText="1"/>
      <protection locked="0"/>
    </xf>
    <xf numFmtId="0" fontId="21" fillId="3" borderId="54" xfId="0" applyFont="1" applyFill="1" applyBorder="1" applyAlignment="1" applyProtection="1">
      <alignment horizontal="left" vertical="center" wrapText="1"/>
      <protection locked="0"/>
    </xf>
    <xf numFmtId="0" fontId="34" fillId="0" borderId="1" xfId="0" applyFont="1" applyBorder="1" applyAlignment="1" applyProtection="1">
      <alignment horizontal="left" vertical="center" wrapText="1"/>
      <protection locked="0"/>
    </xf>
    <xf numFmtId="0" fontId="34" fillId="0" borderId="1" xfId="0" applyFont="1" applyBorder="1" applyAlignment="1" applyProtection="1">
      <alignment horizontal="left" vertical="center"/>
      <protection locked="0"/>
    </xf>
    <xf numFmtId="0" fontId="34" fillId="3" borderId="54" xfId="0" applyFont="1" applyFill="1" applyBorder="1" applyAlignment="1" applyProtection="1">
      <alignment horizontal="left" vertical="center"/>
      <protection locked="0"/>
    </xf>
    <xf numFmtId="0" fontId="1" fillId="0" borderId="49" xfId="0" applyFont="1" applyBorder="1" applyAlignment="1">
      <alignment horizontal="left" wrapText="1"/>
    </xf>
    <xf numFmtId="0" fontId="1" fillId="0" borderId="54" xfId="0" applyFont="1" applyBorder="1" applyAlignment="1">
      <alignment horizontal="left" wrapText="1"/>
    </xf>
    <xf numFmtId="0" fontId="17" fillId="15" borderId="1" xfId="0" applyFont="1" applyFill="1" applyBorder="1" applyAlignment="1">
      <alignment horizontal="center" vertical="center" textRotation="255"/>
    </xf>
    <xf numFmtId="0" fontId="34" fillId="3" borderId="53" xfId="0" applyFont="1" applyFill="1" applyBorder="1" applyAlignment="1" applyProtection="1">
      <alignment horizontal="center" vertical="center" wrapText="1"/>
      <protection locked="0"/>
    </xf>
    <xf numFmtId="0" fontId="34" fillId="3" borderId="49" xfId="0" applyFont="1" applyFill="1" applyBorder="1" applyAlignment="1" applyProtection="1">
      <alignment horizontal="center" vertical="center" wrapText="1"/>
      <protection locked="0"/>
    </xf>
    <xf numFmtId="0" fontId="34" fillId="3" borderId="54" xfId="0" applyFont="1" applyFill="1" applyBorder="1" applyAlignment="1" applyProtection="1">
      <alignment horizontal="center" vertical="center" wrapText="1"/>
      <protection locked="0"/>
    </xf>
    <xf numFmtId="0" fontId="17" fillId="15" borderId="53" xfId="0" applyFont="1" applyFill="1" applyBorder="1" applyAlignment="1">
      <alignment horizontal="center" wrapText="1"/>
    </xf>
    <xf numFmtId="0" fontId="17" fillId="15" borderId="49" xfId="0" applyFont="1" applyFill="1" applyBorder="1" applyAlignment="1">
      <alignment horizontal="center" wrapText="1"/>
    </xf>
    <xf numFmtId="0" fontId="17" fillId="15" borderId="54" xfId="0" applyFont="1" applyFill="1" applyBorder="1" applyAlignment="1">
      <alignment horizontal="center" wrapText="1"/>
    </xf>
    <xf numFmtId="0" fontId="0" fillId="0" borderId="53" xfId="0" applyBorder="1" applyAlignment="1" applyProtection="1">
      <alignment horizontal="center" wrapText="1"/>
      <protection locked="0"/>
    </xf>
    <xf numFmtId="0" fontId="0" fillId="0" borderId="49" xfId="0" applyBorder="1" applyAlignment="1" applyProtection="1">
      <alignment horizontal="center" wrapText="1"/>
      <protection locked="0"/>
    </xf>
    <xf numFmtId="0" fontId="0" fillId="0" borderId="54" xfId="0" applyBorder="1" applyAlignment="1" applyProtection="1">
      <alignment horizontal="center" wrapText="1"/>
      <protection locked="0"/>
    </xf>
    <xf numFmtId="0" fontId="0" fillId="0" borderId="53" xfId="0"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0" fillId="0" borderId="54" xfId="0" applyBorder="1" applyAlignment="1" applyProtection="1">
      <alignment horizontal="center" vertical="center" wrapText="1"/>
      <protection locked="0"/>
    </xf>
    <xf numFmtId="0" fontId="1" fillId="0" borderId="53" xfId="0" applyFont="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1" fillId="0" borderId="54" xfId="0" applyFont="1" applyBorder="1" applyAlignment="1" applyProtection="1">
      <alignment horizontal="center" vertical="center"/>
      <protection locked="0"/>
    </xf>
    <xf numFmtId="0" fontId="21" fillId="3" borderId="1" xfId="0" applyFont="1" applyFill="1" applyBorder="1" applyAlignment="1" applyProtection="1">
      <alignment horizontal="left"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0" fillId="17" borderId="35" xfId="0" applyFont="1" applyFill="1" applyBorder="1" applyAlignment="1">
      <alignment horizontal="left" vertical="center" wrapText="1"/>
    </xf>
    <xf numFmtId="0" fontId="30" fillId="17" borderId="36" xfId="0" applyFont="1" applyFill="1" applyBorder="1" applyAlignment="1">
      <alignment horizontal="left" vertical="center" wrapText="1"/>
    </xf>
    <xf numFmtId="0" fontId="30" fillId="17" borderId="24" xfId="0" applyFont="1" applyFill="1" applyBorder="1" applyAlignment="1">
      <alignment horizontal="left" vertical="center" wrapText="1"/>
    </xf>
    <xf numFmtId="0" fontId="8" fillId="17" borderId="60" xfId="0" applyFont="1" applyFill="1" applyBorder="1" applyAlignment="1">
      <alignment horizontal="left" vertical="center"/>
    </xf>
    <xf numFmtId="0" fontId="8" fillId="17" borderId="49" xfId="0" applyFont="1" applyFill="1" applyBorder="1" applyAlignment="1">
      <alignment horizontal="left" vertical="center"/>
    </xf>
    <xf numFmtId="0" fontId="8" fillId="17" borderId="61"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locked="0"/>
    </xf>
    <xf numFmtId="0" fontId="5" fillId="0" borderId="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5" xfId="0" applyFont="1" applyBorder="1" applyAlignment="1">
      <alignment horizontal="justify"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6" fillId="17" borderId="60" xfId="0" applyFont="1" applyFill="1" applyBorder="1" applyAlignment="1">
      <alignment horizontal="left" vertical="center"/>
    </xf>
    <xf numFmtId="0" fontId="6" fillId="17" borderId="49" xfId="0" applyFont="1" applyFill="1" applyBorder="1" applyAlignment="1">
      <alignment horizontal="left" vertical="center"/>
    </xf>
    <xf numFmtId="0" fontId="6" fillId="17" borderId="61" xfId="0" applyFont="1" applyFill="1" applyBorder="1" applyAlignment="1">
      <alignment horizontal="left" vertical="center"/>
    </xf>
    <xf numFmtId="0" fontId="7" fillId="17" borderId="72" xfId="0" applyFont="1" applyFill="1" applyBorder="1" applyAlignment="1">
      <alignment vertical="center" wrapText="1"/>
    </xf>
    <xf numFmtId="0" fontId="7" fillId="17" borderId="44" xfId="0" applyFont="1" applyFill="1" applyBorder="1" applyAlignment="1">
      <alignment vertical="center" wrapText="1"/>
    </xf>
    <xf numFmtId="0" fontId="7" fillId="17" borderId="45" xfId="0" applyFont="1" applyFill="1" applyBorder="1" applyAlignment="1">
      <alignmen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3" borderId="31" xfId="0" applyFont="1" applyFill="1" applyBorder="1" applyAlignment="1">
      <alignment horizontal="center" vertical="center" wrapText="1"/>
    </xf>
    <xf numFmtId="0" fontId="15"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2" xfId="0" applyFont="1" applyFill="1" applyBorder="1" applyAlignment="1">
      <alignment horizontal="center" vertical="center"/>
    </xf>
    <xf numFmtId="0" fontId="8" fillId="15" borderId="33"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1" fillId="0" borderId="53" xfId="0" applyNumberFormat="1" applyFont="1" applyBorder="1" applyAlignment="1">
      <alignment horizontal="left" vertical="top" wrapText="1"/>
    </xf>
    <xf numFmtId="0" fontId="1" fillId="0" borderId="54" xfId="0" applyNumberFormat="1" applyFont="1" applyBorder="1" applyAlignment="1">
      <alignment horizontal="left" vertical="top" wrapText="1"/>
    </xf>
    <xf numFmtId="0" fontId="7" fillId="17" borderId="72" xfId="0" applyFont="1" applyFill="1" applyBorder="1" applyAlignment="1">
      <alignment horizontal="left" vertical="center" wrapText="1"/>
    </xf>
    <xf numFmtId="0" fontId="7" fillId="17" borderId="44" xfId="0" applyFont="1" applyFill="1" applyBorder="1" applyAlignment="1">
      <alignment horizontal="left" vertical="center" wrapText="1"/>
    </xf>
    <xf numFmtId="0" fontId="7" fillId="17" borderId="45" xfId="0" applyFont="1" applyFill="1" applyBorder="1" applyAlignment="1">
      <alignment horizontal="left" vertical="center" wrapText="1"/>
    </xf>
    <xf numFmtId="0" fontId="1" fillId="0" borderId="26" xfId="0" applyFont="1" applyBorder="1" applyAlignment="1">
      <alignment horizontal="center"/>
    </xf>
    <xf numFmtId="0" fontId="1" fillId="0" borderId="34" xfId="0" applyFont="1" applyBorder="1" applyAlignment="1">
      <alignment horizontal="center"/>
    </xf>
    <xf numFmtId="0" fontId="1" fillId="0" borderId="62" xfId="0" applyFont="1" applyBorder="1" applyAlignment="1">
      <alignment horizontal="center"/>
    </xf>
    <xf numFmtId="0" fontId="1" fillId="0" borderId="9" xfId="0" applyFont="1" applyBorder="1" applyAlignment="1">
      <alignment horizontal="center"/>
    </xf>
    <xf numFmtId="0" fontId="1" fillId="0" borderId="3" xfId="0" applyFont="1" applyBorder="1" applyAlignment="1">
      <alignment horizontal="center"/>
    </xf>
    <xf numFmtId="0" fontId="1" fillId="0" borderId="33" xfId="0" applyFont="1" applyBorder="1" applyAlignment="1">
      <alignment horizontal="center"/>
    </xf>
    <xf numFmtId="0" fontId="1" fillId="0" borderId="56"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 fillId="0" borderId="8" xfId="0" applyFont="1" applyBorder="1" applyAlignment="1">
      <alignment horizontal="center"/>
    </xf>
    <xf numFmtId="0" fontId="1" fillId="0" borderId="2" xfId="0" applyFont="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1" fillId="0" borderId="60" xfId="0" applyFont="1" applyBorder="1" applyAlignment="1">
      <alignment horizontal="center"/>
    </xf>
    <xf numFmtId="0" fontId="1" fillId="0" borderId="49" xfId="0" applyFont="1" applyBorder="1" applyAlignment="1">
      <alignment horizontal="center"/>
    </xf>
    <xf numFmtId="0" fontId="1" fillId="0" borderId="61"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1" fillId="0" borderId="4" xfId="0" applyFont="1" applyBorder="1" applyAlignment="1" applyProtection="1">
      <alignment horizontal="center" vertical="center" wrapText="1"/>
      <protection locked="0"/>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42" xfId="0" applyFont="1" applyBorder="1" applyAlignment="1">
      <alignment horizontal="center" vertical="center"/>
    </xf>
    <xf numFmtId="0" fontId="8" fillId="14" borderId="43" xfId="0" applyFont="1" applyFill="1" applyBorder="1" applyAlignment="1">
      <alignment horizontal="center"/>
    </xf>
    <xf numFmtId="0" fontId="8" fillId="14" borderId="51" xfId="0" applyFont="1" applyFill="1" applyBorder="1" applyAlignment="1">
      <alignment horizontal="center"/>
    </xf>
    <xf numFmtId="0" fontId="8" fillId="16" borderId="79" xfId="0" applyFont="1" applyFill="1" applyBorder="1" applyAlignment="1">
      <alignment horizontal="left" vertical="center"/>
    </xf>
    <xf numFmtId="0" fontId="8" fillId="16" borderId="73"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73" xfId="0" applyFont="1" applyFill="1" applyBorder="1" applyAlignment="1">
      <alignment horizontal="left" vertical="center" wrapText="1"/>
    </xf>
    <xf numFmtId="0" fontId="3" fillId="16" borderId="74" xfId="0" applyFont="1" applyFill="1" applyBorder="1" applyAlignment="1">
      <alignment horizontal="left" vertical="center" wrapText="1"/>
    </xf>
    <xf numFmtId="0" fontId="2" fillId="0" borderId="7" xfId="0" applyFont="1" applyBorder="1" applyAlignment="1">
      <alignment horizontal="center" vertical="center" wrapText="1"/>
    </xf>
    <xf numFmtId="0" fontId="20" fillId="3" borderId="18"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0" fillId="16" borderId="4" xfId="0" applyFont="1" applyFill="1" applyBorder="1" applyAlignment="1">
      <alignment horizontal="left" vertical="center" wrapText="1"/>
    </xf>
    <xf numFmtId="0" fontId="20" fillId="16" borderId="5" xfId="0" applyFont="1" applyFill="1" applyBorder="1" applyAlignment="1">
      <alignment horizontal="left" vertical="center" wrapText="1"/>
    </xf>
    <xf numFmtId="0" fontId="20"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9" fillId="16" borderId="79" xfId="0" applyFont="1" applyFill="1" applyBorder="1" applyAlignment="1">
      <alignment horizontal="left" vertical="center"/>
    </xf>
    <xf numFmtId="0" fontId="9" fillId="16" borderId="74" xfId="0" applyFont="1" applyFill="1" applyBorder="1" applyAlignment="1">
      <alignment horizontal="left" vertical="center"/>
    </xf>
    <xf numFmtId="0" fontId="23" fillId="3" borderId="0" xfId="0" applyFont="1" applyFill="1" applyBorder="1" applyAlignment="1">
      <alignment horizontal="center" vertical="center"/>
    </xf>
    <xf numFmtId="0" fontId="32" fillId="7" borderId="67" xfId="0" applyFont="1" applyFill="1" applyBorder="1" applyAlignment="1" applyProtection="1">
      <alignment horizontal="center" vertical="center"/>
      <protection locked="0"/>
    </xf>
    <xf numFmtId="0" fontId="32" fillId="7" borderId="65" xfId="0" applyFont="1" applyFill="1" applyBorder="1" applyAlignment="1" applyProtection="1">
      <alignment horizontal="center" vertical="center"/>
      <protection locked="0"/>
    </xf>
    <xf numFmtId="0" fontId="32" fillId="8" borderId="64" xfId="0" applyFont="1" applyFill="1" applyBorder="1" applyAlignment="1" applyProtection="1">
      <alignment horizontal="center" vertical="center"/>
      <protection locked="0"/>
    </xf>
    <xf numFmtId="0" fontId="32" fillId="9" borderId="64" xfId="0" applyFont="1" applyFill="1" applyBorder="1" applyAlignment="1" applyProtection="1">
      <alignment horizontal="center" vertical="center" wrapText="1"/>
      <protection locked="0"/>
    </xf>
    <xf numFmtId="0" fontId="32" fillId="9" borderId="64" xfId="0" applyFont="1" applyFill="1" applyBorder="1" applyAlignment="1" applyProtection="1">
      <alignment horizontal="center" vertical="center"/>
      <protection locked="0"/>
    </xf>
    <xf numFmtId="0" fontId="32" fillId="10" borderId="64" xfId="0" applyFont="1" applyFill="1" applyBorder="1" applyAlignment="1" applyProtection="1">
      <alignment horizontal="center" vertical="center" wrapText="1"/>
      <protection locked="0"/>
    </xf>
    <xf numFmtId="0" fontId="32" fillId="10" borderId="64" xfId="0" applyFont="1" applyFill="1" applyBorder="1" applyAlignment="1" applyProtection="1">
      <alignment horizontal="center" vertical="center"/>
      <protection locked="0"/>
    </xf>
    <xf numFmtId="0" fontId="32" fillId="7" borderId="64" xfId="0" applyFont="1" applyFill="1" applyBorder="1" applyAlignment="1" applyProtection="1">
      <alignment horizontal="center" vertical="center"/>
      <protection locked="0"/>
    </xf>
    <xf numFmtId="0" fontId="32" fillId="8" borderId="64" xfId="0" applyFont="1" applyFill="1" applyBorder="1" applyAlignment="1" applyProtection="1">
      <alignment horizontal="center" vertical="center" wrapText="1"/>
      <protection locked="0"/>
    </xf>
    <xf numFmtId="0" fontId="32" fillId="7" borderId="66" xfId="0" applyFont="1" applyFill="1" applyBorder="1" applyAlignment="1" applyProtection="1">
      <alignment horizontal="center" vertical="center"/>
      <protection locked="0"/>
    </xf>
    <xf numFmtId="0" fontId="32" fillId="7" borderId="68" xfId="0" applyFont="1" applyFill="1" applyBorder="1" applyAlignment="1" applyProtection="1">
      <alignment horizontal="center" vertical="center"/>
      <protection locked="0"/>
    </xf>
    <xf numFmtId="0" fontId="32" fillId="7" borderId="69" xfId="0" applyFont="1" applyFill="1" applyBorder="1" applyAlignment="1" applyProtection="1">
      <alignment horizontal="center" vertical="center"/>
      <protection locked="0"/>
    </xf>
    <xf numFmtId="0" fontId="33" fillId="8" borderId="68" xfId="0" applyFont="1" applyFill="1" applyBorder="1" applyAlignment="1" applyProtection="1">
      <alignment horizontal="center" vertical="center"/>
      <protection locked="0"/>
    </xf>
    <xf numFmtId="0" fontId="32" fillId="8" borderId="69" xfId="0" applyFont="1" applyFill="1" applyBorder="1" applyAlignment="1" applyProtection="1">
      <alignment horizontal="center" vertical="center"/>
      <protection locked="0"/>
    </xf>
    <xf numFmtId="0" fontId="33" fillId="9" borderId="68" xfId="0" applyFont="1" applyFill="1" applyBorder="1" applyAlignment="1" applyProtection="1">
      <alignment horizontal="center" vertical="center"/>
      <protection locked="0"/>
    </xf>
    <xf numFmtId="0" fontId="33" fillId="9" borderId="69" xfId="0" applyFont="1" applyFill="1" applyBorder="1" applyAlignment="1" applyProtection="1">
      <alignment horizontal="center" vertical="center"/>
      <protection locked="0"/>
    </xf>
    <xf numFmtId="0" fontId="32" fillId="9" borderId="68" xfId="0" applyFont="1" applyFill="1" applyBorder="1" applyAlignment="1" applyProtection="1">
      <alignment horizontal="center" vertical="center"/>
      <protection locked="0"/>
    </xf>
    <xf numFmtId="0" fontId="32" fillId="9" borderId="69" xfId="0" applyFont="1" applyFill="1" applyBorder="1" applyAlignment="1" applyProtection="1">
      <alignment horizontal="center" vertical="center"/>
      <protection locked="0"/>
    </xf>
    <xf numFmtId="0" fontId="8" fillId="16" borderId="74" xfId="0" applyFont="1" applyFill="1" applyBorder="1" applyAlignment="1">
      <alignment horizontal="left" vertical="center"/>
    </xf>
    <xf numFmtId="0" fontId="5" fillId="16" borderId="79" xfId="0" applyFont="1" applyFill="1" applyBorder="1" applyAlignment="1" applyProtection="1">
      <alignment horizontal="left" vertical="center"/>
      <protection locked="0"/>
    </xf>
    <xf numFmtId="0" fontId="5" fillId="16" borderId="74" xfId="0" applyFont="1" applyFill="1" applyBorder="1" applyAlignment="1" applyProtection="1">
      <alignment horizontal="left" vertical="center"/>
      <protection locked="0"/>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23" fillId="0" borderId="34" xfId="0" applyFont="1" applyBorder="1" applyAlignment="1">
      <alignment horizontal="center" vertical="center" textRotation="90"/>
    </xf>
    <xf numFmtId="0" fontId="32" fillId="9" borderId="71" xfId="0" applyFont="1" applyFill="1" applyBorder="1" applyAlignment="1" applyProtection="1">
      <alignment horizontal="center" vertical="center"/>
      <protection locked="0"/>
    </xf>
    <xf numFmtId="0" fontId="32" fillId="9" borderId="65" xfId="0" applyFont="1" applyFill="1" applyBorder="1" applyAlignment="1" applyProtection="1">
      <alignment horizontal="center" vertical="center"/>
      <protection locked="0"/>
    </xf>
    <xf numFmtId="0" fontId="32" fillId="8" borderId="67" xfId="0" applyFont="1" applyFill="1" applyBorder="1" applyAlignment="1" applyProtection="1">
      <alignment horizontal="center" vertical="center"/>
      <protection locked="0"/>
    </xf>
    <xf numFmtId="0" fontId="32" fillId="8" borderId="65" xfId="0" applyFont="1" applyFill="1" applyBorder="1" applyAlignment="1" applyProtection="1">
      <alignment horizontal="center" vertical="center"/>
      <protection locked="0"/>
    </xf>
    <xf numFmtId="0" fontId="38" fillId="0" borderId="1" xfId="0" applyFont="1" applyBorder="1" applyAlignment="1">
      <alignment horizontal="center" vertical="center" wrapText="1"/>
    </xf>
    <xf numFmtId="0" fontId="38" fillId="0" borderId="5"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5" fillId="0" borderId="5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11" xfId="0" applyFont="1" applyBorder="1" applyAlignment="1">
      <alignment horizontal="left" vertical="center" wrapText="1"/>
    </xf>
    <xf numFmtId="0" fontId="5" fillId="0" borderId="38"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8"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17" fillId="0" borderId="52" xfId="0" applyFont="1" applyBorder="1" applyAlignment="1">
      <alignment horizontal="center" vertical="center"/>
    </xf>
    <xf numFmtId="0" fontId="17" fillId="0" borderId="53" xfId="0" applyFont="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4" fillId="13" borderId="52" xfId="0" applyFont="1" applyFill="1" applyBorder="1" applyAlignment="1">
      <alignment horizontal="center" vertical="center" wrapText="1"/>
    </xf>
    <xf numFmtId="0" fontId="14" fillId="13" borderId="43" xfId="0" applyFont="1" applyFill="1" applyBorder="1" applyAlignment="1">
      <alignment horizontal="center" vertical="center" wrapText="1"/>
    </xf>
    <xf numFmtId="0" fontId="6" fillId="13" borderId="7" xfId="0" applyFont="1" applyFill="1" applyBorder="1" applyAlignment="1">
      <alignment horizontal="center" vertical="center"/>
    </xf>
    <xf numFmtId="0" fontId="5" fillId="0" borderId="7" xfId="0" applyFont="1" applyBorder="1" applyAlignment="1" applyProtection="1">
      <alignment horizontal="center" vertical="center" wrapText="1"/>
      <protection locked="0"/>
    </xf>
    <xf numFmtId="0" fontId="1" fillId="0" borderId="31" xfId="0" applyFont="1" applyBorder="1" applyAlignment="1">
      <alignment horizontal="justify" vertical="center" wrapText="1"/>
    </xf>
    <xf numFmtId="0" fontId="5" fillId="0" borderId="31" xfId="0" applyFont="1" applyBorder="1" applyAlignment="1">
      <alignment horizontal="justify" vertical="center" wrapText="1"/>
    </xf>
    <xf numFmtId="0" fontId="5" fillId="0" borderId="17" xfId="0" applyFont="1" applyBorder="1" applyAlignment="1">
      <alignment horizontal="justify"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57" xfId="0" applyFont="1" applyFill="1" applyBorder="1" applyAlignment="1">
      <alignment horizontal="center" vertical="center"/>
    </xf>
    <xf numFmtId="0" fontId="6" fillId="13" borderId="58" xfId="0" applyFont="1" applyFill="1" applyBorder="1" applyAlignment="1">
      <alignment horizontal="center" vertical="center"/>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30" xfId="0" applyFont="1" applyBorder="1" applyAlignment="1">
      <alignment horizontal="center" vertical="center" wrapText="1"/>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34" fillId="0" borderId="30" xfId="0" applyFont="1" applyBorder="1" applyAlignment="1">
      <alignment horizontal="justify" vertical="center" wrapText="1"/>
    </xf>
    <xf numFmtId="0" fontId="34" fillId="0" borderId="20" xfId="0" applyFont="1" applyBorder="1" applyAlignment="1">
      <alignment horizontal="justify" vertical="center" wrapText="1"/>
    </xf>
    <xf numFmtId="0" fontId="34" fillId="0" borderId="27" xfId="0" applyFont="1" applyBorder="1" applyAlignment="1">
      <alignment horizontal="justify" vertical="center" wrapText="1"/>
    </xf>
    <xf numFmtId="0" fontId="5" fillId="0" borderId="57" xfId="0" applyFont="1" applyBorder="1" applyAlignment="1">
      <alignment horizontal="left" vertical="center" wrapText="1"/>
    </xf>
    <xf numFmtId="0" fontId="17" fillId="0" borderId="9" xfId="0" applyFont="1" applyBorder="1" applyAlignment="1">
      <alignment horizontal="center" vertical="center"/>
    </xf>
    <xf numFmtId="0" fontId="17" fillId="0" borderId="3" xfId="0" applyFont="1" applyBorder="1" applyAlignment="1">
      <alignment horizontal="center" vertical="center"/>
    </xf>
    <xf numFmtId="0" fontId="6" fillId="13" borderId="11" xfId="0" applyFont="1" applyFill="1" applyBorder="1" applyAlignment="1">
      <alignment horizontal="center" vertical="center"/>
    </xf>
    <xf numFmtId="0" fontId="5" fillId="0" borderId="46" xfId="0" applyFont="1" applyBorder="1" applyAlignment="1">
      <alignment horizontal="center" vertical="center" wrapText="1"/>
    </xf>
    <xf numFmtId="0" fontId="5" fillId="0" borderId="47" xfId="0" applyFont="1" applyBorder="1" applyAlignment="1">
      <alignment horizontal="center" vertical="center" wrapText="1"/>
    </xf>
    <xf numFmtId="0" fontId="1" fillId="3" borderId="31" xfId="0" applyFont="1" applyFill="1" applyBorder="1" applyAlignment="1">
      <alignment horizontal="justify" vertical="center" wrapText="1"/>
    </xf>
    <xf numFmtId="0" fontId="5" fillId="3" borderId="31" xfId="0" applyFont="1" applyFill="1" applyBorder="1" applyAlignment="1">
      <alignment horizontal="justify" vertical="center" wrapText="1"/>
    </xf>
    <xf numFmtId="0" fontId="5" fillId="3" borderId="17" xfId="0" applyFont="1" applyFill="1" applyBorder="1" applyAlignment="1">
      <alignment horizontal="justify" vertical="center" wrapText="1"/>
    </xf>
    <xf numFmtId="0" fontId="0" fillId="0" borderId="30" xfId="0" applyBorder="1" applyAlignment="1">
      <alignment horizontal="center"/>
    </xf>
    <xf numFmtId="0" fontId="5" fillId="0" borderId="76"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38" fillId="0" borderId="3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39"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31"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37" xfId="0" applyFont="1" applyBorder="1" applyAlignment="1">
      <alignment horizontal="center" vertical="center" wrapText="1"/>
    </xf>
    <xf numFmtId="0" fontId="5" fillId="13" borderId="2" xfId="0" applyFont="1" applyFill="1" applyBorder="1" applyAlignment="1">
      <alignment horizontal="center" vertical="center"/>
    </xf>
    <xf numFmtId="0" fontId="5" fillId="13" borderId="1" xfId="0" applyFont="1" applyFill="1" applyBorder="1" applyAlignment="1">
      <alignment horizontal="center" vertical="center" wrapText="1"/>
    </xf>
    <xf numFmtId="0" fontId="9" fillId="16" borderId="77" xfId="0" applyFont="1" applyFill="1" applyBorder="1" applyAlignment="1">
      <alignment horizontal="left" vertical="center"/>
    </xf>
    <xf numFmtId="0" fontId="9" fillId="16" borderId="50" xfId="0" applyFont="1" applyFill="1" applyBorder="1" applyAlignment="1">
      <alignment horizontal="left" vertical="center"/>
    </xf>
    <xf numFmtId="0" fontId="9" fillId="16" borderId="59" xfId="0" applyFont="1" applyFill="1" applyBorder="1" applyAlignment="1">
      <alignment horizontal="left" vertical="center"/>
    </xf>
    <xf numFmtId="0" fontId="3" fillId="16" borderId="72" xfId="0" applyFont="1" applyFill="1" applyBorder="1" applyAlignment="1">
      <alignment horizontal="left" vertical="center" wrapText="1"/>
    </xf>
    <xf numFmtId="0" fontId="3" fillId="16" borderId="44" xfId="0" applyFont="1" applyFill="1" applyBorder="1" applyAlignment="1">
      <alignment horizontal="left" vertical="center" wrapText="1"/>
    </xf>
    <xf numFmtId="0" fontId="3" fillId="16" borderId="45" xfId="0" applyFont="1" applyFill="1" applyBorder="1" applyAlignment="1">
      <alignment horizontal="left" vertical="center" wrapText="1"/>
    </xf>
    <xf numFmtId="0" fontId="5" fillId="0" borderId="42"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0" xfId="0" applyFont="1" applyBorder="1" applyAlignment="1">
      <alignment horizontal="center"/>
    </xf>
    <xf numFmtId="0" fontId="0" fillId="13" borderId="1"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63"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17" xfId="0" applyFont="1" applyBorder="1" applyAlignment="1">
      <alignment horizontal="center" vertical="center" wrapText="1"/>
    </xf>
    <xf numFmtId="0" fontId="5" fillId="13" borderId="1" xfId="0" applyFont="1" applyFill="1" applyBorder="1" applyAlignment="1">
      <alignment horizontal="center" vertical="center"/>
    </xf>
    <xf numFmtId="0" fontId="9" fillId="16" borderId="79" xfId="0" applyFont="1" applyFill="1" applyBorder="1" applyAlignment="1">
      <alignment horizontal="center" vertical="center"/>
    </xf>
    <xf numFmtId="0" fontId="9" fillId="16" borderId="73" xfId="0" applyFont="1" applyFill="1" applyBorder="1" applyAlignment="1">
      <alignment horizontal="center" vertical="center"/>
    </xf>
    <xf numFmtId="0" fontId="9" fillId="16" borderId="74" xfId="0" applyFont="1" applyFill="1" applyBorder="1" applyAlignment="1">
      <alignment horizontal="center" vertical="center"/>
    </xf>
    <xf numFmtId="0" fontId="2" fillId="16" borderId="46" xfId="0" applyFont="1" applyFill="1" applyBorder="1" applyAlignment="1">
      <alignment horizontal="left" vertical="center" wrapText="1"/>
    </xf>
    <xf numFmtId="0" fontId="2" fillId="16" borderId="47" xfId="0" applyFont="1" applyFill="1" applyBorder="1" applyAlignment="1">
      <alignment horizontal="left" vertical="center" wrapText="1"/>
    </xf>
    <xf numFmtId="0" fontId="2" fillId="16" borderId="48" xfId="0" applyFont="1" applyFill="1" applyBorder="1" applyAlignment="1">
      <alignment horizontal="left" vertical="center" wrapText="1"/>
    </xf>
    <xf numFmtId="0" fontId="2" fillId="16" borderId="73" xfId="0" applyFont="1" applyFill="1" applyBorder="1" applyAlignment="1">
      <alignment horizontal="left" vertical="center" wrapText="1"/>
    </xf>
    <xf numFmtId="0" fontId="2" fillId="16" borderId="7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36"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79" xfId="0" applyFont="1" applyFill="1" applyBorder="1" applyAlignment="1">
      <alignment horizontal="left"/>
    </xf>
    <xf numFmtId="0" fontId="8" fillId="16" borderId="74" xfId="0" applyFont="1" applyFill="1" applyBorder="1" applyAlignment="1">
      <alignment horizontal="left"/>
    </xf>
    <xf numFmtId="0" fontId="46" fillId="3" borderId="2" xfId="0" applyFont="1" applyFill="1" applyBorder="1" applyAlignment="1">
      <alignment horizontal="center" vertical="center" wrapText="1"/>
    </xf>
    <xf numFmtId="0" fontId="46" fillId="3" borderId="4"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9" xfId="0" applyFont="1" applyBorder="1" applyAlignment="1">
      <alignment horizontal="center"/>
    </xf>
    <xf numFmtId="0" fontId="13" fillId="0" borderId="3" xfId="0" applyFont="1" applyBorder="1" applyAlignment="1">
      <alignment horizontal="center"/>
    </xf>
    <xf numFmtId="0" fontId="12" fillId="0" borderId="60"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61" xfId="0" applyFont="1" applyBorder="1" applyAlignment="1">
      <alignment horizontal="center" vertical="center" wrapText="1"/>
    </xf>
    <xf numFmtId="0" fontId="14" fillId="0" borderId="1" xfId="0" applyFont="1" applyBorder="1" applyAlignment="1">
      <alignment horizontal="center"/>
    </xf>
    <xf numFmtId="0" fontId="14" fillId="0" borderId="3" xfId="0" applyFont="1" applyBorder="1" applyAlignment="1">
      <alignment horizontal="center"/>
    </xf>
    <xf numFmtId="0" fontId="7" fillId="0" borderId="63" xfId="0" applyFont="1" applyBorder="1" applyAlignment="1">
      <alignment horizontal="center"/>
    </xf>
    <xf numFmtId="0" fontId="7" fillId="0" borderId="32" xfId="0" applyFont="1" applyBorder="1" applyAlignment="1">
      <alignment horizontal="center"/>
    </xf>
    <xf numFmtId="0" fontId="7" fillId="0" borderId="55" xfId="0" applyFont="1" applyBorder="1" applyAlignment="1">
      <alignment horizontal="center"/>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7" fillId="0" borderId="52" xfId="0" applyFont="1" applyBorder="1" applyAlignment="1">
      <alignment horizontal="left" vertical="center" wrapText="1"/>
    </xf>
    <xf numFmtId="0" fontId="7" fillId="0" borderId="50" xfId="0" applyFont="1" applyBorder="1" applyAlignment="1">
      <alignment horizontal="left" vertical="center" wrapText="1"/>
    </xf>
    <xf numFmtId="0" fontId="7" fillId="0" borderId="88" xfId="0" applyFont="1" applyBorder="1" applyAlignment="1">
      <alignment horizontal="left" vertical="center" wrapText="1"/>
    </xf>
    <xf numFmtId="0" fontId="7" fillId="0" borderId="53" xfId="0" applyFont="1" applyBorder="1" applyAlignment="1">
      <alignment horizontal="left" vertical="center" wrapText="1"/>
    </xf>
    <xf numFmtId="0" fontId="7" fillId="0" borderId="49" xfId="0" applyFont="1" applyBorder="1" applyAlignment="1">
      <alignment horizontal="left" vertical="center" wrapText="1"/>
    </xf>
    <xf numFmtId="0" fontId="7" fillId="0" borderId="54" xfId="0" applyFont="1" applyBorder="1" applyAlignment="1">
      <alignment horizontal="left" vertical="center" wrapText="1"/>
    </xf>
    <xf numFmtId="0" fontId="12" fillId="0" borderId="7" xfId="0" applyFont="1" applyBorder="1" applyAlignment="1">
      <alignment horizontal="center" vertical="center" wrapText="1"/>
    </xf>
    <xf numFmtId="0" fontId="14" fillId="5" borderId="9" xfId="0" applyFont="1" applyFill="1" applyBorder="1" applyAlignment="1">
      <alignment horizontal="center" vertical="center"/>
    </xf>
    <xf numFmtId="0" fontId="7" fillId="3" borderId="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21" fillId="6" borderId="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D862B1"/>
      <color rgb="FFA568D2"/>
      <color rgb="FF2FC9FF"/>
      <color rgb="FFFFD253"/>
      <color rgb="FF00BBFE"/>
      <color rgb="FFFFA365"/>
      <color rgb="FFFFD2B3"/>
      <color rgb="FFFF8837"/>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2" name="CuadroTexto 1">
          <a:extLst>
            <a:ext uri="{FF2B5EF4-FFF2-40B4-BE49-F238E27FC236}">
              <a16:creationId xmlns:a16="http://schemas.microsoft.com/office/drawing/2014/main" xmlns="" id="{00000000-0008-0000-0000-000002000000}"/>
            </a:ext>
          </a:extLst>
        </xdr:cNvPr>
        <xdr:cNvSpPr txBox="1"/>
      </xdr:nvSpPr>
      <xdr:spPr>
        <a:xfrm>
          <a:off x="6503193" y="380523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3" name="1 Imagen" descr="logocapitalmusical">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4" name="2 Imagen" descr="logotipo alcaldia version para documentos word">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83000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85667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88429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8327468"/>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8587025"/>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8851343"/>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9127570"/>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8129825"/>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8337" y="47760731"/>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9302075"/>
          <a:ext cx="6905625" cy="4341018"/>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4010600"/>
          <a:ext cx="6889750" cy="2806697"/>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7071299"/>
          <a:ext cx="5905501" cy="3638551"/>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17" name="CuadroTexto 16">
          <a:extLst>
            <a:ext uri="{FF2B5EF4-FFF2-40B4-BE49-F238E27FC236}">
              <a16:creationId xmlns:a16="http://schemas.microsoft.com/office/drawing/2014/main" xmlns="" id="{00000000-0008-0000-0000-000011000000}"/>
            </a:ext>
          </a:extLst>
        </xdr:cNvPr>
        <xdr:cNvSpPr txBox="1"/>
      </xdr:nvSpPr>
      <xdr:spPr>
        <a:xfrm>
          <a:off x="133350" y="44624625"/>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4586525"/>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19" name="CuadroTexto 18">
          <a:extLst>
            <a:ext uri="{FF2B5EF4-FFF2-40B4-BE49-F238E27FC236}">
              <a16:creationId xmlns:a16="http://schemas.microsoft.com/office/drawing/2014/main" xmlns="" id="{00000000-0008-0000-0000-000013000000}"/>
            </a:ext>
          </a:extLst>
        </xdr:cNvPr>
        <xdr:cNvSpPr txBox="1"/>
      </xdr:nvSpPr>
      <xdr:spPr>
        <a:xfrm>
          <a:off x="47625" y="47825025"/>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20" name="CuadroTexto 19">
          <a:extLst>
            <a:ext uri="{FF2B5EF4-FFF2-40B4-BE49-F238E27FC236}">
              <a16:creationId xmlns:a16="http://schemas.microsoft.com/office/drawing/2014/main" xmlns="" id="{00000000-0008-0000-0000-000014000000}"/>
            </a:ext>
          </a:extLst>
        </xdr:cNvPr>
        <xdr:cNvSpPr txBox="1"/>
      </xdr:nvSpPr>
      <xdr:spPr>
        <a:xfrm>
          <a:off x="20107" y="50286707"/>
          <a:ext cx="8700029" cy="779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21" name="Imagen 20">
          <a:extLst>
            <a:ext uri="{FF2B5EF4-FFF2-40B4-BE49-F238E27FC236}">
              <a16:creationId xmlns:a16="http://schemas.microsoft.com/office/drawing/2014/main" xmlns="" id="{00000000-0008-0000-0000-000015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9315" y="46418500"/>
          <a:ext cx="6201834" cy="4099982"/>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51345194"/>
          <a:ext cx="7456715" cy="3536497"/>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3" name="Imagen 22">
          <a:extLst>
            <a:ext uri="{FF2B5EF4-FFF2-40B4-BE49-F238E27FC236}">
              <a16:creationId xmlns:a16="http://schemas.microsoft.com/office/drawing/2014/main" xmlns="" id="{00000000-0008-0000-0000-000017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69187" y="54998709"/>
          <a:ext cx="7007678" cy="2452004"/>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24" name="Imagen 23">
          <a:extLst>
            <a:ext uri="{FF2B5EF4-FFF2-40B4-BE49-F238E27FC236}">
              <a16:creationId xmlns:a16="http://schemas.microsoft.com/office/drawing/2014/main" xmlns="" id="{00000000-0008-0000-0000-000018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9641"/>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67775" y="453390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6" name="Flecha derecha 25">
          <a:extLst>
            <a:ext uri="{FF2B5EF4-FFF2-40B4-BE49-F238E27FC236}">
              <a16:creationId xmlns:a16="http://schemas.microsoft.com/office/drawing/2014/main" xmlns="" id="{00000000-0008-0000-0000-00001A000000}"/>
            </a:ext>
          </a:extLst>
        </xdr:cNvPr>
        <xdr:cNvSpPr/>
      </xdr:nvSpPr>
      <xdr:spPr>
        <a:xfrm>
          <a:off x="8829675" y="31575375"/>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7" name="Flecha derecha 26">
          <a:extLst>
            <a:ext uri="{FF2B5EF4-FFF2-40B4-BE49-F238E27FC236}">
              <a16:creationId xmlns:a16="http://schemas.microsoft.com/office/drawing/2014/main" xmlns="" id="{00000000-0008-0000-0000-00001B000000}"/>
            </a:ext>
          </a:extLst>
        </xdr:cNvPr>
        <xdr:cNvSpPr/>
      </xdr:nvSpPr>
      <xdr:spPr>
        <a:xfrm>
          <a:off x="8791575" y="37642800"/>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39200" y="47596425"/>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9" name="Flecha derecha 28">
          <a:extLst>
            <a:ext uri="{FF2B5EF4-FFF2-40B4-BE49-F238E27FC236}">
              <a16:creationId xmlns:a16="http://schemas.microsoft.com/office/drawing/2014/main" xmlns="" id="{00000000-0008-0000-0000-00001D000000}"/>
            </a:ext>
          </a:extLst>
        </xdr:cNvPr>
        <xdr:cNvSpPr/>
      </xdr:nvSpPr>
      <xdr:spPr>
        <a:xfrm>
          <a:off x="8801100" y="52863750"/>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30" name="Flecha derecha 29">
          <a:extLst>
            <a:ext uri="{FF2B5EF4-FFF2-40B4-BE49-F238E27FC236}">
              <a16:creationId xmlns:a16="http://schemas.microsoft.com/office/drawing/2014/main" xmlns="" id="{00000000-0008-0000-0000-00001E000000}"/>
            </a:ext>
          </a:extLst>
        </xdr:cNvPr>
        <xdr:cNvSpPr/>
      </xdr:nvSpPr>
      <xdr:spPr>
        <a:xfrm>
          <a:off x="8829675" y="54892575"/>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31" name="Imagen 30">
          <a:extLst>
            <a:ext uri="{FF2B5EF4-FFF2-40B4-BE49-F238E27FC236}">
              <a16:creationId xmlns:a16="http://schemas.microsoft.com/office/drawing/2014/main" xmlns="" id="{00000000-0008-0000-0000-00001F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13477875"/>
          <a:ext cx="4591050" cy="4856390"/>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2" name="Flecha derecha 31">
          <a:extLst>
            <a:ext uri="{FF2B5EF4-FFF2-40B4-BE49-F238E27FC236}">
              <a16:creationId xmlns:a16="http://schemas.microsoft.com/office/drawing/2014/main" xmlns="" id="{00000000-0008-0000-0000-000020000000}"/>
            </a:ext>
          </a:extLst>
        </xdr:cNvPr>
        <xdr:cNvSpPr/>
      </xdr:nvSpPr>
      <xdr:spPr>
        <a:xfrm>
          <a:off x="8839200" y="1562100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33" name="Imagen 32">
          <a:extLst>
            <a:ext uri="{FF2B5EF4-FFF2-40B4-BE49-F238E27FC236}">
              <a16:creationId xmlns:a16="http://schemas.microsoft.com/office/drawing/2014/main" xmlns="" id="{00000000-0008-0000-0000-000021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11353800"/>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18205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35" name="CuadroTexto 34">
          <a:extLst>
            <a:ext uri="{FF2B5EF4-FFF2-40B4-BE49-F238E27FC236}">
              <a16:creationId xmlns:a16="http://schemas.microsoft.com/office/drawing/2014/main" xmlns="" id="{00000000-0008-0000-0000-000023000000}"/>
            </a:ext>
          </a:extLst>
        </xdr:cNvPr>
        <xdr:cNvSpPr txBox="1"/>
      </xdr:nvSpPr>
      <xdr:spPr>
        <a:xfrm>
          <a:off x="9134475" y="12925425"/>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cstate="print"/>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2" name="1 Imagen" descr="logocapitalmusical">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6068" y="54770"/>
          <a:ext cx="685800"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4838"/>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4" name="CuadroTexto 3">
          <a:extLst>
            <a:ext uri="{FF2B5EF4-FFF2-40B4-BE49-F238E27FC236}">
              <a16:creationId xmlns:a16="http://schemas.microsoft.com/office/drawing/2014/main" xmlns="" id="{00000000-0008-0000-0C00-000004000000}"/>
            </a:ext>
          </a:extLst>
        </xdr:cNvPr>
        <xdr:cNvSpPr txBox="1"/>
      </xdr:nvSpPr>
      <xdr:spPr>
        <a:xfrm>
          <a:off x="12298136" y="3536496"/>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5" name="Conector angular 4">
          <a:extLst>
            <a:ext uri="{FF2B5EF4-FFF2-40B4-BE49-F238E27FC236}">
              <a16:creationId xmlns:a16="http://schemas.microsoft.com/office/drawing/2014/main" xmlns="" id="{00000000-0008-0000-0C00-000005000000}"/>
            </a:ext>
          </a:extLst>
        </xdr:cNvPr>
        <xdr:cNvCxnSpPr/>
      </xdr:nvCxnSpPr>
      <xdr:spPr>
        <a:xfrm>
          <a:off x="11372850" y="4584246"/>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6" name="CuadroTexto 5">
          <a:extLst>
            <a:ext uri="{FF2B5EF4-FFF2-40B4-BE49-F238E27FC236}">
              <a16:creationId xmlns:a16="http://schemas.microsoft.com/office/drawing/2014/main" xmlns="" id="{00000000-0008-0000-0C00-000006000000}"/>
            </a:ext>
          </a:extLst>
        </xdr:cNvPr>
        <xdr:cNvSpPr txBox="1"/>
      </xdr:nvSpPr>
      <xdr:spPr>
        <a:xfrm>
          <a:off x="12284529" y="6032046"/>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7" name="Conector angular 6">
          <a:extLst>
            <a:ext uri="{FF2B5EF4-FFF2-40B4-BE49-F238E27FC236}">
              <a16:creationId xmlns:a16="http://schemas.microsoft.com/office/drawing/2014/main" xmlns="" id="{00000000-0008-0000-0C00-000007000000}"/>
            </a:ext>
          </a:extLst>
        </xdr:cNvPr>
        <xdr:cNvCxnSpPr/>
      </xdr:nvCxnSpPr>
      <xdr:spPr>
        <a:xfrm>
          <a:off x="11372850" y="6508296"/>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1390" y="61851"/>
          <a:ext cx="662354" cy="800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808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2" cstate="print"/>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editAs="oneCell">
    <xdr:from>
      <xdr:col>11</xdr:col>
      <xdr:colOff>719818</xdr:colOff>
      <xdr:row>10</xdr:row>
      <xdr:rowOff>146956</xdr:rowOff>
    </xdr:from>
    <xdr:to>
      <xdr:col>21</xdr:col>
      <xdr:colOff>93889</xdr:colOff>
      <xdr:row>22</xdr:row>
      <xdr:rowOff>269422</xdr:rowOff>
    </xdr:to>
    <xdr:pic>
      <xdr:nvPicPr>
        <xdr:cNvPr id="28" name="Imagen 27">
          <a:extLst>
            <a:ext uri="{FF2B5EF4-FFF2-40B4-BE49-F238E27FC236}">
              <a16:creationId xmlns:a16="http://schemas.microsoft.com/office/drawing/2014/main" xmlns="" id="{00000000-0008-0000-0E00-00001C000000}"/>
            </a:ext>
          </a:extLst>
        </xdr:cNvPr>
        <xdr:cNvPicPr>
          <a:picLocks noChangeAspect="1"/>
        </xdr:cNvPicPr>
      </xdr:nvPicPr>
      <xdr:blipFill rotWithShape="1">
        <a:blip xmlns:r="http://schemas.openxmlformats.org/officeDocument/2006/relationships" r:embed="rId3" cstate="print"/>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150474</xdr:colOff>
      <xdr:row>0</xdr:row>
      <xdr:rowOff>108858</xdr:rowOff>
    </xdr:from>
    <xdr:to>
      <xdr:col>0</xdr:col>
      <xdr:colOff>1931498</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2" cstate="print"/>
        <a:srcRect/>
        <a:stretch>
          <a:fillRect/>
        </a:stretch>
      </xdr:blipFill>
      <xdr:spPr bwMode="auto">
        <a:xfrm>
          <a:off x="150474" y="108858"/>
          <a:ext cx="1781024" cy="889476"/>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cstate="print"/>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627201</xdr:colOff>
      <xdr:row>0</xdr:row>
      <xdr:rowOff>47625</xdr:rowOff>
    </xdr:from>
    <xdr:to>
      <xdr:col>10</xdr:col>
      <xdr:colOff>485775</xdr:colOff>
      <xdr:row>3</xdr:row>
      <xdr:rowOff>247650</xdr:rowOff>
    </xdr:to>
    <xdr:pic>
      <xdr:nvPicPr>
        <xdr:cNvPr id="4" name="1 Imagen" descr="logocapitalmusical">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1376" y="47625"/>
          <a:ext cx="620574"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2" cstate="print"/>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276225</xdr:colOff>
      <xdr:row>10</xdr:row>
      <xdr:rowOff>72117</xdr:rowOff>
    </xdr:from>
    <xdr:to>
      <xdr:col>19</xdr:col>
      <xdr:colOff>602457</xdr:colOff>
      <xdr:row>16</xdr:row>
      <xdr:rowOff>2721</xdr:rowOff>
    </xdr:to>
    <xdr:pic>
      <xdr:nvPicPr>
        <xdr:cNvPr id="48" name="Imagen 47">
          <a:extLst>
            <a:ext uri="{FF2B5EF4-FFF2-40B4-BE49-F238E27FC236}">
              <a16:creationId xmlns:a16="http://schemas.microsoft.com/office/drawing/2014/main" xmlns="" id="{00000000-0008-0000-1400-000030000000}"/>
            </a:ext>
          </a:extLst>
        </xdr:cNvPr>
        <xdr:cNvPicPr>
          <a:picLocks noChangeAspect="1"/>
        </xdr:cNvPicPr>
      </xdr:nvPicPr>
      <xdr:blipFill rotWithShape="1">
        <a:blip xmlns:r="http://schemas.openxmlformats.org/officeDocument/2006/relationships" r:embed="rId3" cstate="print"/>
        <a:srcRect l="27602" t="33467" r="28908" b="36841"/>
        <a:stretch/>
      </xdr:blipFill>
      <xdr:spPr>
        <a:xfrm>
          <a:off x="9601200"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xmlns=""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cstate="print"/>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13</xdr:col>
      <xdr:colOff>521493</xdr:colOff>
      <xdr:row>8</xdr:row>
      <xdr:rowOff>328614</xdr:rowOff>
    </xdr:from>
    <xdr:to>
      <xdr:col>19</xdr:col>
      <xdr:colOff>509587</xdr:colOff>
      <xdr:row>12</xdr:row>
      <xdr:rowOff>485775</xdr:rowOff>
    </xdr:to>
    <xdr:sp macro="" textlink="">
      <xdr:nvSpPr>
        <xdr:cNvPr id="6" name="CuadroTexto 5">
          <a:extLst>
            <a:ext uri="{FF2B5EF4-FFF2-40B4-BE49-F238E27FC236}">
              <a16:creationId xmlns:a16="http://schemas.microsoft.com/office/drawing/2014/main" xmlns="" id="{00000000-0008-0000-1500-000006000000}"/>
            </a:ext>
          </a:extLst>
        </xdr:cNvPr>
        <xdr:cNvSpPr txBox="1"/>
      </xdr:nvSpPr>
      <xdr:spPr>
        <a:xfrm>
          <a:off x="18218943" y="2252664"/>
          <a:ext cx="4560094" cy="4852986"/>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95250</xdr:rowOff>
    </xdr:to>
    <xdr:pic>
      <xdr:nvPicPr>
        <xdr:cNvPr id="2" name="1 Imagen" descr="logocapitalmusical">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53750"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138113</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628650</xdr:colOff>
          <xdr:row>11</xdr:row>
          <xdr:rowOff>57150</xdr:rowOff>
        </xdr:from>
        <xdr:to>
          <xdr:col>19</xdr:col>
          <xdr:colOff>876300</xdr:colOff>
          <xdr:row>13</xdr:row>
          <xdr:rowOff>76200</xdr:rowOff>
        </xdr:to>
        <xdr:sp macro="" textlink="">
          <xdr:nvSpPr>
            <xdr:cNvPr id="3073" name="CheckBox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13</xdr:row>
          <xdr:rowOff>228600</xdr:rowOff>
        </xdr:to>
        <xdr:sp macro="" textlink="">
          <xdr:nvSpPr>
            <xdr:cNvPr id="3074" name="CheckBox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14</xdr:row>
          <xdr:rowOff>57150</xdr:rowOff>
        </xdr:to>
        <xdr:sp macro="" textlink="">
          <xdr:nvSpPr>
            <xdr:cNvPr id="3075" name="CheckBox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161925</xdr:rowOff>
        </xdr:from>
        <xdr:to>
          <xdr:col>19</xdr:col>
          <xdr:colOff>904875</xdr:colOff>
          <xdr:row>15</xdr:row>
          <xdr:rowOff>57150</xdr:rowOff>
        </xdr:to>
        <xdr:sp macro="" textlink="">
          <xdr:nvSpPr>
            <xdr:cNvPr id="3076" name="CheckBox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171450</xdr:rowOff>
        </xdr:from>
        <xdr:to>
          <xdr:col>19</xdr:col>
          <xdr:colOff>904875</xdr:colOff>
          <xdr:row>16</xdr:row>
          <xdr:rowOff>66675</xdr:rowOff>
        </xdr:to>
        <xdr:sp macro="" textlink="">
          <xdr:nvSpPr>
            <xdr:cNvPr id="3077" name="CheckBox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8" name="CheckBox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18</xdr:row>
          <xdr:rowOff>57150</xdr:rowOff>
        </xdr:to>
        <xdr:sp macro="" textlink="">
          <xdr:nvSpPr>
            <xdr:cNvPr id="3079" name="CheckBox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19</xdr:row>
          <xdr:rowOff>57150</xdr:rowOff>
        </xdr:to>
        <xdr:sp macro="" textlink="">
          <xdr:nvSpPr>
            <xdr:cNvPr id="3080" name="CheckBox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1" name="CheckBox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21</xdr:row>
          <xdr:rowOff>28575</xdr:rowOff>
        </xdr:to>
        <xdr:sp macro="" textlink="">
          <xdr:nvSpPr>
            <xdr:cNvPr id="3082" name="CheckBox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22</xdr:row>
          <xdr:rowOff>57150</xdr:rowOff>
        </xdr:to>
        <xdr:sp macro="" textlink="">
          <xdr:nvSpPr>
            <xdr:cNvPr id="3083" name="CheckBox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4" name="CheckBox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24</xdr:row>
          <xdr:rowOff>38100</xdr:rowOff>
        </xdr:to>
        <xdr:sp macro="" textlink="">
          <xdr:nvSpPr>
            <xdr:cNvPr id="3085" name="CheckBox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25</xdr:row>
          <xdr:rowOff>228600</xdr:rowOff>
        </xdr:to>
        <xdr:sp macro="" textlink="">
          <xdr:nvSpPr>
            <xdr:cNvPr id="3086" name="CheckBox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26</xdr:row>
          <xdr:rowOff>57150</xdr:rowOff>
        </xdr:to>
        <xdr:sp macro="" textlink="">
          <xdr:nvSpPr>
            <xdr:cNvPr id="3087" name="CheckBox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8" name="CheckBox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28</xdr:row>
          <xdr:rowOff>57150</xdr:rowOff>
        </xdr:to>
        <xdr:sp macro="" textlink="">
          <xdr:nvSpPr>
            <xdr:cNvPr id="3089" name="CheckBox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29</xdr:row>
          <xdr:rowOff>57150</xdr:rowOff>
        </xdr:to>
        <xdr:sp macro="" textlink="">
          <xdr:nvSpPr>
            <xdr:cNvPr id="3090" name="CheckBox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1" name="CheckBox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2" name="CheckBox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3" name="CheckBox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34</xdr:row>
          <xdr:rowOff>57150</xdr:rowOff>
        </xdr:to>
        <xdr:sp macro="" textlink="">
          <xdr:nvSpPr>
            <xdr:cNvPr id="3094" name="CheckBox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35</xdr:row>
          <xdr:rowOff>57150</xdr:rowOff>
        </xdr:to>
        <xdr:sp macro="" textlink="">
          <xdr:nvSpPr>
            <xdr:cNvPr id="3095" name="CheckBox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6" name="CheckBox2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097" name="CheckBox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098" name="CheckBox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914400</xdr:colOff>
          <xdr:row>39</xdr:row>
          <xdr:rowOff>66675</xdr:rowOff>
        </xdr:to>
        <xdr:sp macro="" textlink="">
          <xdr:nvSpPr>
            <xdr:cNvPr id="3099" name="CheckBox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914400</xdr:colOff>
          <xdr:row>39</xdr:row>
          <xdr:rowOff>66675</xdr:rowOff>
        </xdr:to>
        <xdr:sp macro="" textlink="">
          <xdr:nvSpPr>
            <xdr:cNvPr id="3100" name="CheckBox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914400</xdr:colOff>
          <xdr:row>39</xdr:row>
          <xdr:rowOff>66675</xdr:rowOff>
        </xdr:to>
        <xdr:sp macro="" textlink="">
          <xdr:nvSpPr>
            <xdr:cNvPr id="3101" name="CheckBox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914400</xdr:colOff>
          <xdr:row>39</xdr:row>
          <xdr:rowOff>66675</xdr:rowOff>
        </xdr:to>
        <xdr:sp macro="" textlink="">
          <xdr:nvSpPr>
            <xdr:cNvPr id="3102" name="CheckBox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3" name="CheckBox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4" name="CheckBox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5" name="CheckBox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6" name="CheckBox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7" name="CheckBox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08" name="CheckBox36" hidden="1">
              <a:extLst>
                <a:ext uri="{63B3BB69-23CF-44E3-9099-C40C66FF867C}">
                  <a14:compatExt spid="_x0000_s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0" name="CheckBox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1" name="CheckBox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2" name="CheckBox40"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3" name="CheckBox4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4" name="CheckBox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5" name="CheckBox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6" name="CheckBox4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7" name="CheckBox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0</xdr:rowOff>
        </xdr:from>
        <xdr:to>
          <xdr:col>19</xdr:col>
          <xdr:colOff>904875</xdr:colOff>
          <xdr:row>39</xdr:row>
          <xdr:rowOff>66675</xdr:rowOff>
        </xdr:to>
        <xdr:sp macro="" textlink="">
          <xdr:nvSpPr>
            <xdr:cNvPr id="3118" name="CheckBox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xdr:twoCellAnchor editAs="oneCell">
    <xdr:from>
      <xdr:col>0</xdr:col>
      <xdr:colOff>31750</xdr:colOff>
      <xdr:row>0</xdr:row>
      <xdr:rowOff>164306</xdr:rowOff>
    </xdr:from>
    <xdr:to>
      <xdr:col>1</xdr:col>
      <xdr:colOff>1327150</xdr:colOff>
      <xdr:row>3</xdr:row>
      <xdr:rowOff>42141</xdr:rowOff>
    </xdr:to>
    <xdr:pic>
      <xdr:nvPicPr>
        <xdr:cNvPr id="47" name="3 Imagen" descr="logotipo alcaldia version para documentos word">
          <a:extLst>
            <a:ext uri="{FF2B5EF4-FFF2-40B4-BE49-F238E27FC236}">
              <a16:creationId xmlns:a16="http://schemas.microsoft.com/office/drawing/2014/main" xmlns="" id="{00000000-0008-0000-0400-00002F000000}"/>
            </a:ext>
          </a:extLst>
        </xdr:cNvPr>
        <xdr:cNvPicPr/>
      </xdr:nvPicPr>
      <xdr:blipFill>
        <a:blip xmlns:r="http://schemas.openxmlformats.org/officeDocument/2006/relationships" r:embed="rId1"/>
        <a:srcRect/>
        <a:stretch>
          <a:fillRect/>
        </a:stretch>
      </xdr:blipFill>
      <xdr:spPr bwMode="auto">
        <a:xfrm>
          <a:off x="31750" y="164306"/>
          <a:ext cx="1634067" cy="608085"/>
        </a:xfrm>
        <a:prstGeom prst="rect">
          <a:avLst/>
        </a:prstGeom>
        <a:noFill/>
        <a:ln w="9525">
          <a:noFill/>
          <a:miter lim="800000"/>
          <a:headEnd/>
          <a:tailEnd/>
        </a:ln>
      </xdr:spPr>
    </xdr:pic>
    <xdr:clientData/>
  </xdr:twoCellAnchor>
  <xdr:twoCellAnchor editAs="oneCell">
    <xdr:from>
      <xdr:col>18</xdr:col>
      <xdr:colOff>149341</xdr:colOff>
      <xdr:row>0</xdr:row>
      <xdr:rowOff>43584</xdr:rowOff>
    </xdr:from>
    <xdr:to>
      <xdr:col>18</xdr:col>
      <xdr:colOff>760095</xdr:colOff>
      <xdr:row>2</xdr:row>
      <xdr:rowOff>163125</xdr:rowOff>
    </xdr:to>
    <xdr:pic>
      <xdr:nvPicPr>
        <xdr:cNvPr id="48" name="Imagen 47">
          <a:extLst>
            <a:ext uri="{FF2B5EF4-FFF2-40B4-BE49-F238E27FC236}">
              <a16:creationId xmlns:a16="http://schemas.microsoft.com/office/drawing/2014/main" xmlns="" id="{00000000-0008-0000-0400-000030000000}"/>
            </a:ext>
          </a:extLst>
        </xdr:cNvPr>
        <xdr:cNvPicPr>
          <a:picLocks noChangeAspect="1"/>
        </xdr:cNvPicPr>
      </xdr:nvPicPr>
      <xdr:blipFill>
        <a:blip xmlns:r="http://schemas.openxmlformats.org/officeDocument/2006/relationships" r:embed="rId2"/>
        <a:stretch>
          <a:fillRect/>
        </a:stretch>
      </xdr:blipFill>
      <xdr:spPr>
        <a:xfrm>
          <a:off x="10160116" y="43584"/>
          <a:ext cx="610754" cy="6592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cstate="print"/>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219574</xdr:colOff>
      <xdr:row>0</xdr:row>
      <xdr:rowOff>67862</xdr:rowOff>
    </xdr:from>
    <xdr:to>
      <xdr:col>11</xdr:col>
      <xdr:colOff>743449</xdr:colOff>
      <xdr:row>3</xdr:row>
      <xdr:rowOff>153587</xdr:rowOff>
    </xdr:to>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3</xdr:col>
      <xdr:colOff>817940</xdr:colOff>
      <xdr:row>3</xdr:row>
      <xdr:rowOff>113650</xdr:rowOff>
    </xdr:to>
    <xdr:pic>
      <xdr:nvPicPr>
        <xdr:cNvPr id="3" name="2 Imagen" descr="logotipo alcaldia version para documentos word">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cstate="print"/>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cstate="print"/>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cstate="print"/>
        <a:srcRect/>
        <a:stretch>
          <a:fillRect/>
        </a:stretch>
      </xdr:blipFill>
      <xdr:spPr bwMode="auto">
        <a:xfrm>
          <a:off x="228600" y="114300"/>
          <a:ext cx="1559719" cy="61094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wnloads\20318-DOC-20210708105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DE RIESGO ADMON"/>
      <sheetName val="Hoja13"/>
      <sheetName val="NOO"/>
      <sheetName val="NO"/>
    </sheetNames>
    <sheetDataSet>
      <sheetData sheetId="0"/>
      <sheetData sheetId="1">
        <row r="1">
          <cell r="B1" t="str">
            <v xml:space="preserve">PROCESO: </v>
          </cell>
        </row>
        <row r="8">
          <cell r="A8" t="str">
            <v xml:space="preserve">PROCESO: </v>
          </cell>
        </row>
        <row r="9">
          <cell r="A9" t="str">
            <v xml:space="preserve">OBJETIVO: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B28" t="str">
            <v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v>
          </cell>
          <cell r="C28" t="str">
            <v>*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v>
          </cell>
        </row>
        <row r="29">
          <cell r="B29" t="str">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ell>
          <cell r="C29" t="str">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ell>
        </row>
        <row r="30">
          <cell r="B30" t="str">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ell>
          <cell r="C30" t="str">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ell>
        </row>
        <row r="31">
          <cell r="B31" t="str">
            <v>* Interrupción de las operaciones de la Entidad por algunas horas.
* Reclamaciones o quejas de los usuarios que implican investigaciones internas disciplinarias.
* Imagen institucional afectada localmente por retrasos en la prestación del servicio a los usuarios o ciudadanos.</v>
          </cell>
          <cell r="C31" t="str">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ell>
        </row>
        <row r="32">
          <cell r="B32" t="str">
            <v>* No hay interrupción de las operaciones de la entidad.
* No se generan sanciones económicas o administrativas.
* No se afecta la imagen institucional de forma significativa</v>
          </cell>
          <cell r="C32" t="str">
            <v>*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v>
          </cell>
        </row>
      </sheetData>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9" Type="http://schemas.openxmlformats.org/officeDocument/2006/relationships/control" Target="../activeX/activeX34.xml"/><Relationship Id="rId21" Type="http://schemas.openxmlformats.org/officeDocument/2006/relationships/control" Target="../activeX/activeX17.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control" Target="../activeX/activeX3.xml"/><Relationship Id="rId2" Type="http://schemas.openxmlformats.org/officeDocument/2006/relationships/drawing" Target="../drawings/drawing3.xml"/><Relationship Id="rId16" Type="http://schemas.openxmlformats.org/officeDocument/2006/relationships/control" Target="../activeX/activeX12.xml"/><Relationship Id="rId29" Type="http://schemas.openxmlformats.org/officeDocument/2006/relationships/control" Target="../activeX/activeX24.xml"/><Relationship Id="rId11" Type="http://schemas.openxmlformats.org/officeDocument/2006/relationships/control" Target="../activeX/activeX7.xml"/><Relationship Id="rId24" Type="http://schemas.openxmlformats.org/officeDocument/2006/relationships/control" Target="../activeX/activeX20.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1.xml"/><Relationship Id="rId23" Type="http://schemas.openxmlformats.org/officeDocument/2006/relationships/control" Target="../activeX/activeX19.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6.xml"/><Relationship Id="rId19" Type="http://schemas.openxmlformats.org/officeDocument/2006/relationships/control" Target="../activeX/activeX15.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image" Target="../media/image15.emf"/><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4.xml"/><Relationship Id="rId51" Type="http://schemas.openxmlformats.org/officeDocument/2006/relationships/image" Target="../media/image16.emf"/><Relationship Id="rId3" Type="http://schemas.openxmlformats.org/officeDocument/2006/relationships/vmlDrawing" Target="../drawings/vmlDrawing1.v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0" Type="http://schemas.openxmlformats.org/officeDocument/2006/relationships/control" Target="../activeX/activeX16.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zoomScale="120" zoomScaleNormal="120" workbookViewId="0">
      <selection activeCell="B7" sqref="B7:F7"/>
    </sheetView>
  </sheetViews>
  <sheetFormatPr baseColWidth="10" defaultColWidth="11.42578125" defaultRowHeight="14.25" x14ac:dyDescent="0.2"/>
  <cols>
    <col min="1" max="1" width="22.42578125" style="252" customWidth="1"/>
    <col min="2" max="3" width="11.42578125" style="252"/>
    <col min="4" max="4" width="45.140625" style="252" customWidth="1"/>
    <col min="5" max="5" width="25" style="252" customWidth="1"/>
    <col min="6" max="6" width="15.42578125" style="252" customWidth="1"/>
    <col min="7" max="16384" width="11.42578125" style="252"/>
  </cols>
  <sheetData>
    <row r="1" spans="1:7" ht="30" customHeight="1" x14ac:dyDescent="0.2">
      <c r="A1" s="312"/>
      <c r="B1" s="315" t="s">
        <v>262</v>
      </c>
      <c r="C1" s="316"/>
      <c r="D1" s="317"/>
      <c r="E1" s="251" t="s">
        <v>471</v>
      </c>
      <c r="F1" s="324"/>
    </row>
    <row r="2" spans="1:7" x14ac:dyDescent="0.2">
      <c r="A2" s="313"/>
      <c r="B2" s="318"/>
      <c r="C2" s="319"/>
      <c r="D2" s="320"/>
      <c r="E2" s="253" t="s">
        <v>472</v>
      </c>
      <c r="F2" s="325"/>
    </row>
    <row r="3" spans="1:7" ht="15" customHeight="1" x14ac:dyDescent="0.2">
      <c r="A3" s="313"/>
      <c r="B3" s="318"/>
      <c r="C3" s="319"/>
      <c r="D3" s="320"/>
      <c r="E3" s="253" t="s">
        <v>473</v>
      </c>
      <c r="F3" s="325"/>
    </row>
    <row r="4" spans="1:7" ht="15" thickBot="1" x14ac:dyDescent="0.25">
      <c r="A4" s="314"/>
      <c r="B4" s="321"/>
      <c r="C4" s="322"/>
      <c r="D4" s="323"/>
      <c r="E4" s="254" t="s">
        <v>495</v>
      </c>
      <c r="F4" s="326"/>
    </row>
    <row r="5" spans="1:7" ht="15" thickBot="1" x14ac:dyDescent="0.25"/>
    <row r="6" spans="1:7" ht="42.75" customHeight="1" x14ac:dyDescent="0.2">
      <c r="A6" s="123" t="s">
        <v>263</v>
      </c>
      <c r="B6" s="327" t="s">
        <v>270</v>
      </c>
      <c r="C6" s="327"/>
      <c r="D6" s="327"/>
      <c r="E6" s="327"/>
      <c r="F6" s="328"/>
    </row>
    <row r="7" spans="1:7" ht="50.25" customHeight="1" thickBot="1" x14ac:dyDescent="0.25">
      <c r="A7" s="124" t="s">
        <v>264</v>
      </c>
      <c r="B7" s="329" t="s">
        <v>265</v>
      </c>
      <c r="C7" s="329"/>
      <c r="D7" s="329"/>
      <c r="E7" s="329"/>
      <c r="F7" s="330"/>
    </row>
    <row r="8" spans="1:7" ht="17.25" customHeight="1" x14ac:dyDescent="0.2">
      <c r="A8" s="311"/>
      <c r="B8" s="311"/>
      <c r="C8" s="311"/>
      <c r="D8" s="311"/>
      <c r="E8" s="311"/>
      <c r="F8" s="311"/>
    </row>
    <row r="9" spans="1:7" ht="54.75" customHeight="1" x14ac:dyDescent="0.2">
      <c r="A9" s="334" t="s">
        <v>366</v>
      </c>
      <c r="B9" s="334"/>
      <c r="C9" s="334"/>
      <c r="D9" s="334"/>
      <c r="E9" s="334"/>
      <c r="F9" s="334"/>
    </row>
    <row r="10" spans="1:7" ht="18" customHeight="1" thickBot="1" x14ac:dyDescent="0.25">
      <c r="A10" s="335"/>
      <c r="B10" s="336"/>
      <c r="C10" s="336"/>
      <c r="D10" s="336"/>
      <c r="E10" s="336"/>
      <c r="F10" s="336"/>
      <c r="G10" s="336"/>
    </row>
    <row r="11" spans="1:7" ht="24.75" customHeight="1" x14ac:dyDescent="0.2">
      <c r="A11" s="337" t="s">
        <v>266</v>
      </c>
      <c r="B11" s="338"/>
      <c r="C11" s="338"/>
      <c r="D11" s="338"/>
      <c r="E11" s="338"/>
      <c r="F11" s="339"/>
    </row>
    <row r="12" spans="1:7" ht="229.5" customHeight="1" thickBot="1" x14ac:dyDescent="0.25">
      <c r="A12" s="340" t="s">
        <v>365</v>
      </c>
      <c r="B12" s="329"/>
      <c r="C12" s="329"/>
      <c r="D12" s="329"/>
      <c r="E12" s="329"/>
      <c r="F12" s="330"/>
    </row>
    <row r="13" spans="1:7" ht="18" customHeight="1" thickBot="1" x14ac:dyDescent="0.25">
      <c r="A13" s="341"/>
      <c r="B13" s="341"/>
      <c r="C13" s="341"/>
      <c r="D13" s="341"/>
      <c r="E13" s="341"/>
      <c r="F13" s="341"/>
    </row>
    <row r="14" spans="1:7" ht="26.25" customHeight="1" x14ac:dyDescent="0.2">
      <c r="A14" s="337" t="s">
        <v>267</v>
      </c>
      <c r="B14" s="338"/>
      <c r="C14" s="338"/>
      <c r="D14" s="338"/>
      <c r="E14" s="338"/>
      <c r="F14" s="339"/>
    </row>
    <row r="15" spans="1:7" ht="284.25" customHeight="1" thickBot="1" x14ac:dyDescent="0.25">
      <c r="A15" s="340" t="s">
        <v>368</v>
      </c>
      <c r="B15" s="329"/>
      <c r="C15" s="329"/>
      <c r="D15" s="329"/>
      <c r="E15" s="329"/>
      <c r="F15" s="330"/>
    </row>
    <row r="16" spans="1:7" ht="21.75" customHeight="1" thickBot="1" x14ac:dyDescent="0.25">
      <c r="A16" s="255"/>
      <c r="B16" s="255"/>
      <c r="C16" s="255"/>
      <c r="D16" s="255"/>
      <c r="E16" s="255"/>
      <c r="F16" s="255"/>
    </row>
    <row r="17" spans="1:7" ht="23.25" customHeight="1" thickBot="1" x14ac:dyDescent="0.25">
      <c r="A17" s="337" t="s">
        <v>371</v>
      </c>
      <c r="B17" s="338"/>
      <c r="C17" s="338"/>
      <c r="D17" s="338"/>
      <c r="E17" s="338"/>
      <c r="F17" s="339"/>
    </row>
    <row r="18" spans="1:7" ht="81.75" customHeight="1" x14ac:dyDescent="0.2">
      <c r="A18" s="342" t="s">
        <v>372</v>
      </c>
      <c r="B18" s="343"/>
      <c r="C18" s="343"/>
      <c r="D18" s="343"/>
      <c r="E18" s="343"/>
      <c r="F18" s="344"/>
    </row>
    <row r="19" spans="1:7" ht="71.25" customHeight="1" thickBot="1" x14ac:dyDescent="0.25">
      <c r="A19" s="345"/>
      <c r="B19" s="346"/>
      <c r="C19" s="346"/>
      <c r="D19" s="346"/>
      <c r="E19" s="346"/>
      <c r="F19" s="347"/>
    </row>
    <row r="20" spans="1:7" ht="15" thickBot="1" x14ac:dyDescent="0.25"/>
    <row r="21" spans="1:7" ht="27" customHeight="1" x14ac:dyDescent="0.2">
      <c r="A21" s="348" t="s">
        <v>327</v>
      </c>
      <c r="B21" s="349"/>
      <c r="C21" s="349"/>
      <c r="D21" s="349"/>
      <c r="E21" s="349"/>
      <c r="F21" s="350"/>
      <c r="G21" s="256"/>
    </row>
    <row r="22" spans="1:7" ht="363" customHeight="1" thickBot="1" x14ac:dyDescent="0.25">
      <c r="A22" s="351" t="s">
        <v>337</v>
      </c>
      <c r="B22" s="352"/>
      <c r="C22" s="352"/>
      <c r="D22" s="352"/>
      <c r="E22" s="352"/>
      <c r="F22" s="353"/>
      <c r="G22" s="256"/>
    </row>
    <row r="23" spans="1:7" ht="15" thickBot="1" x14ac:dyDescent="0.25"/>
    <row r="24" spans="1:7" ht="28.5" customHeight="1" thickBot="1" x14ac:dyDescent="0.25">
      <c r="A24" s="331" t="s">
        <v>328</v>
      </c>
      <c r="B24" s="332"/>
      <c r="C24" s="332"/>
      <c r="D24" s="332"/>
      <c r="E24" s="332"/>
      <c r="F24" s="333"/>
    </row>
    <row r="25" spans="1:7" ht="375" customHeight="1" x14ac:dyDescent="0.2">
      <c r="A25" s="357" t="s">
        <v>306</v>
      </c>
      <c r="B25" s="358"/>
      <c r="C25" s="358"/>
      <c r="D25" s="358"/>
      <c r="E25" s="358"/>
      <c r="F25" s="359"/>
    </row>
    <row r="26" spans="1:7" ht="27.6" customHeight="1" thickBot="1" x14ac:dyDescent="0.25">
      <c r="A26" s="360"/>
      <c r="B26" s="361"/>
      <c r="C26" s="361"/>
      <c r="D26" s="361"/>
      <c r="E26" s="361"/>
      <c r="F26" s="362"/>
    </row>
    <row r="27" spans="1:7" ht="25.5" customHeight="1" thickBot="1" x14ac:dyDescent="0.25">
      <c r="A27" s="255"/>
      <c r="B27" s="255"/>
      <c r="C27" s="255"/>
      <c r="D27" s="255"/>
      <c r="E27" s="255"/>
      <c r="F27" s="255"/>
    </row>
    <row r="28" spans="1:7" ht="27" customHeight="1" x14ac:dyDescent="0.2">
      <c r="A28" s="363" t="s">
        <v>329</v>
      </c>
      <c r="B28" s="364"/>
      <c r="C28" s="364"/>
      <c r="D28" s="364"/>
      <c r="E28" s="364"/>
      <c r="F28" s="365"/>
    </row>
    <row r="29" spans="1:7" ht="210.75" customHeight="1" thickBot="1" x14ac:dyDescent="0.25">
      <c r="A29" s="340" t="s">
        <v>303</v>
      </c>
      <c r="B29" s="329"/>
      <c r="C29" s="329"/>
      <c r="D29" s="329"/>
      <c r="E29" s="329"/>
      <c r="F29" s="330"/>
    </row>
    <row r="30" spans="1:7" ht="15" thickBot="1" x14ac:dyDescent="0.25"/>
    <row r="31" spans="1:7" ht="30.75" customHeight="1" x14ac:dyDescent="0.2">
      <c r="A31" s="366" t="s">
        <v>330</v>
      </c>
      <c r="B31" s="367"/>
      <c r="C31" s="367"/>
      <c r="D31" s="367"/>
      <c r="E31" s="367"/>
      <c r="F31" s="368"/>
    </row>
    <row r="32" spans="1:7" ht="138" customHeight="1" thickBot="1" x14ac:dyDescent="0.25">
      <c r="A32" s="369" t="s">
        <v>304</v>
      </c>
      <c r="B32" s="370"/>
      <c r="C32" s="370"/>
      <c r="D32" s="370"/>
      <c r="E32" s="370"/>
      <c r="F32" s="371"/>
    </row>
    <row r="33" spans="1:6" ht="15" thickBot="1" x14ac:dyDescent="0.25"/>
    <row r="34" spans="1:6" ht="28.5" customHeight="1" x14ac:dyDescent="0.2">
      <c r="A34" s="372" t="s">
        <v>331</v>
      </c>
      <c r="B34" s="373"/>
      <c r="C34" s="373"/>
      <c r="D34" s="373"/>
      <c r="E34" s="373"/>
      <c r="F34" s="374"/>
    </row>
    <row r="35" spans="1:6" ht="219" customHeight="1" thickBot="1" x14ac:dyDescent="0.25">
      <c r="A35" s="340" t="s">
        <v>297</v>
      </c>
      <c r="B35" s="329"/>
      <c r="C35" s="329"/>
      <c r="D35" s="329"/>
      <c r="E35" s="329"/>
      <c r="F35" s="330"/>
    </row>
    <row r="36" spans="1:6" ht="15" thickBot="1" x14ac:dyDescent="0.25"/>
    <row r="37" spans="1:6" ht="27.75" customHeight="1" x14ac:dyDescent="0.2">
      <c r="A37" s="372" t="s">
        <v>332</v>
      </c>
      <c r="B37" s="373"/>
      <c r="C37" s="373"/>
      <c r="D37" s="373"/>
      <c r="E37" s="373"/>
      <c r="F37" s="374"/>
    </row>
    <row r="38" spans="1:6" ht="170.25" customHeight="1" thickBot="1" x14ac:dyDescent="0.25">
      <c r="A38" s="340" t="s">
        <v>298</v>
      </c>
      <c r="B38" s="329"/>
      <c r="C38" s="329"/>
      <c r="D38" s="329"/>
      <c r="E38" s="329"/>
      <c r="F38" s="330"/>
    </row>
    <row r="39" spans="1:6" ht="15" thickBot="1" x14ac:dyDescent="0.25"/>
    <row r="40" spans="1:6" ht="27.75" customHeight="1" x14ac:dyDescent="0.2">
      <c r="A40" s="375" t="s">
        <v>333</v>
      </c>
      <c r="B40" s="376"/>
      <c r="C40" s="376"/>
      <c r="D40" s="376"/>
      <c r="E40" s="376"/>
      <c r="F40" s="377"/>
    </row>
    <row r="41" spans="1:6" ht="208.5" customHeight="1" thickBot="1" x14ac:dyDescent="0.25">
      <c r="A41" s="340" t="s">
        <v>364</v>
      </c>
      <c r="B41" s="329"/>
      <c r="C41" s="329"/>
      <c r="D41" s="329"/>
      <c r="E41" s="329"/>
      <c r="F41" s="330"/>
    </row>
    <row r="42" spans="1:6" ht="15" thickBot="1" x14ac:dyDescent="0.25"/>
    <row r="43" spans="1:6" ht="29.25" customHeight="1" x14ac:dyDescent="0.2">
      <c r="A43" s="354" t="s">
        <v>369</v>
      </c>
      <c r="B43" s="355"/>
      <c r="C43" s="355"/>
      <c r="D43" s="355"/>
      <c r="E43" s="355"/>
      <c r="F43" s="356"/>
    </row>
    <row r="44" spans="1:6" ht="274.5" customHeight="1" thickBot="1" x14ac:dyDescent="0.25">
      <c r="A44" s="340" t="s">
        <v>291</v>
      </c>
      <c r="B44" s="329"/>
      <c r="C44" s="329"/>
      <c r="D44" s="329"/>
      <c r="E44" s="329"/>
      <c r="F44" s="330"/>
    </row>
    <row r="45" spans="1:6" ht="15" thickBot="1" x14ac:dyDescent="0.25"/>
    <row r="46" spans="1:6" ht="29.25" customHeight="1" x14ac:dyDescent="0.2">
      <c r="A46" s="354" t="s">
        <v>334</v>
      </c>
      <c r="B46" s="355"/>
      <c r="C46" s="355"/>
      <c r="D46" s="355"/>
      <c r="E46" s="355"/>
      <c r="F46" s="356"/>
    </row>
    <row r="47" spans="1:6" s="257" customFormat="1" ht="181.5" customHeight="1" thickBot="1" x14ac:dyDescent="0.3">
      <c r="A47" s="381" t="s">
        <v>292</v>
      </c>
      <c r="B47" s="382"/>
      <c r="C47" s="382"/>
      <c r="D47" s="382"/>
      <c r="E47" s="382"/>
      <c r="F47" s="383"/>
    </row>
    <row r="48" spans="1:6" ht="15.75" customHeight="1" thickBot="1" x14ac:dyDescent="0.25">
      <c r="A48" s="255"/>
      <c r="B48" s="255"/>
      <c r="C48" s="255"/>
      <c r="D48" s="255"/>
      <c r="E48" s="255"/>
      <c r="F48" s="255"/>
    </row>
    <row r="49" spans="1:6" ht="19.5" customHeight="1" x14ac:dyDescent="0.2">
      <c r="A49" s="384" t="s">
        <v>335</v>
      </c>
      <c r="B49" s="385"/>
      <c r="C49" s="385"/>
      <c r="D49" s="385"/>
      <c r="E49" s="385"/>
      <c r="F49" s="386"/>
    </row>
    <row r="50" spans="1:6" ht="363" customHeight="1" thickBot="1" x14ac:dyDescent="0.25">
      <c r="A50" s="387" t="s">
        <v>299</v>
      </c>
      <c r="B50" s="388"/>
      <c r="C50" s="388"/>
      <c r="D50" s="388"/>
      <c r="E50" s="388"/>
      <c r="F50" s="389"/>
    </row>
    <row r="51" spans="1:6" ht="15" thickBot="1" x14ac:dyDescent="0.25"/>
    <row r="52" spans="1:6" ht="27.75" customHeight="1" x14ac:dyDescent="0.2">
      <c r="A52" s="390" t="s">
        <v>336</v>
      </c>
      <c r="B52" s="391"/>
      <c r="C52" s="391"/>
      <c r="D52" s="391"/>
      <c r="E52" s="391"/>
      <c r="F52" s="392"/>
    </row>
    <row r="53" spans="1:6" ht="409.6" customHeight="1" x14ac:dyDescent="0.2">
      <c r="A53" s="378" t="s">
        <v>302</v>
      </c>
      <c r="B53" s="379"/>
      <c r="C53" s="379"/>
      <c r="D53" s="379"/>
      <c r="E53" s="379"/>
      <c r="F53" s="380"/>
    </row>
    <row r="54" spans="1:6" ht="77.25" customHeight="1" thickBot="1" x14ac:dyDescent="0.25">
      <c r="A54" s="345"/>
      <c r="B54" s="346"/>
      <c r="C54" s="346"/>
      <c r="D54" s="346"/>
      <c r="E54" s="346"/>
      <c r="F54" s="347"/>
    </row>
  </sheetData>
  <sheetProtection selectLockedCells="1"/>
  <mergeCells count="37">
    <mergeCell ref="A53:F54"/>
    <mergeCell ref="A44:F44"/>
    <mergeCell ref="A46:F46"/>
    <mergeCell ref="A47:F47"/>
    <mergeCell ref="A49:F49"/>
    <mergeCell ref="A50:F50"/>
    <mergeCell ref="A52:F52"/>
    <mergeCell ref="A43:F43"/>
    <mergeCell ref="A25:F26"/>
    <mergeCell ref="A28:F28"/>
    <mergeCell ref="A29:F29"/>
    <mergeCell ref="A31:F31"/>
    <mergeCell ref="A32:F32"/>
    <mergeCell ref="A34:F34"/>
    <mergeCell ref="A35:F35"/>
    <mergeCell ref="A37:F37"/>
    <mergeCell ref="A38:F38"/>
    <mergeCell ref="A40:F40"/>
    <mergeCell ref="A41:F41"/>
    <mergeCell ref="A24:F24"/>
    <mergeCell ref="A9:F9"/>
    <mergeCell ref="A10:G10"/>
    <mergeCell ref="A11:F11"/>
    <mergeCell ref="A12:F12"/>
    <mergeCell ref="A13:F13"/>
    <mergeCell ref="A14:F14"/>
    <mergeCell ref="A15:F15"/>
    <mergeCell ref="A17:F17"/>
    <mergeCell ref="A18:F19"/>
    <mergeCell ref="A21:F21"/>
    <mergeCell ref="A22:F22"/>
    <mergeCell ref="A8:F8"/>
    <mergeCell ref="A1:A4"/>
    <mergeCell ref="B1:D4"/>
    <mergeCell ref="F1:F4"/>
    <mergeCell ref="B6:F6"/>
    <mergeCell ref="B7:F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14"/>
  <sheetViews>
    <sheetView topLeftCell="G9" zoomScaleNormal="100" workbookViewId="0">
      <selection activeCell="B10" sqref="B10"/>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70"/>
      <c r="B1" s="432" t="str">
        <f>CONTEXTO!B1</f>
        <v xml:space="preserve">PROCESO: </v>
      </c>
      <c r="C1" s="432"/>
      <c r="D1" s="432"/>
      <c r="E1" s="432"/>
      <c r="F1" s="327" t="s">
        <v>471</v>
      </c>
      <c r="G1" s="327"/>
      <c r="H1" s="327"/>
      <c r="I1" s="327"/>
      <c r="J1" s="631"/>
    </row>
    <row r="2" spans="1:12" x14ac:dyDescent="0.2">
      <c r="A2" s="471"/>
      <c r="B2" s="433" t="s">
        <v>68</v>
      </c>
      <c r="C2" s="433"/>
      <c r="D2" s="433"/>
      <c r="E2" s="433"/>
      <c r="F2" s="494" t="s">
        <v>472</v>
      </c>
      <c r="G2" s="494"/>
      <c r="H2" s="494"/>
      <c r="I2" s="494"/>
      <c r="J2" s="632"/>
    </row>
    <row r="3" spans="1:12" ht="15" customHeight="1" x14ac:dyDescent="0.2">
      <c r="A3" s="471"/>
      <c r="B3" s="433"/>
      <c r="C3" s="433"/>
      <c r="D3" s="433"/>
      <c r="E3" s="433"/>
      <c r="F3" s="494" t="s">
        <v>473</v>
      </c>
      <c r="G3" s="494"/>
      <c r="H3" s="494"/>
      <c r="I3" s="494"/>
      <c r="J3" s="632"/>
    </row>
    <row r="4" spans="1:12" ht="15" thickBot="1" x14ac:dyDescent="0.25">
      <c r="A4" s="471"/>
      <c r="B4" s="433"/>
      <c r="C4" s="433"/>
      <c r="D4" s="433"/>
      <c r="E4" s="433"/>
      <c r="F4" s="494" t="s">
        <v>500</v>
      </c>
      <c r="G4" s="494"/>
      <c r="H4" s="494"/>
      <c r="I4" s="494"/>
      <c r="J4" s="633"/>
    </row>
    <row r="5" spans="1:12" ht="15.75" x14ac:dyDescent="0.2">
      <c r="A5" s="641"/>
      <c r="B5" s="642"/>
      <c r="C5" s="642"/>
      <c r="D5" s="642"/>
      <c r="E5" s="642"/>
      <c r="F5" s="642"/>
      <c r="G5" s="642"/>
      <c r="H5" s="642"/>
      <c r="I5" s="642"/>
      <c r="J5" s="643"/>
    </row>
    <row r="6" spans="1:12" ht="39.75" customHeight="1" x14ac:dyDescent="0.2">
      <c r="A6" s="637" t="str">
        <f>CONTEXTO!A8</f>
        <v>PROCESO: PLANEACIÓN ESTRATÉGICA Y TERRITORIAL</v>
      </c>
      <c r="B6" s="638"/>
      <c r="C6" s="638"/>
      <c r="D6" s="638"/>
      <c r="E6" s="638"/>
      <c r="F6" s="638"/>
      <c r="G6" s="638"/>
      <c r="H6" s="638"/>
      <c r="I6" s="638"/>
      <c r="J6" s="639"/>
    </row>
    <row r="7" spans="1:12" s="68" customFormat="1" ht="63" customHeight="1" thickBot="1" x14ac:dyDescent="0.25">
      <c r="A7" s="634" t="str">
        <f>CONTEXTO!A9</f>
        <v>OBJETIVO:PLANEAR,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v>
      </c>
      <c r="B7" s="635"/>
      <c r="C7" s="635"/>
      <c r="D7" s="635"/>
      <c r="E7" s="635"/>
      <c r="F7" s="635"/>
      <c r="G7" s="635"/>
      <c r="H7" s="635"/>
      <c r="I7" s="635"/>
      <c r="J7" s="636"/>
    </row>
    <row r="8" spans="1:12" s="68" customFormat="1" ht="25.5" customHeight="1" thickBot="1" x14ac:dyDescent="0.25">
      <c r="A8" s="640"/>
      <c r="B8" s="640"/>
      <c r="C8" s="640"/>
      <c r="D8" s="640"/>
      <c r="E8" s="640"/>
      <c r="F8" s="640"/>
      <c r="G8" s="640"/>
      <c r="H8" s="640"/>
      <c r="I8" s="640"/>
      <c r="J8" s="640"/>
    </row>
    <row r="9" spans="1:12" s="68" customFormat="1" ht="69" customHeight="1" thickBot="1" x14ac:dyDescent="0.25">
      <c r="A9" s="75" t="s">
        <v>260</v>
      </c>
      <c r="B9" s="76" t="s">
        <v>259</v>
      </c>
      <c r="C9" s="77" t="s">
        <v>261</v>
      </c>
      <c r="D9" s="78" t="s">
        <v>79</v>
      </c>
      <c r="E9" s="77" t="s">
        <v>69</v>
      </c>
      <c r="F9" s="76" t="s">
        <v>70</v>
      </c>
      <c r="G9" s="76" t="s">
        <v>71</v>
      </c>
      <c r="H9" s="76" t="s">
        <v>72</v>
      </c>
      <c r="I9" s="76" t="s">
        <v>73</v>
      </c>
      <c r="J9" s="290" t="s">
        <v>74</v>
      </c>
    </row>
    <row r="10" spans="1:12" s="68" customFormat="1" ht="86.25" customHeight="1" x14ac:dyDescent="0.2">
      <c r="A10" s="644" t="s">
        <v>437</v>
      </c>
      <c r="B10" s="291" t="s">
        <v>521</v>
      </c>
      <c r="C10" s="647" t="s">
        <v>439</v>
      </c>
      <c r="D10" s="292" t="s">
        <v>435</v>
      </c>
      <c r="E10" s="647" t="s">
        <v>440</v>
      </c>
      <c r="F10" s="650" t="s">
        <v>138</v>
      </c>
      <c r="G10" s="650" t="s">
        <v>138</v>
      </c>
      <c r="H10" s="650" t="s">
        <v>138</v>
      </c>
      <c r="I10" s="650" t="s">
        <v>138</v>
      </c>
      <c r="J10" s="655" t="str">
        <f>IF(F10="NA","GESTION",IF(G10="NA","GESTION",IF(H10="NA","GESTION",IF(I10="NA","GESTION",IF(F10&lt;&gt;"X"," ",IF(G10&lt;&gt;"X"," ",IF(H10&lt;&gt;"X"," ",IF(I10&lt;&gt;"X"," ","CORRUPCION"))))))))</f>
        <v>CORRUPCION</v>
      </c>
      <c r="K10" s="74"/>
      <c r="L10" s="74"/>
    </row>
    <row r="11" spans="1:12" ht="87.75" customHeight="1" x14ac:dyDescent="0.2">
      <c r="A11" s="645"/>
      <c r="B11" s="187" t="s">
        <v>520</v>
      </c>
      <c r="C11" s="653"/>
      <c r="D11" s="245" t="s">
        <v>436</v>
      </c>
      <c r="E11" s="648"/>
      <c r="F11" s="651"/>
      <c r="G11" s="651"/>
      <c r="H11" s="651"/>
      <c r="I11" s="651"/>
      <c r="J11" s="656"/>
    </row>
    <row r="12" spans="1:12" ht="60.75" customHeight="1" thickBot="1" x14ac:dyDescent="0.25">
      <c r="A12" s="646"/>
      <c r="B12" s="293" t="s">
        <v>519</v>
      </c>
      <c r="C12" s="654"/>
      <c r="D12" s="294" t="s">
        <v>417</v>
      </c>
      <c r="E12" s="649"/>
      <c r="F12" s="652"/>
      <c r="G12" s="652"/>
      <c r="H12" s="652"/>
      <c r="I12" s="652"/>
      <c r="J12" s="657"/>
    </row>
    <row r="13" spans="1:12" ht="66" customHeight="1" x14ac:dyDescent="0.2"/>
    <row r="14" spans="1:12" ht="76.5" customHeight="1" x14ac:dyDescent="0.2"/>
  </sheetData>
  <sheetProtection selectLockedCells="1"/>
  <mergeCells count="20">
    <mergeCell ref="A7:J7"/>
    <mergeCell ref="A6:J6"/>
    <mergeCell ref="A8:J8"/>
    <mergeCell ref="A5:J5"/>
    <mergeCell ref="A10:A12"/>
    <mergeCell ref="E10:E12"/>
    <mergeCell ref="F10:F12"/>
    <mergeCell ref="G10:G12"/>
    <mergeCell ref="C10:C12"/>
    <mergeCell ref="H10:H12"/>
    <mergeCell ref="I10:I12"/>
    <mergeCell ref="J10:J12"/>
    <mergeCell ref="A1:A4"/>
    <mergeCell ref="J1:J4"/>
    <mergeCell ref="F1:I1"/>
    <mergeCell ref="F2:I2"/>
    <mergeCell ref="F3:I3"/>
    <mergeCell ref="F4:I4"/>
    <mergeCell ref="B1:E1"/>
    <mergeCell ref="B2:E4"/>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12"/>
  <sheetViews>
    <sheetView topLeftCell="A7" zoomScaleNormal="100" workbookViewId="0">
      <selection activeCell="B10" sqref="B10:B12"/>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70"/>
      <c r="B1" s="432" t="str">
        <f>CONTEXTO!B1</f>
        <v xml:space="preserve">PROCESO: </v>
      </c>
      <c r="C1" s="432"/>
      <c r="D1" s="327" t="s">
        <v>471</v>
      </c>
      <c r="E1" s="327"/>
      <c r="F1" s="631"/>
    </row>
    <row r="2" spans="1:6" x14ac:dyDescent="0.2">
      <c r="A2" s="471"/>
      <c r="B2" s="433" t="s">
        <v>75</v>
      </c>
      <c r="C2" s="433"/>
      <c r="D2" s="494" t="s">
        <v>472</v>
      </c>
      <c r="E2" s="494"/>
      <c r="F2" s="632"/>
    </row>
    <row r="3" spans="1:6" ht="15" customHeight="1" x14ac:dyDescent="0.2">
      <c r="A3" s="471"/>
      <c r="B3" s="433"/>
      <c r="C3" s="433"/>
      <c r="D3" s="494" t="s">
        <v>473</v>
      </c>
      <c r="E3" s="494"/>
      <c r="F3" s="632"/>
    </row>
    <row r="4" spans="1:6" ht="15" thickBot="1" x14ac:dyDescent="0.25">
      <c r="A4" s="471"/>
      <c r="B4" s="433"/>
      <c r="C4" s="433"/>
      <c r="D4" s="494" t="s">
        <v>501</v>
      </c>
      <c r="E4" s="494"/>
      <c r="F4" s="633"/>
    </row>
    <row r="5" spans="1:6" ht="15.75" x14ac:dyDescent="0.2">
      <c r="A5" s="641"/>
      <c r="B5" s="642"/>
      <c r="C5" s="642"/>
      <c r="D5" s="642"/>
      <c r="E5" s="642"/>
      <c r="F5" s="643"/>
    </row>
    <row r="6" spans="1:6" s="68" customFormat="1" ht="25.5" customHeight="1" x14ac:dyDescent="0.2">
      <c r="A6" s="666" t="str">
        <f>CONTEXTO!A8</f>
        <v>PROCESO: PLANEACIÓN ESTRATÉGICA Y TERRITORIAL</v>
      </c>
      <c r="B6" s="667"/>
      <c r="C6" s="667"/>
      <c r="D6" s="667"/>
      <c r="E6" s="667"/>
      <c r="F6" s="668"/>
    </row>
    <row r="7" spans="1:6" s="68" customFormat="1" ht="65.25" customHeight="1" thickBot="1" x14ac:dyDescent="0.25">
      <c r="A7" s="669" t="str">
        <f>CONTEXTO!A9</f>
        <v>OBJETIVO:PLANEAR,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v>
      </c>
      <c r="B7" s="670"/>
      <c r="C7" s="670"/>
      <c r="D7" s="670"/>
      <c r="E7" s="670"/>
      <c r="F7" s="671"/>
    </row>
    <row r="8" spans="1:6" s="68" customFormat="1" ht="18.75" customHeight="1" thickBot="1" x14ac:dyDescent="0.25">
      <c r="A8" s="640"/>
      <c r="B8" s="640"/>
      <c r="C8" s="640"/>
      <c r="D8" s="640"/>
      <c r="E8" s="640"/>
      <c r="F8" s="674"/>
    </row>
    <row r="9" spans="1:6" ht="31.5" customHeight="1" x14ac:dyDescent="0.2">
      <c r="A9" s="240" t="s">
        <v>69</v>
      </c>
      <c r="B9" s="241" t="s">
        <v>76</v>
      </c>
      <c r="C9" s="241" t="s">
        <v>77</v>
      </c>
      <c r="D9" s="241" t="s">
        <v>78</v>
      </c>
      <c r="E9" s="481" t="s">
        <v>79</v>
      </c>
      <c r="F9" s="482"/>
    </row>
    <row r="10" spans="1:6" ht="71.25" customHeight="1" x14ac:dyDescent="0.2">
      <c r="A10" s="658" t="str">
        <f>'IDENTIFICACION DE RIESGOS'!E10:E12</f>
        <v>Posibilidad de solicitar y/o recibir dádivas para favorecer  una decisión y/o Influir en otro servidor público para conseguir una actuación concepto, decisión o manipulación relacionado con un tramite y/o servicio que le pueda generar beneficio propio o a un tercero</v>
      </c>
      <c r="B10" s="660" t="s">
        <v>444</v>
      </c>
      <c r="C10" s="664" t="str">
        <f>'IDENTIFICACION DE RIESGOS'!J10:J12</f>
        <v>CORRUPCION</v>
      </c>
      <c r="D10" s="247" t="str">
        <f>'IDENTIFICACION DE RIESGOS'!B10</f>
        <v>Ausencia de herramientas tecnológicas que soporten la  ejecución de los tramites en todas sus fases  para prevenir las acciones presenciales (20)</v>
      </c>
      <c r="E10" s="662" t="str">
        <f>'IDENTIFICACION DE RIESGOS'!D10</f>
        <v>Retrasos en los tramites</v>
      </c>
      <c r="F10" s="663"/>
    </row>
    <row r="11" spans="1:6" ht="62.25" customHeight="1" x14ac:dyDescent="0.2">
      <c r="A11" s="658"/>
      <c r="B11" s="660"/>
      <c r="C11" s="664"/>
      <c r="D11" s="247" t="str">
        <f>'IDENTIFICACION DE RIESGOS'!B11</f>
        <v>Complejidad de los requisitos y  procedimientos del trámite que desbordan la capacidad de comprensión del usuario y/o funcionario (18)</v>
      </c>
      <c r="E11" s="662" t="str">
        <f>'IDENTIFICACION DE RIESGOS'!D11</f>
        <v>Investigaciones y sanciones por los entes de control de tipo judicial, penal y disciplinario</v>
      </c>
      <c r="F11" s="663"/>
    </row>
    <row r="12" spans="1:6" ht="63.75" customHeight="1" thickBot="1" x14ac:dyDescent="0.25">
      <c r="A12" s="659"/>
      <c r="B12" s="661"/>
      <c r="C12" s="665"/>
      <c r="D12" s="295" t="str">
        <f>'IDENTIFICACION DE RIESGOS'!B12</f>
        <v>Fallas en la cultura de la probidad (Honradez) (22)</v>
      </c>
      <c r="E12" s="672" t="str">
        <f>'IDENTIFICACION DE RIESGOS'!D12</f>
        <v xml:space="preserve">Afectación  de la imagen corporativa </v>
      </c>
      <c r="F12" s="673"/>
    </row>
  </sheetData>
  <sheetProtection selectLockedCells="1"/>
  <mergeCells count="19">
    <mergeCell ref="A1:A4"/>
    <mergeCell ref="B1:C1"/>
    <mergeCell ref="D1:E1"/>
    <mergeCell ref="F1:F4"/>
    <mergeCell ref="B2:C4"/>
    <mergeCell ref="D2:E2"/>
    <mergeCell ref="D3:E3"/>
    <mergeCell ref="D4:E4"/>
    <mergeCell ref="A5:F5"/>
    <mergeCell ref="A10:A12"/>
    <mergeCell ref="B10:B12"/>
    <mergeCell ref="E9:F9"/>
    <mergeCell ref="E10:F10"/>
    <mergeCell ref="C10:C12"/>
    <mergeCell ref="A6:F6"/>
    <mergeCell ref="A7:F7"/>
    <mergeCell ref="E11:F11"/>
    <mergeCell ref="E12:F12"/>
    <mergeCell ref="A8:F8"/>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11"/>
  <sheetViews>
    <sheetView topLeftCell="A6" zoomScaleNormal="100" workbookViewId="0">
      <selection activeCell="A9" sqref="A9:B10"/>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1" customWidth="1"/>
    <col min="20" max="20" width="18.85546875" style="1" customWidth="1"/>
    <col min="21" max="16384" width="11.42578125" style="1"/>
  </cols>
  <sheetData>
    <row r="1" spans="1:23" ht="27.75" customHeight="1" x14ac:dyDescent="0.2">
      <c r="A1" s="470"/>
      <c r="B1" s="315" t="str">
        <f>CONTEXTO!B1</f>
        <v xml:space="preserve">PROCESO: </v>
      </c>
      <c r="C1" s="316"/>
      <c r="D1" s="316"/>
      <c r="E1" s="316"/>
      <c r="F1" s="316"/>
      <c r="G1" s="316"/>
      <c r="H1" s="316"/>
      <c r="I1" s="316"/>
      <c r="J1" s="316"/>
      <c r="K1" s="316"/>
      <c r="L1" s="316"/>
      <c r="M1" s="316"/>
      <c r="N1" s="316"/>
      <c r="O1" s="316"/>
      <c r="P1" s="317"/>
      <c r="Q1" s="327" t="s">
        <v>502</v>
      </c>
      <c r="R1" s="327"/>
      <c r="S1" s="327"/>
      <c r="T1" s="631"/>
    </row>
    <row r="2" spans="1:23" ht="20.25" customHeight="1" x14ac:dyDescent="0.2">
      <c r="A2" s="471"/>
      <c r="B2" s="473"/>
      <c r="C2" s="474"/>
      <c r="D2" s="474"/>
      <c r="E2" s="474"/>
      <c r="F2" s="474"/>
      <c r="G2" s="474"/>
      <c r="H2" s="474"/>
      <c r="I2" s="474"/>
      <c r="J2" s="474"/>
      <c r="K2" s="474"/>
      <c r="L2" s="474"/>
      <c r="M2" s="474"/>
      <c r="N2" s="474"/>
      <c r="O2" s="474"/>
      <c r="P2" s="553"/>
      <c r="Q2" s="494" t="s">
        <v>472</v>
      </c>
      <c r="R2" s="494"/>
      <c r="S2" s="494"/>
      <c r="T2" s="632"/>
    </row>
    <row r="3" spans="1:23" ht="18.75" customHeight="1" x14ac:dyDescent="0.2">
      <c r="A3" s="471"/>
      <c r="B3" s="478" t="s">
        <v>81</v>
      </c>
      <c r="C3" s="479"/>
      <c r="D3" s="479"/>
      <c r="E3" s="479"/>
      <c r="F3" s="479"/>
      <c r="G3" s="479"/>
      <c r="H3" s="479"/>
      <c r="I3" s="479"/>
      <c r="J3" s="479"/>
      <c r="K3" s="479"/>
      <c r="L3" s="479"/>
      <c r="M3" s="479"/>
      <c r="N3" s="479"/>
      <c r="O3" s="479"/>
      <c r="P3" s="675"/>
      <c r="Q3" s="494" t="s">
        <v>473</v>
      </c>
      <c r="R3" s="494"/>
      <c r="S3" s="494"/>
      <c r="T3" s="632"/>
    </row>
    <row r="4" spans="1:23" ht="19.5" customHeight="1" thickBot="1" x14ac:dyDescent="0.25">
      <c r="A4" s="472"/>
      <c r="B4" s="321"/>
      <c r="C4" s="322"/>
      <c r="D4" s="322"/>
      <c r="E4" s="322"/>
      <c r="F4" s="322"/>
      <c r="G4" s="322"/>
      <c r="H4" s="322"/>
      <c r="I4" s="322"/>
      <c r="J4" s="322"/>
      <c r="K4" s="322"/>
      <c r="L4" s="322"/>
      <c r="M4" s="322"/>
      <c r="N4" s="322"/>
      <c r="O4" s="322"/>
      <c r="P4" s="323"/>
      <c r="Q4" s="329" t="s">
        <v>503</v>
      </c>
      <c r="R4" s="329"/>
      <c r="S4" s="329"/>
      <c r="T4" s="633"/>
    </row>
    <row r="5" spans="1:23" ht="19.5" customHeight="1" x14ac:dyDescent="0.2">
      <c r="A5" s="641"/>
      <c r="B5" s="642"/>
      <c r="C5" s="642"/>
      <c r="D5" s="642"/>
      <c r="E5" s="642"/>
      <c r="F5" s="642"/>
      <c r="G5" s="642"/>
      <c r="H5" s="642"/>
      <c r="I5" s="642"/>
      <c r="J5" s="642"/>
      <c r="K5" s="642"/>
      <c r="L5" s="642"/>
      <c r="M5" s="642"/>
      <c r="N5" s="642"/>
      <c r="O5" s="642"/>
      <c r="P5" s="642"/>
      <c r="Q5" s="642"/>
      <c r="R5" s="642"/>
      <c r="S5" s="642"/>
      <c r="T5" s="643"/>
    </row>
    <row r="6" spans="1:23" ht="24.75" customHeight="1" x14ac:dyDescent="0.2">
      <c r="A6" s="666" t="str">
        <f>CONTEXTO!A8</f>
        <v>PROCESO: PLANEACIÓN ESTRATÉGICA Y TERRITORIAL</v>
      </c>
      <c r="B6" s="667"/>
      <c r="C6" s="667"/>
      <c r="D6" s="667"/>
      <c r="E6" s="667"/>
      <c r="F6" s="667"/>
      <c r="G6" s="667"/>
      <c r="H6" s="667"/>
      <c r="I6" s="667"/>
      <c r="J6" s="667"/>
      <c r="K6" s="667"/>
      <c r="L6" s="667"/>
      <c r="M6" s="667"/>
      <c r="N6" s="667"/>
      <c r="O6" s="667"/>
      <c r="P6" s="667"/>
      <c r="Q6" s="667"/>
      <c r="R6" s="667"/>
      <c r="S6" s="667"/>
      <c r="T6" s="668"/>
    </row>
    <row r="7" spans="1:23" ht="66.75" customHeight="1" thickBot="1" x14ac:dyDescent="0.25">
      <c r="A7" s="685" t="str">
        <f>CONTEXTO!A9</f>
        <v>OBJETIVO:PLANEAR,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v>
      </c>
      <c r="B7" s="686"/>
      <c r="C7" s="686"/>
      <c r="D7" s="686"/>
      <c r="E7" s="686"/>
      <c r="F7" s="686"/>
      <c r="G7" s="686"/>
      <c r="H7" s="686"/>
      <c r="I7" s="686"/>
      <c r="J7" s="686"/>
      <c r="K7" s="686"/>
      <c r="L7" s="686"/>
      <c r="M7" s="686"/>
      <c r="N7" s="686"/>
      <c r="O7" s="686"/>
      <c r="P7" s="686"/>
      <c r="Q7" s="686"/>
      <c r="R7" s="686"/>
      <c r="S7" s="686"/>
      <c r="T7" s="687"/>
    </row>
    <row r="8" spans="1:23" ht="19.5" customHeight="1" thickBot="1" x14ac:dyDescent="0.25">
      <c r="A8" s="640"/>
      <c r="B8" s="640"/>
      <c r="C8" s="640"/>
      <c r="D8" s="640"/>
      <c r="E8" s="640"/>
      <c r="F8" s="640"/>
      <c r="G8" s="640"/>
      <c r="H8" s="640"/>
      <c r="I8" s="640"/>
      <c r="J8" s="640"/>
      <c r="K8" s="640"/>
      <c r="L8" s="640"/>
      <c r="M8" s="640"/>
      <c r="N8" s="640"/>
      <c r="O8" s="640"/>
      <c r="P8" s="640"/>
      <c r="Q8" s="640"/>
      <c r="R8" s="640"/>
      <c r="S8" s="640"/>
      <c r="T8" s="674"/>
    </row>
    <row r="9" spans="1:23" ht="37.5" customHeight="1" x14ac:dyDescent="0.2">
      <c r="A9" s="676" t="s">
        <v>69</v>
      </c>
      <c r="B9" s="677"/>
      <c r="C9" s="680" t="s">
        <v>82</v>
      </c>
      <c r="D9" s="681"/>
      <c r="E9" s="681"/>
      <c r="F9" s="681"/>
      <c r="G9" s="681"/>
      <c r="H9" s="681"/>
      <c r="I9" s="681"/>
      <c r="J9" s="681"/>
      <c r="K9" s="681"/>
      <c r="L9" s="681"/>
      <c r="M9" s="681"/>
      <c r="N9" s="681"/>
      <c r="O9" s="681"/>
      <c r="P9" s="681"/>
      <c r="Q9" s="681"/>
      <c r="R9" s="681"/>
      <c r="S9" s="681"/>
      <c r="T9" s="682"/>
    </row>
    <row r="10" spans="1:23" ht="25.5" customHeight="1" x14ac:dyDescent="0.2">
      <c r="A10" s="678"/>
      <c r="B10" s="679"/>
      <c r="C10" s="65" t="s">
        <v>43</v>
      </c>
      <c r="D10" s="65" t="s">
        <v>44</v>
      </c>
      <c r="E10" s="65" t="s">
        <v>45</v>
      </c>
      <c r="F10" s="65" t="s">
        <v>46</v>
      </c>
      <c r="G10" s="65" t="s">
        <v>47</v>
      </c>
      <c r="H10" s="65" t="s">
        <v>48</v>
      </c>
      <c r="I10" s="65" t="s">
        <v>49</v>
      </c>
      <c r="J10" s="65" t="s">
        <v>50</v>
      </c>
      <c r="K10" s="65" t="s">
        <v>51</v>
      </c>
      <c r="L10" s="65" t="s">
        <v>52</v>
      </c>
      <c r="M10" s="65" t="s">
        <v>53</v>
      </c>
      <c r="N10" s="65" t="s">
        <v>54</v>
      </c>
      <c r="O10" s="65" t="s">
        <v>55</v>
      </c>
      <c r="P10" s="65" t="s">
        <v>56</v>
      </c>
      <c r="Q10" s="65" t="s">
        <v>57</v>
      </c>
      <c r="R10" s="66" t="s">
        <v>58</v>
      </c>
      <c r="S10" s="69" t="s">
        <v>59</v>
      </c>
      <c r="T10" s="79" t="s">
        <v>83</v>
      </c>
    </row>
    <row r="11" spans="1:23" ht="78" customHeight="1" x14ac:dyDescent="0.2">
      <c r="A11" s="68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684"/>
      <c r="C11" s="149">
        <v>3</v>
      </c>
      <c r="D11" s="149">
        <v>4</v>
      </c>
      <c r="E11" s="149">
        <v>4</v>
      </c>
      <c r="F11" s="149">
        <v>4</v>
      </c>
      <c r="G11" s="149">
        <v>4</v>
      </c>
      <c r="H11" s="149"/>
      <c r="I11" s="149"/>
      <c r="J11" s="149"/>
      <c r="K11" s="149"/>
      <c r="L11" s="149"/>
      <c r="M11" s="149"/>
      <c r="N11" s="149"/>
      <c r="O11" s="149"/>
      <c r="P11" s="149"/>
      <c r="Q11" s="149"/>
      <c r="R11" s="90">
        <f>SUM(C11:Q11)</f>
        <v>19</v>
      </c>
      <c r="S11" s="92">
        <f t="shared" ref="S11" si="0">IF(ISERROR(AVERAGE(C11:Q11)),0,AVERAGE(C11:Q11))</f>
        <v>3.8</v>
      </c>
      <c r="T11" s="72" t="str">
        <f>IF(AND(S11&gt;=1,S11&lt;1.5),"Rara Vez",IF(AND(S11&gt;=1.6,S11&lt;2.5),"Improbable",IF(AND(S11&gt;=2.6,S11&lt;3.5),"Posible",IF(AND(S11&gt;=3.6,S11&lt;4.5),"Probable",IF(AND(S11&gt;=4.6),"Casi Seguro"," ")))))</f>
        <v>Probable</v>
      </c>
      <c r="W11" s="70"/>
    </row>
  </sheetData>
  <sheetProtection selectLockedCells="1"/>
  <mergeCells count="15">
    <mergeCell ref="B1:P2"/>
    <mergeCell ref="B3:P4"/>
    <mergeCell ref="A9:B10"/>
    <mergeCell ref="C9:T9"/>
    <mergeCell ref="A11:B11"/>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11">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14"/>
  <sheetViews>
    <sheetView topLeftCell="B9" zoomScale="120" zoomScaleNormal="120" workbookViewId="0">
      <selection activeCell="B13" sqref="B13"/>
    </sheetView>
  </sheetViews>
  <sheetFormatPr baseColWidth="10" defaultColWidth="11.42578125" defaultRowHeight="14.25" x14ac:dyDescent="0.2"/>
  <cols>
    <col min="1" max="1" width="34" style="252" customWidth="1"/>
    <col min="2" max="2" width="22.42578125" style="252" customWidth="1"/>
    <col min="3" max="3" width="24.140625" style="252" customWidth="1"/>
    <col min="4" max="4" width="32.7109375" style="252" customWidth="1"/>
    <col min="5" max="5" width="39.42578125" style="252" customWidth="1"/>
    <col min="6" max="6" width="17.85546875" style="252" customWidth="1"/>
    <col min="7" max="16384" width="11.42578125" style="252"/>
  </cols>
  <sheetData>
    <row r="1" spans="1:7" ht="22.5" customHeight="1" x14ac:dyDescent="0.2">
      <c r="A1" s="688"/>
      <c r="B1" s="432" t="str">
        <f>[1]CONTEXTO!B1</f>
        <v xml:space="preserve">PROCESO: </v>
      </c>
      <c r="C1" s="432"/>
      <c r="D1" s="432"/>
      <c r="E1" s="26" t="s">
        <v>508</v>
      </c>
      <c r="F1" s="691"/>
    </row>
    <row r="2" spans="1:7" ht="15.75" customHeight="1" x14ac:dyDescent="0.2">
      <c r="A2" s="689"/>
      <c r="B2" s="433"/>
      <c r="C2" s="433"/>
      <c r="D2" s="433"/>
      <c r="E2" s="27" t="s">
        <v>472</v>
      </c>
      <c r="F2" s="692"/>
    </row>
    <row r="3" spans="1:7" ht="15" customHeight="1" x14ac:dyDescent="0.2">
      <c r="A3" s="689"/>
      <c r="B3" s="433" t="s">
        <v>85</v>
      </c>
      <c r="C3" s="433"/>
      <c r="D3" s="433"/>
      <c r="E3" s="27" t="s">
        <v>473</v>
      </c>
      <c r="F3" s="692"/>
    </row>
    <row r="4" spans="1:7" ht="15.75" customHeight="1" x14ac:dyDescent="0.2">
      <c r="A4" s="690"/>
      <c r="B4" s="433"/>
      <c r="C4" s="433"/>
      <c r="D4" s="433"/>
      <c r="E4" s="27" t="s">
        <v>509</v>
      </c>
      <c r="F4" s="692"/>
    </row>
    <row r="5" spans="1:7" ht="15.75" customHeight="1" x14ac:dyDescent="0.2">
      <c r="A5" s="690"/>
      <c r="B5" s="693"/>
      <c r="C5" s="693"/>
      <c r="D5" s="693"/>
      <c r="E5" s="693"/>
      <c r="F5" s="694"/>
    </row>
    <row r="6" spans="1:7" x14ac:dyDescent="0.2">
      <c r="A6" s="505" t="str">
        <f>[1]CONTEXTO!A8</f>
        <v xml:space="preserve">PROCESO: </v>
      </c>
      <c r="B6" s="506"/>
      <c r="C6" s="506"/>
      <c r="D6" s="506"/>
      <c r="E6" s="506"/>
      <c r="F6" s="507"/>
    </row>
    <row r="7" spans="1:7" ht="13.5" customHeight="1" x14ac:dyDescent="0.2">
      <c r="A7" s="505"/>
      <c r="B7" s="506"/>
      <c r="C7" s="506"/>
      <c r="D7" s="506"/>
      <c r="E7" s="506"/>
      <c r="F7" s="507"/>
    </row>
    <row r="8" spans="1:7" ht="59.25" customHeight="1" x14ac:dyDescent="0.2">
      <c r="A8" s="697" t="str">
        <f>[1]CONTEXTO!A9</f>
        <v xml:space="preserve">OBJETIVO: 
</v>
      </c>
      <c r="B8" s="698"/>
      <c r="C8" s="698"/>
      <c r="D8" s="698"/>
      <c r="E8" s="698"/>
      <c r="F8" s="699"/>
    </row>
    <row r="9" spans="1:7" ht="15" thickBot="1" x14ac:dyDescent="0.25">
      <c r="A9" s="700"/>
      <c r="B9" s="701"/>
      <c r="C9" s="701"/>
      <c r="D9" s="701"/>
      <c r="E9" s="701"/>
      <c r="F9" s="702"/>
    </row>
    <row r="10" spans="1:7" ht="15" thickBot="1" x14ac:dyDescent="0.25">
      <c r="A10" s="703"/>
      <c r="B10" s="640"/>
      <c r="C10" s="640"/>
      <c r="D10" s="640"/>
      <c r="E10" s="640"/>
      <c r="F10" s="640"/>
      <c r="G10" s="256"/>
    </row>
    <row r="11" spans="1:7" ht="51" customHeight="1" x14ac:dyDescent="0.2">
      <c r="A11" s="704" t="s">
        <v>87</v>
      </c>
      <c r="B11" s="706" t="s">
        <v>88</v>
      </c>
      <c r="C11" s="706" t="s">
        <v>89</v>
      </c>
      <c r="D11" s="706"/>
      <c r="E11" s="706"/>
      <c r="F11" s="708"/>
    </row>
    <row r="12" spans="1:7" ht="15" x14ac:dyDescent="0.2">
      <c r="A12" s="705"/>
      <c r="B12" s="707"/>
      <c r="C12" s="707" t="s">
        <v>90</v>
      </c>
      <c r="D12" s="707"/>
      <c r="E12" s="709" t="s">
        <v>91</v>
      </c>
      <c r="F12" s="710"/>
    </row>
    <row r="13" spans="1:7" ht="174" customHeight="1" x14ac:dyDescent="0.2">
      <c r="A13" s="242"/>
      <c r="B13" s="244" t="s">
        <v>153</v>
      </c>
      <c r="C13" s="486" t="str">
        <f>IF(B13="5. CATASTROFICO",+[1]NOOO!$C$28,IF(B13="4. MAYOR",+[1]NOOO!$C$29,IF(B13="3. MODERADO",+[1]NOOO!$C$30,IF(B13="2. MENOR",+[1]NOOO!$C$31,IF(B13="1. INSIGNIFICANTE",[1]NOOO!$C$32,"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486"/>
      <c r="E13" s="695" t="str">
        <f>IF(B13="5. CATASTROFICO",+[1]NOOO!$B$28,IF(B13="4. MAYOR",+[1]NOOO!$B$29,IF(B13="3. MODERADO",+[1]NOOO!$B$30,IF(B13="2. MENOR",+[1]NOOO!$B$31,IF(B13="1. INSIGNIFICANTE",[1]NOOO!$B$32,"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696"/>
    </row>
    <row r="14" spans="1:7" ht="174" customHeight="1" x14ac:dyDescent="0.2">
      <c r="A14" s="243"/>
      <c r="B14" s="244" t="s">
        <v>152</v>
      </c>
      <c r="C14" s="486" t="str">
        <f>IF(B14="5. CATASTROFICO",+[1]NOOO!$C$28,IF(B14="4. MAYOR",+[1]NOOO!$C$29,IF(B14="3. MODERADO",+[1]NOOO!$C$30,IF(B14="2. MENOR",+[1]NOOO!$C$31,IF(B14="1. INSIGNIFICANTE",[1]NOOO!$C$32,"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486"/>
      <c r="E14" s="695" t="str">
        <f>IF(B14="5. CATASTROFICO",+[1]NOOO!$B$28,IF(B14="4. MAYOR",+[1]NOOO!$B$29,IF(B14="3. MODERADO",+[1]NOOO!$B$30,IF(B14="2. MENOR",+[1]NOOO!$B$31,IF(B14="1. INSIGNIFICANTE",[1]NOOO!$B$32,"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696"/>
    </row>
  </sheetData>
  <sheetProtection selectLockedCells="1"/>
  <mergeCells count="17">
    <mergeCell ref="C13:D13"/>
    <mergeCell ref="E13:F13"/>
    <mergeCell ref="C14:D14"/>
    <mergeCell ref="E14:F14"/>
    <mergeCell ref="A8:F9"/>
    <mergeCell ref="A10:F10"/>
    <mergeCell ref="A11:A12"/>
    <mergeCell ref="B11:B12"/>
    <mergeCell ref="C11:F11"/>
    <mergeCell ref="C12:D12"/>
    <mergeCell ref="E12:F12"/>
    <mergeCell ref="A6:F7"/>
    <mergeCell ref="A1:A4"/>
    <mergeCell ref="B1:D2"/>
    <mergeCell ref="F1:F4"/>
    <mergeCell ref="B3:D4"/>
    <mergeCell ref="A5:F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[1]NOOO!#REF!</xm:f>
          </x14:formula1>
          <xm:sqref>B13:B14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32"/>
  <sheetViews>
    <sheetView topLeftCell="A12" zoomScale="60" zoomScaleNormal="60" workbookViewId="0">
      <selection activeCell="D33" sqref="D33"/>
    </sheetView>
  </sheetViews>
  <sheetFormatPr baseColWidth="10" defaultColWidth="11.42578125" defaultRowHeight="14.25" x14ac:dyDescent="0.2"/>
  <cols>
    <col min="1" max="1" width="34" style="252" customWidth="1"/>
    <col min="2" max="2" width="91" style="252" customWidth="1"/>
    <col min="3" max="3" width="16.5703125" style="252" customWidth="1"/>
    <col min="4" max="4" width="10.28515625" style="252" customWidth="1"/>
    <col min="5" max="5" width="8.28515625" style="252" customWidth="1"/>
    <col min="6" max="6" width="19.85546875" style="252" customWidth="1"/>
    <col min="7" max="16384" width="11.42578125" style="252"/>
  </cols>
  <sheetData>
    <row r="1" spans="1:6" ht="22.5" customHeight="1" x14ac:dyDescent="0.2">
      <c r="A1" s="711"/>
      <c r="B1" s="432" t="str">
        <f>[1]CONTEXTO!B1</f>
        <v xml:space="preserve">PROCESO: </v>
      </c>
      <c r="C1" s="713" t="s">
        <v>507</v>
      </c>
      <c r="D1" s="713"/>
      <c r="E1" s="713"/>
      <c r="F1" s="714"/>
    </row>
    <row r="2" spans="1:6" ht="15.75" customHeight="1" x14ac:dyDescent="0.2">
      <c r="A2" s="712"/>
      <c r="B2" s="433"/>
      <c r="C2" s="662" t="s">
        <v>472</v>
      </c>
      <c r="D2" s="662"/>
      <c r="E2" s="662"/>
      <c r="F2" s="715"/>
    </row>
    <row r="3" spans="1:6" ht="15" customHeight="1" x14ac:dyDescent="0.2">
      <c r="A3" s="712"/>
      <c r="B3" s="433" t="s">
        <v>93</v>
      </c>
      <c r="C3" s="662" t="s">
        <v>473</v>
      </c>
      <c r="D3" s="662"/>
      <c r="E3" s="662"/>
      <c r="F3" s="715"/>
    </row>
    <row r="4" spans="1:6" ht="15.75" customHeight="1" x14ac:dyDescent="0.2">
      <c r="A4" s="712"/>
      <c r="B4" s="433"/>
      <c r="C4" s="662" t="s">
        <v>506</v>
      </c>
      <c r="D4" s="662"/>
      <c r="E4" s="662"/>
      <c r="F4" s="715"/>
    </row>
    <row r="5" spans="1:6" ht="15.75" customHeight="1" x14ac:dyDescent="0.2">
      <c r="A5" s="716"/>
      <c r="B5" s="717"/>
      <c r="C5" s="717"/>
      <c r="D5" s="717"/>
      <c r="E5" s="717"/>
      <c r="F5" s="718"/>
    </row>
    <row r="6" spans="1:6" x14ac:dyDescent="0.2">
      <c r="A6" s="505" t="str">
        <f>+CONTEXTO!A8</f>
        <v>PROCESO: PLANEACIÓN ESTRATÉGICA Y TERRITORIAL</v>
      </c>
      <c r="B6" s="506"/>
      <c r="C6" s="506"/>
      <c r="D6" s="506"/>
      <c r="E6" s="506"/>
      <c r="F6" s="507"/>
    </row>
    <row r="7" spans="1:6" ht="12.75" customHeight="1" x14ac:dyDescent="0.2">
      <c r="A7" s="505"/>
      <c r="B7" s="506"/>
      <c r="C7" s="506"/>
      <c r="D7" s="506"/>
      <c r="E7" s="506"/>
      <c r="F7" s="507"/>
    </row>
    <row r="8" spans="1:6" ht="60.75" customHeight="1" x14ac:dyDescent="0.2">
      <c r="A8" s="508" t="str">
        <f>+CONTEXTO!A9</f>
        <v>OBJETIVO:PLANEAR,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v>
      </c>
      <c r="B8" s="509"/>
      <c r="C8" s="509"/>
      <c r="D8" s="509"/>
      <c r="E8" s="509"/>
      <c r="F8" s="510"/>
    </row>
    <row r="9" spans="1:6" ht="3.75" customHeight="1" thickBot="1" x14ac:dyDescent="0.25">
      <c r="A9" s="511"/>
      <c r="B9" s="512"/>
      <c r="C9" s="512"/>
      <c r="D9" s="512"/>
      <c r="E9" s="512"/>
      <c r="F9" s="513"/>
    </row>
    <row r="10" spans="1:6" ht="13.5" customHeight="1" thickBot="1" x14ac:dyDescent="0.25">
      <c r="A10" s="514"/>
      <c r="B10" s="514"/>
      <c r="C10" s="514"/>
      <c r="D10" s="514"/>
      <c r="E10" s="514"/>
      <c r="F10" s="514"/>
    </row>
    <row r="11" spans="1:6" ht="34.5" customHeight="1" x14ac:dyDescent="0.25">
      <c r="A11" s="719" t="s">
        <v>94</v>
      </c>
      <c r="B11" s="517" t="s">
        <v>95</v>
      </c>
      <c r="C11" s="517"/>
      <c r="D11" s="721" t="s">
        <v>96</v>
      </c>
      <c r="E11" s="721"/>
      <c r="F11" s="722" t="s">
        <v>97</v>
      </c>
    </row>
    <row r="12" spans="1:6" ht="21" customHeight="1" x14ac:dyDescent="0.2">
      <c r="A12" s="720"/>
      <c r="B12" s="518"/>
      <c r="C12" s="518"/>
      <c r="D12" s="83" t="s">
        <v>98</v>
      </c>
      <c r="E12" s="83" t="s">
        <v>99</v>
      </c>
      <c r="F12" s="723"/>
    </row>
    <row r="13" spans="1:6" ht="26.25" customHeight="1" x14ac:dyDescent="0.2">
      <c r="A13" s="48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3" s="486" t="s">
        <v>100</v>
      </c>
      <c r="C13" s="486"/>
      <c r="D13" s="244" t="s">
        <v>138</v>
      </c>
      <c r="E13" s="244"/>
      <c r="F13" s="725" t="str">
        <f>IF(D28="X","CATASTROFICO",IF(AND(D32&gt;0,D32&lt;=5),"MODERADO",IF(AND(D32&gt;=6,D32&lt;=11),"MAYOR",IF(AND(D32&gt;=12,D32&lt;=19),"CATASTROFICO",IF(AND(D32=0),"MENOR")))))</f>
        <v>CATASTROFICO</v>
      </c>
    </row>
    <row r="14" spans="1:6" ht="26.25" customHeight="1" x14ac:dyDescent="0.2">
      <c r="A14" s="483"/>
      <c r="B14" s="486" t="s">
        <v>101</v>
      </c>
      <c r="C14" s="486"/>
      <c r="D14" s="244" t="s">
        <v>138</v>
      </c>
      <c r="E14" s="244"/>
      <c r="F14" s="726"/>
    </row>
    <row r="15" spans="1:6" ht="26.25" customHeight="1" x14ac:dyDescent="0.2">
      <c r="A15" s="483"/>
      <c r="B15" s="486" t="s">
        <v>102</v>
      </c>
      <c r="C15" s="486"/>
      <c r="D15" s="244" t="s">
        <v>138</v>
      </c>
      <c r="E15" s="244"/>
      <c r="F15" s="726"/>
    </row>
    <row r="16" spans="1:6" ht="26.25" customHeight="1" x14ac:dyDescent="0.2">
      <c r="A16" s="483"/>
      <c r="B16" s="486" t="s">
        <v>103</v>
      </c>
      <c r="C16" s="486"/>
      <c r="D16" s="244" t="s">
        <v>138</v>
      </c>
      <c r="E16" s="244"/>
      <c r="F16" s="726"/>
    </row>
    <row r="17" spans="1:6" ht="26.25" customHeight="1" x14ac:dyDescent="0.2">
      <c r="A17" s="483"/>
      <c r="B17" s="486" t="s">
        <v>104</v>
      </c>
      <c r="C17" s="486"/>
      <c r="D17" s="244" t="s">
        <v>138</v>
      </c>
      <c r="E17" s="244"/>
      <c r="F17" s="726"/>
    </row>
    <row r="18" spans="1:6" ht="26.25" customHeight="1" x14ac:dyDescent="0.2">
      <c r="A18" s="483"/>
      <c r="B18" s="486" t="s">
        <v>105</v>
      </c>
      <c r="C18" s="486"/>
      <c r="D18" s="244"/>
      <c r="E18" s="244" t="s">
        <v>138</v>
      </c>
      <c r="F18" s="726"/>
    </row>
    <row r="19" spans="1:6" ht="26.25" customHeight="1" x14ac:dyDescent="0.2">
      <c r="A19" s="483"/>
      <c r="B19" s="486" t="s">
        <v>106</v>
      </c>
      <c r="C19" s="486"/>
      <c r="D19" s="244" t="s">
        <v>138</v>
      </c>
      <c r="E19" s="244"/>
      <c r="F19" s="726"/>
    </row>
    <row r="20" spans="1:6" ht="33" customHeight="1" x14ac:dyDescent="0.2">
      <c r="A20" s="483"/>
      <c r="B20" s="486" t="s">
        <v>107</v>
      </c>
      <c r="C20" s="486"/>
      <c r="D20" s="244" t="s">
        <v>138</v>
      </c>
      <c r="E20" s="244"/>
      <c r="F20" s="726"/>
    </row>
    <row r="21" spans="1:6" ht="26.25" customHeight="1" x14ac:dyDescent="0.2">
      <c r="A21" s="483"/>
      <c r="B21" s="486" t="s">
        <v>108</v>
      </c>
      <c r="C21" s="486"/>
      <c r="D21" s="244" t="s">
        <v>138</v>
      </c>
      <c r="E21" s="244"/>
      <c r="F21" s="726"/>
    </row>
    <row r="22" spans="1:6" ht="26.25" customHeight="1" x14ac:dyDescent="0.2">
      <c r="A22" s="483"/>
      <c r="B22" s="486" t="s">
        <v>109</v>
      </c>
      <c r="C22" s="486"/>
      <c r="D22" s="244" t="s">
        <v>138</v>
      </c>
      <c r="E22" s="244"/>
      <c r="F22" s="726"/>
    </row>
    <row r="23" spans="1:6" ht="26.25" customHeight="1" x14ac:dyDescent="0.2">
      <c r="A23" s="483"/>
      <c r="B23" s="486" t="s">
        <v>110</v>
      </c>
      <c r="C23" s="486"/>
      <c r="D23" s="244" t="s">
        <v>138</v>
      </c>
      <c r="E23" s="244"/>
      <c r="F23" s="726"/>
    </row>
    <row r="24" spans="1:6" ht="26.25" customHeight="1" x14ac:dyDescent="0.2">
      <c r="A24" s="483"/>
      <c r="B24" s="486" t="s">
        <v>111</v>
      </c>
      <c r="C24" s="486"/>
      <c r="D24" s="244" t="s">
        <v>138</v>
      </c>
      <c r="E24" s="244"/>
      <c r="F24" s="726"/>
    </row>
    <row r="25" spans="1:6" ht="26.25" customHeight="1" x14ac:dyDescent="0.2">
      <c r="A25" s="483"/>
      <c r="B25" s="486" t="s">
        <v>112</v>
      </c>
      <c r="C25" s="486"/>
      <c r="D25" s="244"/>
      <c r="E25" s="244" t="s">
        <v>138</v>
      </c>
      <c r="F25" s="726"/>
    </row>
    <row r="26" spans="1:6" ht="26.25" customHeight="1" x14ac:dyDescent="0.2">
      <c r="A26" s="483"/>
      <c r="B26" s="486" t="s">
        <v>113</v>
      </c>
      <c r="C26" s="486"/>
      <c r="D26" s="244" t="s">
        <v>138</v>
      </c>
      <c r="E26" s="244"/>
      <c r="F26" s="726"/>
    </row>
    <row r="27" spans="1:6" ht="26.25" customHeight="1" x14ac:dyDescent="0.2">
      <c r="A27" s="483"/>
      <c r="B27" s="486" t="s">
        <v>114</v>
      </c>
      <c r="C27" s="486"/>
      <c r="D27" s="244" t="s">
        <v>138</v>
      </c>
      <c r="E27" s="244"/>
      <c r="F27" s="726"/>
    </row>
    <row r="28" spans="1:6" ht="26.25" customHeight="1" x14ac:dyDescent="0.2">
      <c r="A28" s="483"/>
      <c r="B28" s="486" t="s">
        <v>115</v>
      </c>
      <c r="C28" s="486"/>
      <c r="D28" s="244"/>
      <c r="E28" s="244" t="s">
        <v>138</v>
      </c>
      <c r="F28" s="726"/>
    </row>
    <row r="29" spans="1:6" ht="26.25" customHeight="1" x14ac:dyDescent="0.2">
      <c r="A29" s="483"/>
      <c r="B29" s="486" t="s">
        <v>116</v>
      </c>
      <c r="C29" s="486"/>
      <c r="D29" s="244"/>
      <c r="E29" s="244" t="s">
        <v>138</v>
      </c>
      <c r="F29" s="726"/>
    </row>
    <row r="30" spans="1:6" ht="26.25" customHeight="1" x14ac:dyDescent="0.2">
      <c r="A30" s="483"/>
      <c r="B30" s="486" t="s">
        <v>117</v>
      </c>
      <c r="C30" s="486"/>
      <c r="D30" s="244" t="s">
        <v>138</v>
      </c>
      <c r="E30" s="244"/>
      <c r="F30" s="726"/>
    </row>
    <row r="31" spans="1:6" ht="26.25" customHeight="1" x14ac:dyDescent="0.2">
      <c r="A31" s="483"/>
      <c r="B31" s="486" t="s">
        <v>118</v>
      </c>
      <c r="C31" s="486"/>
      <c r="D31" s="244"/>
      <c r="E31" s="244" t="s">
        <v>138</v>
      </c>
      <c r="F31" s="726"/>
    </row>
    <row r="32" spans="1:6" ht="16.5" thickBot="1" x14ac:dyDescent="0.3">
      <c r="A32" s="724"/>
      <c r="B32" s="728" t="s">
        <v>58</v>
      </c>
      <c r="C32" s="729"/>
      <c r="D32" s="80">
        <f>COUNTIF(D13:D31,"X")</f>
        <v>14</v>
      </c>
      <c r="E32" s="81"/>
      <c r="F32" s="727"/>
    </row>
  </sheetData>
  <sheetProtection selectLockedCells="1"/>
  <mergeCells count="38">
    <mergeCell ref="B31:C31"/>
    <mergeCell ref="B26:C26"/>
    <mergeCell ref="B27:C27"/>
    <mergeCell ref="B28:C28"/>
    <mergeCell ref="B29:C29"/>
    <mergeCell ref="B30:C30"/>
    <mergeCell ref="A13:A32"/>
    <mergeCell ref="B13:C13"/>
    <mergeCell ref="F13:F32"/>
    <mergeCell ref="B14:C14"/>
    <mergeCell ref="B15:C15"/>
    <mergeCell ref="B16:C16"/>
    <mergeCell ref="B17:C17"/>
    <mergeCell ref="B18:C18"/>
    <mergeCell ref="B19:C19"/>
    <mergeCell ref="B20:C20"/>
    <mergeCell ref="B32:C32"/>
    <mergeCell ref="B21:C21"/>
    <mergeCell ref="B22:C22"/>
    <mergeCell ref="B23:C23"/>
    <mergeCell ref="B24:C24"/>
    <mergeCell ref="B25:C25"/>
    <mergeCell ref="A5:F5"/>
    <mergeCell ref="A6:F7"/>
    <mergeCell ref="A8:F9"/>
    <mergeCell ref="A10:F10"/>
    <mergeCell ref="A11:A12"/>
    <mergeCell ref="B11:C12"/>
    <mergeCell ref="D11:E11"/>
    <mergeCell ref="F11:F12"/>
    <mergeCell ref="A1:A4"/>
    <mergeCell ref="B1:B2"/>
    <mergeCell ref="C1:E1"/>
    <mergeCell ref="F1:F4"/>
    <mergeCell ref="C2:E2"/>
    <mergeCell ref="B3:B4"/>
    <mergeCell ref="C3:E3"/>
    <mergeCell ref="C4:E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[1]NOOO!#REF!</xm:f>
          </x14:formula1>
          <xm:sqref>D13:E31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9"/>
  <sheetViews>
    <sheetView topLeftCell="B16" zoomScaleNormal="100" workbookViewId="0">
      <selection activeCell="G17" sqref="G17:G18"/>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70"/>
      <c r="B1" s="735"/>
      <c r="C1" s="432" t="str">
        <f>CONTEXTO!B1</f>
        <v xml:space="preserve">PROCESO: </v>
      </c>
      <c r="D1" s="432"/>
      <c r="E1" s="432"/>
      <c r="F1" s="432"/>
      <c r="G1" s="327" t="s">
        <v>471</v>
      </c>
      <c r="H1" s="327"/>
      <c r="I1" s="327"/>
      <c r="J1" s="745"/>
      <c r="K1" s="324"/>
    </row>
    <row r="2" spans="1:12" ht="15" customHeight="1" x14ac:dyDescent="0.2">
      <c r="A2" s="471"/>
      <c r="B2" s="465"/>
      <c r="C2" s="433"/>
      <c r="D2" s="433"/>
      <c r="E2" s="433"/>
      <c r="F2" s="433"/>
      <c r="G2" s="494" t="s">
        <v>504</v>
      </c>
      <c r="H2" s="494"/>
      <c r="I2" s="494"/>
      <c r="J2" s="746"/>
      <c r="K2" s="325"/>
    </row>
    <row r="3" spans="1:12" ht="34.5" customHeight="1" x14ac:dyDescent="0.2">
      <c r="A3" s="471"/>
      <c r="B3" s="465"/>
      <c r="C3" s="433" t="s">
        <v>32</v>
      </c>
      <c r="D3" s="433"/>
      <c r="E3" s="433"/>
      <c r="F3" s="433"/>
      <c r="G3" s="494" t="s">
        <v>473</v>
      </c>
      <c r="H3" s="494"/>
      <c r="I3" s="494"/>
      <c r="J3" s="746"/>
      <c r="K3" s="325"/>
    </row>
    <row r="4" spans="1:12" ht="15.75" customHeight="1" x14ac:dyDescent="0.2">
      <c r="A4" s="471"/>
      <c r="B4" s="465"/>
      <c r="C4" s="433"/>
      <c r="D4" s="433"/>
      <c r="E4" s="433"/>
      <c r="F4" s="433"/>
      <c r="G4" s="494" t="s">
        <v>505</v>
      </c>
      <c r="H4" s="494"/>
      <c r="I4" s="494"/>
      <c r="J4" s="746"/>
      <c r="K4" s="325"/>
    </row>
    <row r="5" spans="1:12" ht="15.75" customHeight="1" x14ac:dyDescent="0.2">
      <c r="A5" s="411"/>
      <c r="B5" s="412"/>
      <c r="C5" s="412"/>
      <c r="D5" s="412"/>
      <c r="E5" s="412"/>
      <c r="F5" s="412"/>
      <c r="G5" s="412"/>
      <c r="H5" s="412"/>
      <c r="I5" s="412"/>
      <c r="J5" s="412"/>
      <c r="K5" s="413"/>
    </row>
    <row r="6" spans="1:12" x14ac:dyDescent="0.2">
      <c r="A6" s="742" t="s">
        <v>119</v>
      </c>
      <c r="B6" s="743"/>
      <c r="C6" s="743"/>
      <c r="D6" s="743"/>
      <c r="E6" s="743"/>
      <c r="F6" s="743"/>
      <c r="G6" s="743"/>
      <c r="H6" s="743"/>
      <c r="I6" s="743"/>
      <c r="J6" s="743"/>
      <c r="K6" s="744"/>
    </row>
    <row r="7" spans="1:12" ht="11.25" customHeight="1" x14ac:dyDescent="0.2">
      <c r="A7" s="742"/>
      <c r="B7" s="743"/>
      <c r="C7" s="743"/>
      <c r="D7" s="743"/>
      <c r="E7" s="743"/>
      <c r="F7" s="743"/>
      <c r="G7" s="743"/>
      <c r="H7" s="743"/>
      <c r="I7" s="743"/>
      <c r="J7" s="743"/>
      <c r="K7" s="744"/>
    </row>
    <row r="8" spans="1:12" ht="24" customHeight="1" x14ac:dyDescent="0.2">
      <c r="A8" s="738" t="str">
        <f>CONTEXTO!A8</f>
        <v>PROCESO: PLANEACIÓN ESTRATÉGICA Y TERRITORIAL</v>
      </c>
      <c r="B8" s="415"/>
      <c r="C8" s="415"/>
      <c r="D8" s="415"/>
      <c r="E8" s="415"/>
      <c r="F8" s="415"/>
      <c r="G8" s="415"/>
      <c r="H8" s="415"/>
      <c r="I8" s="415"/>
      <c r="J8" s="415"/>
      <c r="K8" s="416"/>
    </row>
    <row r="9" spans="1:12" ht="56.25" customHeight="1" thickBot="1" x14ac:dyDescent="0.25">
      <c r="A9" s="739" t="str">
        <f>CONTEXTO!A9</f>
        <v>OBJETIVO:PLANEAR,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v>
      </c>
      <c r="B9" s="740"/>
      <c r="C9" s="740"/>
      <c r="D9" s="740"/>
      <c r="E9" s="740"/>
      <c r="F9" s="740"/>
      <c r="G9" s="740"/>
      <c r="H9" s="740"/>
      <c r="I9" s="740"/>
      <c r="J9" s="740"/>
      <c r="K9" s="741"/>
    </row>
    <row r="10" spans="1:12" ht="19.5" customHeight="1" thickBot="1" x14ac:dyDescent="0.25">
      <c r="A10" s="736"/>
      <c r="B10" s="737"/>
      <c r="C10" s="737"/>
      <c r="D10" s="737"/>
      <c r="E10" s="737"/>
      <c r="F10" s="737"/>
      <c r="G10" s="737"/>
      <c r="H10" s="737"/>
      <c r="I10" s="737"/>
      <c r="J10" s="737"/>
      <c r="K10" s="737"/>
      <c r="L10" s="57"/>
    </row>
    <row r="11" spans="1:12" ht="50.25" customHeight="1" thickBot="1" x14ac:dyDescent="0.25">
      <c r="A11" s="114" t="s">
        <v>120</v>
      </c>
      <c r="B11" s="732"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733"/>
      <c r="D11" s="733"/>
      <c r="E11" s="733"/>
      <c r="F11" s="733"/>
      <c r="G11" s="733"/>
      <c r="H11" s="733"/>
      <c r="I11" s="734"/>
      <c r="J11" s="115" t="s">
        <v>341</v>
      </c>
      <c r="K11" s="118" t="str">
        <f>IF(J17="x","EXTREMA",IF(J19="x","ALTA",IF(J21="x","MODERADA",IF(J23="x","BAJA",""))))</f>
        <v>EXTREMA</v>
      </c>
    </row>
    <row r="12" spans="1:12" ht="16.5" customHeight="1" thickBot="1" x14ac:dyDescent="0.25">
      <c r="A12" s="730" t="s">
        <v>122</v>
      </c>
      <c r="B12" s="731"/>
      <c r="C12" s="731"/>
      <c r="D12" s="747" t="str">
        <f>PROBABILIDAD!T11</f>
        <v>Probable</v>
      </c>
      <c r="E12" s="748"/>
      <c r="F12" s="730" t="s">
        <v>342</v>
      </c>
      <c r="G12" s="731"/>
      <c r="H12" s="731"/>
      <c r="I12" s="768"/>
      <c r="J12" s="769" t="s">
        <v>135</v>
      </c>
      <c r="K12" s="770"/>
    </row>
    <row r="13" spans="1:12" x14ac:dyDescent="0.2">
      <c r="A13" s="133"/>
      <c r="B13" s="120"/>
      <c r="C13" s="120"/>
      <c r="D13" s="120"/>
      <c r="E13" s="120"/>
      <c r="F13" s="120"/>
      <c r="G13" s="120"/>
      <c r="H13" s="120"/>
      <c r="I13" s="120"/>
      <c r="J13" s="131"/>
      <c r="K13" s="132"/>
    </row>
    <row r="14" spans="1:12" x14ac:dyDescent="0.2">
      <c r="A14" s="133"/>
      <c r="B14" s="120"/>
      <c r="C14" s="134"/>
      <c r="D14" s="120"/>
      <c r="E14" s="120"/>
      <c r="F14" s="120"/>
      <c r="G14" s="120"/>
      <c r="H14" s="120"/>
      <c r="I14" s="120"/>
      <c r="J14" s="131"/>
      <c r="K14" s="132"/>
    </row>
    <row r="15" spans="1:12" ht="30" customHeight="1" x14ac:dyDescent="0.2">
      <c r="A15" s="775" t="s">
        <v>122</v>
      </c>
      <c r="B15" s="120">
        <v>5</v>
      </c>
      <c r="C15" s="776"/>
      <c r="D15" s="754"/>
      <c r="E15" s="756"/>
      <c r="F15" s="756"/>
      <c r="G15" s="756"/>
      <c r="H15" s="120"/>
      <c r="I15" s="120"/>
      <c r="J15" s="773" t="s">
        <v>121</v>
      </c>
      <c r="K15" s="774"/>
    </row>
    <row r="16" spans="1:12" ht="30" customHeight="1" x14ac:dyDescent="0.2">
      <c r="A16" s="775"/>
      <c r="B16" s="120" t="s">
        <v>124</v>
      </c>
      <c r="C16" s="777"/>
      <c r="D16" s="754"/>
      <c r="E16" s="756"/>
      <c r="F16" s="756"/>
      <c r="G16" s="756"/>
      <c r="H16" s="120"/>
      <c r="I16" s="120"/>
      <c r="J16" s="121"/>
      <c r="K16" s="122"/>
    </row>
    <row r="17" spans="1:11" ht="30" customHeight="1" x14ac:dyDescent="0.2">
      <c r="A17" s="775"/>
      <c r="B17" s="120">
        <v>4</v>
      </c>
      <c r="C17" s="778"/>
      <c r="D17" s="754"/>
      <c r="E17" s="754"/>
      <c r="F17" s="755"/>
      <c r="G17" s="756" t="s">
        <v>338</v>
      </c>
      <c r="H17" s="120"/>
      <c r="I17" s="120"/>
      <c r="J17" s="125" t="str">
        <f xml:space="preserve"> IF(OR(E15="X",F15="X",G15="x",F17="x",G17="X",F19="X",G19="X",G21="X" ),"x","")</f>
        <v>x</v>
      </c>
      <c r="K17" s="122" t="s">
        <v>123</v>
      </c>
    </row>
    <row r="18" spans="1:11" ht="30" customHeight="1" x14ac:dyDescent="0.2">
      <c r="A18" s="775"/>
      <c r="B18" s="120" t="s">
        <v>126</v>
      </c>
      <c r="C18" s="779"/>
      <c r="D18" s="754"/>
      <c r="E18" s="754"/>
      <c r="F18" s="755"/>
      <c r="G18" s="756"/>
      <c r="H18" s="120"/>
      <c r="I18" s="120"/>
      <c r="J18" s="126"/>
      <c r="K18" s="122"/>
    </row>
    <row r="19" spans="1:11" ht="30" customHeight="1" x14ac:dyDescent="0.2">
      <c r="A19" s="775"/>
      <c r="B19" s="120">
        <v>3</v>
      </c>
      <c r="C19" s="750"/>
      <c r="D19" s="752"/>
      <c r="E19" s="753"/>
      <c r="F19" s="755"/>
      <c r="G19" s="756"/>
      <c r="H19" s="120"/>
      <c r="I19" s="120"/>
      <c r="J19" s="127" t="str">
        <f xml:space="preserve"> IF(OR(C15="X",D15="X",D17="x",E17="x",E19="X",F21="X",F23="X",G23="X" ),"x","")</f>
        <v/>
      </c>
      <c r="K19" s="122" t="s">
        <v>125</v>
      </c>
    </row>
    <row r="20" spans="1:11" ht="30" customHeight="1" x14ac:dyDescent="0.2">
      <c r="A20" s="775"/>
      <c r="B20" s="120" t="s">
        <v>128</v>
      </c>
      <c r="C20" s="751"/>
      <c r="D20" s="752"/>
      <c r="E20" s="754"/>
      <c r="F20" s="755"/>
      <c r="G20" s="756"/>
      <c r="H20" s="120"/>
      <c r="I20" s="120"/>
      <c r="J20" s="128"/>
      <c r="K20" s="122"/>
    </row>
    <row r="21" spans="1:11" ht="30" customHeight="1" x14ac:dyDescent="0.2">
      <c r="A21" s="775"/>
      <c r="B21" s="120">
        <v>2</v>
      </c>
      <c r="C21" s="750"/>
      <c r="D21" s="757"/>
      <c r="E21" s="758"/>
      <c r="F21" s="753"/>
      <c r="G21" s="756"/>
      <c r="H21" s="120"/>
      <c r="I21" s="120"/>
      <c r="J21" s="129" t="str">
        <f xml:space="preserve"> IF(OR(C17="X",D19="X",E21="x",E23="x" ),"x","")</f>
        <v/>
      </c>
      <c r="K21" s="122" t="s">
        <v>127</v>
      </c>
    </row>
    <row r="22" spans="1:11" ht="30" customHeight="1" x14ac:dyDescent="0.2">
      <c r="A22" s="775"/>
      <c r="B22" s="120" t="s">
        <v>249</v>
      </c>
      <c r="C22" s="751"/>
      <c r="D22" s="757"/>
      <c r="E22" s="752"/>
      <c r="F22" s="754"/>
      <c r="G22" s="756"/>
      <c r="H22" s="120"/>
      <c r="I22" s="120"/>
      <c r="J22" s="128"/>
      <c r="K22" s="122"/>
    </row>
    <row r="23" spans="1:11" ht="30" customHeight="1" x14ac:dyDescent="0.2">
      <c r="A23" s="775"/>
      <c r="B23" s="120">
        <v>1</v>
      </c>
      <c r="C23" s="750"/>
      <c r="D23" s="760"/>
      <c r="E23" s="762"/>
      <c r="F23" s="764"/>
      <c r="G23" s="766"/>
      <c r="H23" s="120"/>
      <c r="I23" s="120"/>
      <c r="J23" s="130" t="str">
        <f xml:space="preserve"> IF(OR(C19="X",C21="X",C23="x",D21="x",D23="x" ),"x","")</f>
        <v/>
      </c>
      <c r="K23" s="122" t="s">
        <v>129</v>
      </c>
    </row>
    <row r="24" spans="1:11" ht="30" customHeight="1" x14ac:dyDescent="0.2">
      <c r="A24" s="775"/>
      <c r="B24" s="120" t="s">
        <v>130</v>
      </c>
      <c r="C24" s="759"/>
      <c r="D24" s="761"/>
      <c r="E24" s="763"/>
      <c r="F24" s="765"/>
      <c r="G24" s="767"/>
      <c r="H24" s="120"/>
      <c r="I24" s="120"/>
      <c r="J24" s="116"/>
      <c r="K24" s="117"/>
    </row>
    <row r="25" spans="1:11" x14ac:dyDescent="0.2">
      <c r="A25" s="133"/>
      <c r="B25" s="120"/>
      <c r="C25" s="120">
        <v>1</v>
      </c>
      <c r="D25" s="120">
        <v>2</v>
      </c>
      <c r="E25" s="120">
        <v>3</v>
      </c>
      <c r="F25" s="120">
        <v>4</v>
      </c>
      <c r="G25" s="120">
        <v>5</v>
      </c>
      <c r="H25" s="120"/>
      <c r="I25" s="120"/>
      <c r="J25" s="771"/>
      <c r="K25" s="772"/>
    </row>
    <row r="26" spans="1:11" x14ac:dyDescent="0.2">
      <c r="A26" s="133"/>
      <c r="B26" s="120"/>
      <c r="C26" s="120" t="s">
        <v>131</v>
      </c>
      <c r="D26" s="120" t="s">
        <v>132</v>
      </c>
      <c r="E26" s="120" t="s">
        <v>133</v>
      </c>
      <c r="F26" s="120" t="s">
        <v>134</v>
      </c>
      <c r="G26" s="120" t="s">
        <v>135</v>
      </c>
      <c r="H26" s="120"/>
      <c r="I26" s="120"/>
      <c r="J26" s="120"/>
      <c r="K26" s="132"/>
    </row>
    <row r="27" spans="1:11" x14ac:dyDescent="0.2">
      <c r="A27" s="133"/>
      <c r="B27" s="120"/>
      <c r="C27" s="749" t="s">
        <v>136</v>
      </c>
      <c r="D27" s="749"/>
      <c r="E27" s="749"/>
      <c r="F27" s="749"/>
      <c r="G27" s="749"/>
      <c r="H27" s="120"/>
      <c r="I27" s="120"/>
      <c r="J27" s="120"/>
      <c r="K27" s="132"/>
    </row>
    <row r="28" spans="1:11" x14ac:dyDescent="0.2">
      <c r="A28" s="133"/>
      <c r="B28" s="120"/>
      <c r="C28" s="749"/>
      <c r="D28" s="749"/>
      <c r="E28" s="749"/>
      <c r="F28" s="749"/>
      <c r="G28" s="749"/>
      <c r="H28" s="120"/>
      <c r="I28" s="120"/>
      <c r="J28" s="120"/>
      <c r="K28" s="132"/>
    </row>
    <row r="29" spans="1:11" ht="15.75" customHeight="1" thickBot="1" x14ac:dyDescent="0.25">
      <c r="A29" s="135"/>
      <c r="B29" s="136"/>
      <c r="C29" s="136"/>
      <c r="D29" s="136"/>
      <c r="E29" s="136"/>
      <c r="F29" s="136"/>
      <c r="G29" s="136"/>
      <c r="H29" s="136"/>
      <c r="I29" s="136"/>
      <c r="J29" s="136"/>
      <c r="K29" s="137"/>
    </row>
  </sheetData>
  <sheetProtection selectLockedCells="1"/>
  <dataConsolidate/>
  <mergeCells count="47">
    <mergeCell ref="A15:A24"/>
    <mergeCell ref="C15:C16"/>
    <mergeCell ref="D15:D16"/>
    <mergeCell ref="C17:C18"/>
    <mergeCell ref="D17:D18"/>
    <mergeCell ref="E15:E16"/>
    <mergeCell ref="F15:F16"/>
    <mergeCell ref="G15:G16"/>
    <mergeCell ref="J15:K15"/>
    <mergeCell ref="E17:E18"/>
    <mergeCell ref="F12:I12"/>
    <mergeCell ref="J12:K12"/>
    <mergeCell ref="J25:K25"/>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A12:C12"/>
    <mergeCell ref="B11:I11"/>
    <mergeCell ref="A1:B4"/>
    <mergeCell ref="C1:F2"/>
    <mergeCell ref="G1:I1"/>
    <mergeCell ref="A5:K5"/>
    <mergeCell ref="A10:K10"/>
    <mergeCell ref="A8:K8"/>
    <mergeCell ref="A9:K9"/>
    <mergeCell ref="A6:K7"/>
    <mergeCell ref="J1:K4"/>
    <mergeCell ref="G2:I2"/>
    <mergeCell ref="C3:F4"/>
    <mergeCell ref="G3:I3"/>
    <mergeCell ref="G4:I4"/>
    <mergeCell ref="D12:E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1" customWidth="1"/>
  </cols>
  <sheetData>
    <row r="1" spans="1:1" x14ac:dyDescent="0.25">
      <c r="A1" s="34" t="s">
        <v>137</v>
      </c>
    </row>
    <row r="2" spans="1:1" x14ac:dyDescent="0.25">
      <c r="A2" s="8"/>
    </row>
    <row r="3" spans="1:1" x14ac:dyDescent="0.25">
      <c r="A3" s="8" t="s">
        <v>138</v>
      </c>
    </row>
    <row r="4" spans="1:1" x14ac:dyDescent="0.25">
      <c r="A4" s="8" t="s">
        <v>139</v>
      </c>
    </row>
    <row r="6" spans="1:1" x14ac:dyDescent="0.25">
      <c r="A6" s="34"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4"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2" t="s">
        <v>155</v>
      </c>
      <c r="B28" s="44" t="s">
        <v>156</v>
      </c>
      <c r="C28" s="44" t="s">
        <v>157</v>
      </c>
    </row>
    <row r="29" spans="1:3" ht="144" customHeight="1" x14ac:dyDescent="0.25">
      <c r="A29" t="s">
        <v>158</v>
      </c>
      <c r="B29" s="35" t="s">
        <v>159</v>
      </c>
      <c r="C29" s="43" t="s">
        <v>160</v>
      </c>
    </row>
    <row r="30" spans="1:3" ht="135" x14ac:dyDescent="0.25">
      <c r="A30" s="40" t="s">
        <v>161</v>
      </c>
      <c r="B30" s="33" t="s">
        <v>162</v>
      </c>
      <c r="C30" s="43" t="s">
        <v>163</v>
      </c>
    </row>
    <row r="31" spans="1:3" ht="102.75" x14ac:dyDescent="0.25">
      <c r="A31" t="s">
        <v>164</v>
      </c>
      <c r="B31" s="33" t="s">
        <v>165</v>
      </c>
      <c r="C31" s="43" t="s">
        <v>166</v>
      </c>
    </row>
    <row r="32" spans="1:3" ht="102.75" x14ac:dyDescent="0.25">
      <c r="A32" t="s">
        <v>167</v>
      </c>
      <c r="B32" s="33" t="s">
        <v>168</v>
      </c>
      <c r="C32" s="43" t="s">
        <v>169</v>
      </c>
    </row>
    <row r="34" spans="1:3" x14ac:dyDescent="0.25">
      <c r="A34" t="s">
        <v>170</v>
      </c>
      <c r="C34" s="45" t="s">
        <v>171</v>
      </c>
    </row>
    <row r="35" spans="1:3" x14ac:dyDescent="0.25">
      <c r="A35">
        <v>1</v>
      </c>
      <c r="B35" t="e">
        <f>IF(#REF!="X",1,0)</f>
        <v>#REF!</v>
      </c>
    </row>
    <row r="36" spans="1:3" x14ac:dyDescent="0.25">
      <c r="A36">
        <v>2</v>
      </c>
      <c r="B36" t="e">
        <f>IF(#REF!="X",1,0)</f>
        <v>#REF!</v>
      </c>
      <c r="C36" s="21" t="s">
        <v>138</v>
      </c>
    </row>
    <row r="37" spans="1:3" x14ac:dyDescent="0.25">
      <c r="A37">
        <v>3</v>
      </c>
      <c r="B37" t="e">
        <f>IF(#REF!="X",1,0)</f>
        <v>#REF!</v>
      </c>
    </row>
    <row r="38" spans="1:3" x14ac:dyDescent="0.25">
      <c r="A38">
        <v>4</v>
      </c>
      <c r="B38" t="e">
        <f>IF(#REF!="X",1,0)</f>
        <v>#REF!</v>
      </c>
    </row>
    <row r="39" spans="1:3" x14ac:dyDescent="0.25">
      <c r="A39">
        <v>5</v>
      </c>
      <c r="B39" t="e">
        <f>IF(#REF!="X",1,0)</f>
        <v>#REF!</v>
      </c>
    </row>
    <row r="40" spans="1:3" x14ac:dyDescent="0.25">
      <c r="A40">
        <v>6</v>
      </c>
      <c r="B40" t="e">
        <f>IF(#REF!="X",1,0)</f>
        <v>#REF!</v>
      </c>
    </row>
    <row r="41" spans="1:3" x14ac:dyDescent="0.25">
      <c r="A41">
        <v>7</v>
      </c>
      <c r="B41" t="e">
        <f>IF(#REF!="X",1,0)</f>
        <v>#REF!</v>
      </c>
    </row>
    <row r="42" spans="1:3" x14ac:dyDescent="0.25">
      <c r="A42">
        <v>8</v>
      </c>
      <c r="B42" t="e">
        <f>IF(#REF!="X",1,0)</f>
        <v>#REF!</v>
      </c>
    </row>
    <row r="43" spans="1:3" x14ac:dyDescent="0.25">
      <c r="A43">
        <v>9</v>
      </c>
      <c r="B43" t="e">
        <f>IF(#REF!="X",1,0)</f>
        <v>#REF!</v>
      </c>
    </row>
    <row r="44" spans="1:3" x14ac:dyDescent="0.25">
      <c r="A44">
        <v>10</v>
      </c>
      <c r="B44" t="e">
        <f>IF(#REF!="X",1,0)</f>
        <v>#REF!</v>
      </c>
    </row>
    <row r="45" spans="1:3" x14ac:dyDescent="0.25">
      <c r="A45">
        <v>11</v>
      </c>
      <c r="B45" t="e">
        <f>IF(#REF!="X",1,0)</f>
        <v>#REF!</v>
      </c>
    </row>
    <row r="46" spans="1:3" x14ac:dyDescent="0.25">
      <c r="A46">
        <v>12</v>
      </c>
      <c r="B46" t="e">
        <f>IF(#REF!="X",1,0)</f>
        <v>#REF!</v>
      </c>
    </row>
    <row r="47" spans="1:3" x14ac:dyDescent="0.25">
      <c r="A47">
        <v>13</v>
      </c>
      <c r="B47" t="e">
        <f>IF(#REF!="X",1,0)</f>
        <v>#REF!</v>
      </c>
    </row>
    <row r="48" spans="1:3" x14ac:dyDescent="0.25">
      <c r="A48">
        <v>14</v>
      </c>
      <c r="B48" t="e">
        <f>IF(#REF!="X",1,0)</f>
        <v>#REF!</v>
      </c>
    </row>
    <row r="49" spans="1:2" x14ac:dyDescent="0.25">
      <c r="A49">
        <v>15</v>
      </c>
      <c r="B49" t="e">
        <f>IF(#REF!="X",1,0)</f>
        <v>#REF!</v>
      </c>
    </row>
    <row r="50" spans="1:2" x14ac:dyDescent="0.25">
      <c r="A50">
        <v>16</v>
      </c>
      <c r="B50" t="e">
        <f>IF(#REF!="X",1,0)</f>
        <v>#REF!</v>
      </c>
    </row>
    <row r="51" spans="1:2" x14ac:dyDescent="0.25">
      <c r="A51">
        <v>17</v>
      </c>
      <c r="B51" t="e">
        <f>IF(#REF!="X",1,0)</f>
        <v>#REF!</v>
      </c>
    </row>
    <row r="52" spans="1:2" x14ac:dyDescent="0.25">
      <c r="A52">
        <v>18</v>
      </c>
      <c r="B52" t="e">
        <f>IF(#REF!="X",1,0)</f>
        <v>#REF!</v>
      </c>
    </row>
    <row r="53" spans="1:2" x14ac:dyDescent="0.25">
      <c r="A53">
        <v>19</v>
      </c>
      <c r="B53" t="e">
        <f>IF(#REF!="X",1,0)</f>
        <v>#REF!</v>
      </c>
    </row>
    <row r="54" spans="1:2" x14ac:dyDescent="0.25">
      <c r="A54" t="s">
        <v>172</v>
      </c>
      <c r="B54" t="e">
        <f>SUM(B35:B53)</f>
        <v>#REF!</v>
      </c>
    </row>
    <row r="57" spans="1:2" x14ac:dyDescent="0.25">
      <c r="A57" t="s">
        <v>173</v>
      </c>
    </row>
    <row r="58" spans="1:2" x14ac:dyDescent="0.25">
      <c r="A58">
        <v>1</v>
      </c>
      <c r="B58" t="e">
        <f>IF(#REF!="X",1,0)</f>
        <v>#REF!</v>
      </c>
    </row>
    <row r="59" spans="1:2" x14ac:dyDescent="0.25">
      <c r="A59">
        <v>2</v>
      </c>
      <c r="B59" t="e">
        <f>IF(#REF!="X",1,0)</f>
        <v>#REF!</v>
      </c>
    </row>
    <row r="60" spans="1:2" x14ac:dyDescent="0.25">
      <c r="A60">
        <v>3</v>
      </c>
      <c r="B60" t="e">
        <f>IF(#REF!="X",1,0)</f>
        <v>#REF!</v>
      </c>
    </row>
    <row r="61" spans="1:2" x14ac:dyDescent="0.25">
      <c r="A61">
        <v>4</v>
      </c>
      <c r="B61" t="e">
        <f>IF(#REF!="X",1,0)</f>
        <v>#REF!</v>
      </c>
    </row>
    <row r="62" spans="1:2" x14ac:dyDescent="0.25">
      <c r="A62">
        <v>5</v>
      </c>
      <c r="B62" t="e">
        <f>IF(#REF!="X",1,0)</f>
        <v>#REF!</v>
      </c>
    </row>
    <row r="63" spans="1:2" x14ac:dyDescent="0.25">
      <c r="A63">
        <v>6</v>
      </c>
      <c r="B63" t="e">
        <f>IF(#REF!="X",1,0)</f>
        <v>#REF!</v>
      </c>
    </row>
    <row r="64" spans="1:2" x14ac:dyDescent="0.25">
      <c r="A64">
        <v>7</v>
      </c>
      <c r="B64" t="e">
        <f>IF(#REF!="X",1,0)</f>
        <v>#REF!</v>
      </c>
    </row>
    <row r="65" spans="1:2" x14ac:dyDescent="0.25">
      <c r="A65">
        <v>8</v>
      </c>
      <c r="B65" t="e">
        <f>IF(#REF!="X",1,0)</f>
        <v>#REF!</v>
      </c>
    </row>
    <row r="66" spans="1:2" x14ac:dyDescent="0.25">
      <c r="A66">
        <v>9</v>
      </c>
      <c r="B66" t="e">
        <f>IF(#REF!="X",1,0)</f>
        <v>#REF!</v>
      </c>
    </row>
    <row r="67" spans="1:2" x14ac:dyDescent="0.25">
      <c r="A67">
        <v>10</v>
      </c>
      <c r="B67" t="e">
        <f>IF(#REF!="X",1,0)</f>
        <v>#REF!</v>
      </c>
    </row>
    <row r="68" spans="1:2" x14ac:dyDescent="0.25">
      <c r="A68">
        <v>11</v>
      </c>
      <c r="B68" t="e">
        <f>IF(#REF!="X",1,0)</f>
        <v>#REF!</v>
      </c>
    </row>
    <row r="69" spans="1:2" x14ac:dyDescent="0.25">
      <c r="A69">
        <v>12</v>
      </c>
      <c r="B69" t="e">
        <f>IF(#REF!="X",1,0)</f>
        <v>#REF!</v>
      </c>
    </row>
    <row r="70" spans="1:2" x14ac:dyDescent="0.25">
      <c r="A70">
        <v>13</v>
      </c>
      <c r="B70" t="e">
        <f>IF(#REF!="X",1,0)</f>
        <v>#REF!</v>
      </c>
    </row>
    <row r="71" spans="1:2" x14ac:dyDescent="0.25">
      <c r="A71">
        <v>14</v>
      </c>
      <c r="B71" t="e">
        <f>IF(#REF!="X",1,0)</f>
        <v>#REF!</v>
      </c>
    </row>
    <row r="72" spans="1:2" x14ac:dyDescent="0.25">
      <c r="A72">
        <v>15</v>
      </c>
      <c r="B72" t="e">
        <f>IF(#REF!="X",1,0)</f>
        <v>#REF!</v>
      </c>
    </row>
    <row r="73" spans="1:2" x14ac:dyDescent="0.25">
      <c r="A73">
        <v>16</v>
      </c>
      <c r="B73" t="e">
        <f>IF(#REF!="X",1,0)</f>
        <v>#REF!</v>
      </c>
    </row>
    <row r="74" spans="1:2" x14ac:dyDescent="0.25">
      <c r="A74">
        <v>17</v>
      </c>
      <c r="B74" t="e">
        <f>IF(#REF!="X",1,0)</f>
        <v>#REF!</v>
      </c>
    </row>
    <row r="75" spans="1:2" x14ac:dyDescent="0.25">
      <c r="A75">
        <v>18</v>
      </c>
      <c r="B75" t="e">
        <f>IF(#REF!="X",1,0)</f>
        <v>#REF!</v>
      </c>
    </row>
    <row r="76" spans="1:2" x14ac:dyDescent="0.25">
      <c r="A76">
        <v>19</v>
      </c>
      <c r="B76" t="e">
        <f>IF(#REF!="X",1,0)</f>
        <v>#REF!</v>
      </c>
    </row>
    <row r="77" spans="1:2" x14ac:dyDescent="0.25">
      <c r="A77" t="s">
        <v>172</v>
      </c>
      <c r="B77" t="e">
        <f>SUM(B58:B76)</f>
        <v>#REF!</v>
      </c>
    </row>
    <row r="80" spans="1:2" x14ac:dyDescent="0.25">
      <c r="A80" t="s">
        <v>174</v>
      </c>
    </row>
    <row r="81" spans="1:2" x14ac:dyDescent="0.25">
      <c r="A81">
        <v>1</v>
      </c>
      <c r="B81" t="e">
        <f>IF(#REF!="X",1,0)</f>
        <v>#REF!</v>
      </c>
    </row>
    <row r="82" spans="1:2" x14ac:dyDescent="0.25">
      <c r="A82">
        <v>2</v>
      </c>
      <c r="B82" t="e">
        <f>IF(#REF!="X",1,0)</f>
        <v>#REF!</v>
      </c>
    </row>
    <row r="83" spans="1:2" x14ac:dyDescent="0.25">
      <c r="A83">
        <v>3</v>
      </c>
      <c r="B83" t="e">
        <f>IF(#REF!="X",1,0)</f>
        <v>#REF!</v>
      </c>
    </row>
    <row r="84" spans="1:2" x14ac:dyDescent="0.25">
      <c r="A84">
        <v>4</v>
      </c>
      <c r="B84" t="e">
        <f>IF(#REF!="X",1,0)</f>
        <v>#REF!</v>
      </c>
    </row>
    <row r="85" spans="1:2" x14ac:dyDescent="0.25">
      <c r="A85">
        <v>5</v>
      </c>
      <c r="B85" t="e">
        <f>IF(#REF!="X",1,0)</f>
        <v>#REF!</v>
      </c>
    </row>
    <row r="86" spans="1:2" x14ac:dyDescent="0.25">
      <c r="A86">
        <v>6</v>
      </c>
      <c r="B86" t="e">
        <f>IF(#REF!="X",1,0)</f>
        <v>#REF!</v>
      </c>
    </row>
    <row r="87" spans="1:2" x14ac:dyDescent="0.25">
      <c r="A87">
        <v>7</v>
      </c>
      <c r="B87" t="e">
        <f>IF(#REF!="X",1,0)</f>
        <v>#REF!</v>
      </c>
    </row>
    <row r="88" spans="1:2" x14ac:dyDescent="0.25">
      <c r="A88">
        <v>8</v>
      </c>
      <c r="B88" t="e">
        <f>IF(#REF!="X",1,0)</f>
        <v>#REF!</v>
      </c>
    </row>
    <row r="89" spans="1:2" x14ac:dyDescent="0.25">
      <c r="A89">
        <v>9</v>
      </c>
      <c r="B89" t="e">
        <f>IF(#REF!="X",1,0)</f>
        <v>#REF!</v>
      </c>
    </row>
    <row r="90" spans="1:2" x14ac:dyDescent="0.25">
      <c r="A90">
        <v>10</v>
      </c>
      <c r="B90" t="e">
        <f>IF(#REF!="X",1,0)</f>
        <v>#REF!</v>
      </c>
    </row>
    <row r="91" spans="1:2" x14ac:dyDescent="0.25">
      <c r="A91">
        <v>11</v>
      </c>
      <c r="B91" t="e">
        <f>IF(#REF!="X",1,0)</f>
        <v>#REF!</v>
      </c>
    </row>
    <row r="92" spans="1:2" x14ac:dyDescent="0.25">
      <c r="A92">
        <v>12</v>
      </c>
      <c r="B92" t="e">
        <f>IF(#REF!="X",1,0)</f>
        <v>#REF!</v>
      </c>
    </row>
    <row r="93" spans="1:2" x14ac:dyDescent="0.25">
      <c r="A93">
        <v>13</v>
      </c>
      <c r="B93" t="e">
        <f>IF(#REF!="X",1,0)</f>
        <v>#REF!</v>
      </c>
    </row>
    <row r="94" spans="1:2" x14ac:dyDescent="0.25">
      <c r="A94">
        <v>14</v>
      </c>
      <c r="B94" t="e">
        <f>IF(#REF!="X",1,0)</f>
        <v>#REF!</v>
      </c>
    </row>
    <row r="95" spans="1:2" x14ac:dyDescent="0.25">
      <c r="A95">
        <v>15</v>
      </c>
      <c r="B95" t="e">
        <f>IF(#REF!="X",1,0)</f>
        <v>#REF!</v>
      </c>
    </row>
    <row r="96" spans="1:2" x14ac:dyDescent="0.25">
      <c r="A96">
        <v>16</v>
      </c>
      <c r="B96" t="e">
        <f>IF(#REF!="X",1,0)</f>
        <v>#REF!</v>
      </c>
    </row>
    <row r="97" spans="1:2" x14ac:dyDescent="0.25">
      <c r="A97">
        <v>17</v>
      </c>
      <c r="B97" t="e">
        <f>IF(#REF!="X",1,0)</f>
        <v>#REF!</v>
      </c>
    </row>
    <row r="98" spans="1:2" x14ac:dyDescent="0.25">
      <c r="A98">
        <v>18</v>
      </c>
      <c r="B98" t="e">
        <f>IF(#REF!="X",1,0)</f>
        <v>#REF!</v>
      </c>
    </row>
    <row r="99" spans="1:2" x14ac:dyDescent="0.25">
      <c r="A99">
        <v>19</v>
      </c>
      <c r="B99" t="e">
        <f>IF(#REF!="X",1,0)</f>
        <v>#REF!</v>
      </c>
    </row>
    <row r="100" spans="1:2" x14ac:dyDescent="0.25">
      <c r="A100" t="s">
        <v>172</v>
      </c>
      <c r="B100" t="e">
        <f>SUM(B81:B99)</f>
        <v>#REF!</v>
      </c>
    </row>
    <row r="103" spans="1:2" x14ac:dyDescent="0.25">
      <c r="A103" t="s">
        <v>175</v>
      </c>
    </row>
    <row r="104" spans="1:2" x14ac:dyDescent="0.25">
      <c r="A104">
        <v>1</v>
      </c>
      <c r="B104" t="e">
        <f>IF(#REF!="X",1,0)</f>
        <v>#REF!</v>
      </c>
    </row>
    <row r="105" spans="1:2" x14ac:dyDescent="0.25">
      <c r="A105">
        <v>2</v>
      </c>
      <c r="B105" t="e">
        <f>IF(#REF!="X",1,0)</f>
        <v>#REF!</v>
      </c>
    </row>
    <row r="106" spans="1:2" x14ac:dyDescent="0.25">
      <c r="A106">
        <v>3</v>
      </c>
      <c r="B106" t="e">
        <f>IF(#REF!="X",1,0)</f>
        <v>#REF!</v>
      </c>
    </row>
    <row r="107" spans="1:2" x14ac:dyDescent="0.25">
      <c r="A107">
        <v>4</v>
      </c>
      <c r="B107" t="e">
        <f>IF(#REF!="X",1,0)</f>
        <v>#REF!</v>
      </c>
    </row>
    <row r="108" spans="1:2" x14ac:dyDescent="0.25">
      <c r="A108">
        <v>5</v>
      </c>
      <c r="B108" t="e">
        <f>IF(#REF!="X",1,0)</f>
        <v>#REF!</v>
      </c>
    </row>
    <row r="109" spans="1:2" x14ac:dyDescent="0.25">
      <c r="A109">
        <v>6</v>
      </c>
      <c r="B109" t="e">
        <f>IF(#REF!="X",1,0)</f>
        <v>#REF!</v>
      </c>
    </row>
    <row r="110" spans="1:2" x14ac:dyDescent="0.25">
      <c r="A110">
        <v>7</v>
      </c>
      <c r="B110" t="e">
        <f>IF(#REF!="X",1,0)</f>
        <v>#REF!</v>
      </c>
    </row>
    <row r="111" spans="1:2" x14ac:dyDescent="0.25">
      <c r="A111">
        <v>8</v>
      </c>
      <c r="B111" t="e">
        <f>IF(#REF!="X",1,0)</f>
        <v>#REF!</v>
      </c>
    </row>
    <row r="112" spans="1:2" x14ac:dyDescent="0.25">
      <c r="A112">
        <v>9</v>
      </c>
      <c r="B112" t="e">
        <f>IF(#REF!="X",1,0)</f>
        <v>#REF!</v>
      </c>
    </row>
    <row r="113" spans="1:2" x14ac:dyDescent="0.25">
      <c r="A113">
        <v>10</v>
      </c>
      <c r="B113" t="e">
        <f>IF(#REF!="X",1,0)</f>
        <v>#REF!</v>
      </c>
    </row>
    <row r="114" spans="1:2" x14ac:dyDescent="0.25">
      <c r="A114">
        <v>11</v>
      </c>
      <c r="B114" t="e">
        <f>IF(#REF!="X",1,0)</f>
        <v>#REF!</v>
      </c>
    </row>
    <row r="115" spans="1:2" x14ac:dyDescent="0.25">
      <c r="A115">
        <v>12</v>
      </c>
      <c r="B115" t="e">
        <f>IF(#REF!="X",1,0)</f>
        <v>#REF!</v>
      </c>
    </row>
    <row r="116" spans="1:2" x14ac:dyDescent="0.25">
      <c r="A116">
        <v>13</v>
      </c>
      <c r="B116" t="e">
        <f>IF(#REF!="X",1,0)</f>
        <v>#REF!</v>
      </c>
    </row>
    <row r="117" spans="1:2" x14ac:dyDescent="0.25">
      <c r="A117">
        <v>14</v>
      </c>
      <c r="B117" t="e">
        <f>IF(#REF!="X",1,0)</f>
        <v>#REF!</v>
      </c>
    </row>
    <row r="118" spans="1:2" x14ac:dyDescent="0.25">
      <c r="A118">
        <v>15</v>
      </c>
      <c r="B118" t="e">
        <f>IF(#REF!="X",1,0)</f>
        <v>#REF!</v>
      </c>
    </row>
    <row r="119" spans="1:2" x14ac:dyDescent="0.25">
      <c r="A119">
        <v>16</v>
      </c>
      <c r="B119" t="e">
        <f>IF(#REF!="X",1,0)</f>
        <v>#REF!</v>
      </c>
    </row>
    <row r="120" spans="1:2" x14ac:dyDescent="0.25">
      <c r="A120">
        <v>17</v>
      </c>
      <c r="B120" t="e">
        <f>IF(#REF!="X",1,0)</f>
        <v>#REF!</v>
      </c>
    </row>
    <row r="121" spans="1:2" x14ac:dyDescent="0.25">
      <c r="A121">
        <v>18</v>
      </c>
      <c r="B121" t="e">
        <f>IF(#REF!="X",1,0)</f>
        <v>#REF!</v>
      </c>
    </row>
    <row r="122" spans="1:2" x14ac:dyDescent="0.25">
      <c r="A122">
        <v>19</v>
      </c>
      <c r="B122" t="e">
        <f>IF(#REF!="X",1,0)</f>
        <v>#REF!</v>
      </c>
    </row>
    <row r="123" spans="1:2" x14ac:dyDescent="0.25">
      <c r="A123" t="s">
        <v>172</v>
      </c>
      <c r="B123" t="e">
        <f>SUM(B104:B122)</f>
        <v>#REF!</v>
      </c>
    </row>
    <row r="126" spans="1:2" x14ac:dyDescent="0.25">
      <c r="A126" t="s">
        <v>175</v>
      </c>
    </row>
    <row r="127" spans="1:2" x14ac:dyDescent="0.25">
      <c r="A127">
        <v>1</v>
      </c>
      <c r="B127" t="e">
        <f>IF(#REF!="X",1,0)</f>
        <v>#REF!</v>
      </c>
    </row>
    <row r="128" spans="1:2" x14ac:dyDescent="0.25">
      <c r="A128">
        <v>2</v>
      </c>
      <c r="B128" t="e">
        <f>IF(#REF!="X",1,0)</f>
        <v>#REF!</v>
      </c>
    </row>
    <row r="129" spans="1:2" x14ac:dyDescent="0.25">
      <c r="A129">
        <v>3</v>
      </c>
      <c r="B129" t="e">
        <f>IF(#REF!="X",1,0)</f>
        <v>#REF!</v>
      </c>
    </row>
    <row r="130" spans="1:2" x14ac:dyDescent="0.25">
      <c r="A130">
        <v>4</v>
      </c>
      <c r="B130" t="e">
        <f>IF(#REF!="X",1,0)</f>
        <v>#REF!</v>
      </c>
    </row>
    <row r="131" spans="1:2" x14ac:dyDescent="0.25">
      <c r="A131">
        <v>5</v>
      </c>
      <c r="B131" t="e">
        <f>IF(#REF!="X",1,0)</f>
        <v>#REF!</v>
      </c>
    </row>
    <row r="132" spans="1:2" x14ac:dyDescent="0.25">
      <c r="A132">
        <v>6</v>
      </c>
      <c r="B132" t="e">
        <f>IF(#REF!="X",1,0)</f>
        <v>#REF!</v>
      </c>
    </row>
    <row r="133" spans="1:2" x14ac:dyDescent="0.25">
      <c r="A133">
        <v>7</v>
      </c>
      <c r="B133" t="e">
        <f>IF(#REF!="X",1,0)</f>
        <v>#REF!</v>
      </c>
    </row>
    <row r="134" spans="1:2" x14ac:dyDescent="0.25">
      <c r="A134">
        <v>8</v>
      </c>
      <c r="B134" t="e">
        <f>IF(#REF!="X",1,0)</f>
        <v>#REF!</v>
      </c>
    </row>
    <row r="135" spans="1:2" x14ac:dyDescent="0.25">
      <c r="A135">
        <v>9</v>
      </c>
      <c r="B135" t="e">
        <f>IF(#REF!="X",1,0)</f>
        <v>#REF!</v>
      </c>
    </row>
    <row r="136" spans="1:2" x14ac:dyDescent="0.25">
      <c r="A136">
        <v>10</v>
      </c>
      <c r="B136" t="e">
        <f>IF(#REF!="X",1,0)</f>
        <v>#REF!</v>
      </c>
    </row>
    <row r="137" spans="1:2" x14ac:dyDescent="0.25">
      <c r="A137">
        <v>11</v>
      </c>
      <c r="B137" t="e">
        <f>IF(#REF!="X",1,0)</f>
        <v>#REF!</v>
      </c>
    </row>
    <row r="138" spans="1:2" x14ac:dyDescent="0.25">
      <c r="A138">
        <v>12</v>
      </c>
      <c r="B138" t="e">
        <f>IF(#REF!="X",1,0)</f>
        <v>#REF!</v>
      </c>
    </row>
    <row r="139" spans="1:2" x14ac:dyDescent="0.25">
      <c r="A139">
        <v>13</v>
      </c>
      <c r="B139" t="e">
        <f>IF(#REF!="X",1,0)</f>
        <v>#REF!</v>
      </c>
    </row>
    <row r="140" spans="1:2" x14ac:dyDescent="0.25">
      <c r="A140">
        <v>14</v>
      </c>
      <c r="B140" t="e">
        <f>IF(#REF!="X",1,0)</f>
        <v>#REF!</v>
      </c>
    </row>
    <row r="141" spans="1:2" x14ac:dyDescent="0.25">
      <c r="A141">
        <v>15</v>
      </c>
      <c r="B141" t="e">
        <f>IF(#REF!="X",1,0)</f>
        <v>#REF!</v>
      </c>
    </row>
    <row r="142" spans="1:2" x14ac:dyDescent="0.25">
      <c r="A142">
        <v>16</v>
      </c>
      <c r="B142" t="e">
        <f>IF(#REF!="X",1,0)</f>
        <v>#REF!</v>
      </c>
    </row>
    <row r="143" spans="1:2" x14ac:dyDescent="0.25">
      <c r="A143">
        <v>17</v>
      </c>
      <c r="B143" t="e">
        <f>IF(#REF!="X",1,0)</f>
        <v>#REF!</v>
      </c>
    </row>
    <row r="144" spans="1:2" x14ac:dyDescent="0.25">
      <c r="A144">
        <v>18</v>
      </c>
      <c r="B144" t="e">
        <f>IF(#REF!="X",1,0)</f>
        <v>#REF!</v>
      </c>
    </row>
    <row r="145" spans="1:2" x14ac:dyDescent="0.25">
      <c r="A145">
        <v>19</v>
      </c>
      <c r="B145" t="e">
        <f>IF(#REF!="X",1,0)</f>
        <v>#REF!</v>
      </c>
    </row>
    <row r="146" spans="1:2" x14ac:dyDescent="0.25">
      <c r="A146" t="s">
        <v>172</v>
      </c>
      <c r="B146" t="e">
        <f>SUM(B127:B145)</f>
        <v>#REF!</v>
      </c>
    </row>
    <row r="150" spans="1:2" x14ac:dyDescent="0.25">
      <c r="A150" t="s">
        <v>176</v>
      </c>
    </row>
    <row r="151" spans="1:2" x14ac:dyDescent="0.25">
      <c r="A151" s="39"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39" t="s">
        <v>183</v>
      </c>
      <c r="B159" t="s">
        <v>139</v>
      </c>
    </row>
    <row r="160" spans="1:2" x14ac:dyDescent="0.25">
      <c r="A160" t="s">
        <v>178</v>
      </c>
    </row>
    <row r="161" spans="1:1" x14ac:dyDescent="0.25">
      <c r="A161" t="s">
        <v>184</v>
      </c>
    </row>
    <row r="162" spans="1:1" x14ac:dyDescent="0.25">
      <c r="A162" t="s">
        <v>185</v>
      </c>
    </row>
    <row r="164" spans="1:1" x14ac:dyDescent="0.25">
      <c r="A164" s="39"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39" t="s">
        <v>190</v>
      </c>
    </row>
    <row r="171" spans="1:1" x14ac:dyDescent="0.25">
      <c r="A171" t="s">
        <v>178</v>
      </c>
    </row>
    <row r="172" spans="1:1" x14ac:dyDescent="0.25">
      <c r="A172" t="s">
        <v>191</v>
      </c>
    </row>
    <row r="173" spans="1:1" x14ac:dyDescent="0.25">
      <c r="A173" t="s">
        <v>192</v>
      </c>
    </row>
    <row r="175" spans="1:1" x14ac:dyDescent="0.25">
      <c r="A175" s="39" t="s">
        <v>193</v>
      </c>
    </row>
    <row r="176" spans="1:1" x14ac:dyDescent="0.25">
      <c r="A176" t="s">
        <v>178</v>
      </c>
    </row>
    <row r="177" spans="1:1" x14ac:dyDescent="0.25">
      <c r="A177" t="s">
        <v>194</v>
      </c>
    </row>
    <row r="178" spans="1:1" x14ac:dyDescent="0.25">
      <c r="A178" t="s">
        <v>195</v>
      </c>
    </row>
    <row r="180" spans="1:1" x14ac:dyDescent="0.25">
      <c r="A180" s="39"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39"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343</v>
      </c>
      <c r="C1" t="s">
        <v>131</v>
      </c>
    </row>
    <row r="2" spans="1:3" x14ac:dyDescent="0.25">
      <c r="A2" t="s">
        <v>249</v>
      </c>
      <c r="C2" t="s">
        <v>132</v>
      </c>
    </row>
    <row r="3" spans="1:3" x14ac:dyDescent="0.25">
      <c r="A3" t="s">
        <v>128</v>
      </c>
      <c r="C3" t="s">
        <v>133</v>
      </c>
    </row>
    <row r="4" spans="1:3" x14ac:dyDescent="0.25">
      <c r="A4" t="s">
        <v>126</v>
      </c>
      <c r="C4" t="s">
        <v>134</v>
      </c>
    </row>
    <row r="5" spans="1:3" x14ac:dyDescent="0.25">
      <c r="A5" t="s">
        <v>344</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7030A0"/>
    <pageSetUpPr fitToPage="1"/>
  </sheetPr>
  <dimension ref="A1:HU41"/>
  <sheetViews>
    <sheetView topLeftCell="A29" zoomScale="90" zoomScaleNormal="90" workbookViewId="0">
      <selection activeCell="C33" sqref="C33:C39"/>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6384" width="11.42578125" style="1"/>
  </cols>
  <sheetData>
    <row r="1" spans="1:229" customFormat="1" ht="15.75" customHeight="1" x14ac:dyDescent="0.25">
      <c r="A1" s="830"/>
      <c r="B1" s="838" t="str">
        <f>CONTEXTO!B1</f>
        <v xml:space="preserve">PROCESO: </v>
      </c>
      <c r="C1" s="839"/>
      <c r="D1" s="839"/>
      <c r="E1" s="839"/>
      <c r="F1" s="839"/>
      <c r="G1" s="839"/>
      <c r="H1" s="840"/>
      <c r="I1" s="327" t="s">
        <v>493</v>
      </c>
      <c r="J1" s="327"/>
      <c r="K1" s="782"/>
    </row>
    <row r="2" spans="1:229" customFormat="1" ht="15.75" customHeight="1" x14ac:dyDescent="0.25">
      <c r="A2" s="468"/>
      <c r="B2" s="841"/>
      <c r="C2" s="842"/>
      <c r="D2" s="842"/>
      <c r="E2" s="842"/>
      <c r="F2" s="842"/>
      <c r="G2" s="842"/>
      <c r="H2" s="843"/>
      <c r="I2" s="494" t="s">
        <v>472</v>
      </c>
      <c r="J2" s="494"/>
      <c r="K2" s="783"/>
    </row>
    <row r="3" spans="1:229" customFormat="1" ht="36" customHeight="1" x14ac:dyDescent="0.25">
      <c r="A3" s="468"/>
      <c r="B3" s="780" t="s">
        <v>204</v>
      </c>
      <c r="C3" s="780"/>
      <c r="D3" s="780"/>
      <c r="E3" s="780"/>
      <c r="F3" s="780"/>
      <c r="G3" s="780"/>
      <c r="H3" s="780"/>
      <c r="I3" s="494" t="s">
        <v>473</v>
      </c>
      <c r="J3" s="494"/>
      <c r="K3" s="783"/>
    </row>
    <row r="4" spans="1:229" customFormat="1" ht="15.75" customHeight="1" thickBot="1" x14ac:dyDescent="0.3">
      <c r="A4" s="469"/>
      <c r="B4" s="781"/>
      <c r="C4" s="781"/>
      <c r="D4" s="781"/>
      <c r="E4" s="781"/>
      <c r="F4" s="781"/>
      <c r="G4" s="781"/>
      <c r="H4" s="781"/>
      <c r="I4" s="329" t="s">
        <v>512</v>
      </c>
      <c r="J4" s="329"/>
      <c r="K4" s="784"/>
    </row>
    <row r="5" spans="1:229" ht="15" thickBot="1" x14ac:dyDescent="0.25">
      <c r="B5" s="595"/>
      <c r="C5" s="595"/>
      <c r="D5" s="595"/>
      <c r="E5" s="595"/>
      <c r="F5" s="595"/>
      <c r="G5" s="595"/>
    </row>
    <row r="6" spans="1:229" customFormat="1" ht="24" customHeight="1" x14ac:dyDescent="0.25">
      <c r="A6" s="832" t="str">
        <f>CONTEXTO!A8</f>
        <v>PROCESO: PLANEACIÓN ESTRATÉGICA Y TERRITORIAL</v>
      </c>
      <c r="B6" s="833"/>
      <c r="C6" s="833"/>
      <c r="D6" s="833"/>
      <c r="E6" s="833"/>
      <c r="F6" s="833"/>
      <c r="G6" s="833"/>
      <c r="H6" s="833"/>
      <c r="I6" s="833"/>
      <c r="J6" s="833"/>
      <c r="K6" s="834"/>
    </row>
    <row r="7" spans="1:229" customFormat="1" ht="54.75" customHeight="1" thickBot="1" x14ac:dyDescent="0.3">
      <c r="A7" s="835" t="str">
        <f>+CONTEXTO!A9</f>
        <v>OBJETIVO:PLANEAR,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v>
      </c>
      <c r="B7" s="836"/>
      <c r="C7" s="836"/>
      <c r="D7" s="836"/>
      <c r="E7" s="836"/>
      <c r="F7" s="836"/>
      <c r="G7" s="836"/>
      <c r="H7" s="836"/>
      <c r="I7" s="836"/>
      <c r="J7" s="836"/>
      <c r="K7" s="837"/>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row>
    <row r="8" spans="1:229" ht="15" thickBot="1" x14ac:dyDescent="0.25">
      <c r="C8" s="28"/>
      <c r="D8" s="28"/>
      <c r="E8" s="28"/>
      <c r="F8" s="28"/>
      <c r="G8" s="28"/>
      <c r="H8" s="28"/>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row>
    <row r="9" spans="1:229" s="49" customFormat="1" ht="30" customHeight="1" x14ac:dyDescent="0.25">
      <c r="A9" s="794" t="s">
        <v>87</v>
      </c>
      <c r="B9" s="811" t="s">
        <v>232</v>
      </c>
      <c r="C9" s="809" t="s">
        <v>250</v>
      </c>
      <c r="D9" s="804" t="s">
        <v>206</v>
      </c>
      <c r="E9" s="804"/>
      <c r="F9" s="804"/>
      <c r="G9" s="804"/>
      <c r="H9" s="804"/>
      <c r="I9" s="166" t="s">
        <v>207</v>
      </c>
      <c r="J9" s="800" t="s">
        <v>208</v>
      </c>
      <c r="K9" s="802" t="s">
        <v>209</v>
      </c>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row>
    <row r="10" spans="1:229" s="50" customFormat="1" ht="79.5" customHeight="1" thickBot="1" x14ac:dyDescent="0.3">
      <c r="A10" s="795"/>
      <c r="B10" s="812"/>
      <c r="C10" s="810"/>
      <c r="D10" s="167" t="s">
        <v>210</v>
      </c>
      <c r="E10" s="47" t="s">
        <v>211</v>
      </c>
      <c r="F10" s="119" t="s">
        <v>212</v>
      </c>
      <c r="G10" s="119" t="s">
        <v>213</v>
      </c>
      <c r="H10" s="167" t="s">
        <v>214</v>
      </c>
      <c r="I10" s="48" t="s">
        <v>215</v>
      </c>
      <c r="J10" s="801"/>
      <c r="K10" s="803"/>
    </row>
    <row r="11" spans="1:229" ht="20.25" customHeight="1" x14ac:dyDescent="0.2">
      <c r="A11" s="81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786" t="str">
        <f>DESCRIPCION!D11</f>
        <v>Complejidad de los requisitos y  procedimientos del trámite que desbordan la capacidad de comprensión del usuario y/o funcionario (18)</v>
      </c>
      <c r="C11" s="806" t="s">
        <v>516</v>
      </c>
      <c r="D11" s="788" t="s">
        <v>216</v>
      </c>
      <c r="E11" s="104" t="s">
        <v>217</v>
      </c>
      <c r="F11" s="169" t="s">
        <v>179</v>
      </c>
      <c r="G11" s="105">
        <f>IF(F11="Asignado",15,0)</f>
        <v>15</v>
      </c>
      <c r="H11" s="789" t="str">
        <f>IF(AND(G18&gt;0,G18&lt;=85),"Débil",IF(AND(G18&gt;85,G18&lt;=95),"Moderado",IF(G18&gt;96,"Fuerte"," ")))</f>
        <v>Fuerte</v>
      </c>
      <c r="I11" s="805" t="s">
        <v>201</v>
      </c>
      <c r="J11" s="796"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798" t="str">
        <f>IF(J11="Fuerte","NO",IF(J11=" "," ","SI"))</f>
        <v>NO</v>
      </c>
    </row>
    <row r="12" spans="1:229" ht="29.25" customHeight="1" x14ac:dyDescent="0.2">
      <c r="A12" s="813"/>
      <c r="B12" s="786"/>
      <c r="C12" s="807"/>
      <c r="D12" s="788"/>
      <c r="E12" s="84" t="s">
        <v>218</v>
      </c>
      <c r="F12" s="60" t="s">
        <v>181</v>
      </c>
      <c r="G12" s="59">
        <f>IF(F12="Adecuado",15,0)</f>
        <v>15</v>
      </c>
      <c r="H12" s="790"/>
      <c r="I12" s="793"/>
      <c r="J12" s="797"/>
      <c r="K12" s="799"/>
    </row>
    <row r="13" spans="1:229" ht="36.75" customHeight="1" x14ac:dyDescent="0.2">
      <c r="A13" s="813"/>
      <c r="B13" s="786"/>
      <c r="C13" s="807"/>
      <c r="D13" s="46" t="s">
        <v>219</v>
      </c>
      <c r="E13" s="84" t="s">
        <v>220</v>
      </c>
      <c r="F13" s="60" t="s">
        <v>184</v>
      </c>
      <c r="G13" s="59">
        <f>IF(F13="Oportuna",15,0)</f>
        <v>15</v>
      </c>
      <c r="H13" s="790"/>
      <c r="I13" s="793"/>
      <c r="J13" s="797"/>
      <c r="K13" s="799"/>
      <c r="M13" s="147"/>
    </row>
    <row r="14" spans="1:229" ht="43.5" customHeight="1" x14ac:dyDescent="0.2">
      <c r="A14" s="813"/>
      <c r="B14" s="786"/>
      <c r="C14" s="807"/>
      <c r="D14" s="46" t="s">
        <v>221</v>
      </c>
      <c r="E14" s="84" t="s">
        <v>222</v>
      </c>
      <c r="F14" s="148" t="s">
        <v>187</v>
      </c>
      <c r="G14" s="59">
        <f>IF(F14="Prevenir",15,IF(F14="Detectar",10,0))</f>
        <v>15</v>
      </c>
      <c r="H14" s="790"/>
      <c r="I14" s="793"/>
      <c r="J14" s="797"/>
      <c r="K14" s="799"/>
    </row>
    <row r="15" spans="1:229" ht="29.25" customHeight="1" x14ac:dyDescent="0.2">
      <c r="A15" s="813"/>
      <c r="B15" s="786"/>
      <c r="C15" s="807"/>
      <c r="D15" s="46" t="s">
        <v>268</v>
      </c>
      <c r="E15" s="84" t="s">
        <v>224</v>
      </c>
      <c r="F15" s="60" t="s">
        <v>191</v>
      </c>
      <c r="G15" s="59">
        <f>IF(F15="Confiable",15,0)</f>
        <v>15</v>
      </c>
      <c r="H15" s="790"/>
      <c r="I15" s="793"/>
      <c r="J15" s="797"/>
      <c r="K15" s="799"/>
    </row>
    <row r="16" spans="1:229" ht="70.5" customHeight="1" x14ac:dyDescent="0.2">
      <c r="A16" s="813"/>
      <c r="B16" s="786"/>
      <c r="C16" s="807"/>
      <c r="D16" s="46" t="s">
        <v>269</v>
      </c>
      <c r="E16" s="84" t="s">
        <v>226</v>
      </c>
      <c r="F16" s="148" t="s">
        <v>194</v>
      </c>
      <c r="G16" s="59">
        <f>IF(F16="Se investigan y se resuelven oportunamente",15,0)</f>
        <v>15</v>
      </c>
      <c r="H16" s="790"/>
      <c r="I16" s="793"/>
      <c r="J16" s="797"/>
      <c r="K16" s="799"/>
    </row>
    <row r="17" spans="1:75" ht="29.25" customHeight="1" x14ac:dyDescent="0.2">
      <c r="A17" s="814"/>
      <c r="B17" s="786"/>
      <c r="C17" s="808"/>
      <c r="D17" s="41" t="s">
        <v>227</v>
      </c>
      <c r="E17" s="84" t="s">
        <v>228</v>
      </c>
      <c r="F17" s="60" t="s">
        <v>197</v>
      </c>
      <c r="G17" s="59">
        <f>IF(F17="Completa",10,IF(F17="Incompleta",5,0))</f>
        <v>10</v>
      </c>
      <c r="H17" s="791"/>
      <c r="I17" s="793"/>
      <c r="J17" s="797"/>
      <c r="K17" s="799"/>
    </row>
    <row r="18" spans="1:75" ht="15.75" thickBot="1" x14ac:dyDescent="0.25">
      <c r="A18" s="96"/>
      <c r="B18" s="95"/>
      <c r="C18" s="93"/>
      <c r="D18" s="94"/>
      <c r="E18" s="54" t="s">
        <v>229</v>
      </c>
      <c r="F18" s="16"/>
      <c r="G18" s="106">
        <f>SUM(G11:G17)</f>
        <v>100</v>
      </c>
      <c r="H18" s="55"/>
      <c r="I18" s="97"/>
      <c r="J18" s="97"/>
      <c r="K18" s="98"/>
    </row>
    <row r="19" spans="1:75" ht="15" thickBot="1" x14ac:dyDescent="0.25">
      <c r="A19" s="51"/>
      <c r="B19" s="57"/>
    </row>
    <row r="20" spans="1:75" s="50" customFormat="1" ht="30" customHeight="1" x14ac:dyDescent="0.25">
      <c r="A20" s="794" t="s">
        <v>87</v>
      </c>
      <c r="B20" s="811" t="s">
        <v>232</v>
      </c>
      <c r="C20" s="809" t="s">
        <v>205</v>
      </c>
      <c r="D20" s="804" t="s">
        <v>206</v>
      </c>
      <c r="E20" s="804"/>
      <c r="F20" s="804"/>
      <c r="G20" s="804"/>
      <c r="H20" s="804"/>
      <c r="I20" s="88" t="s">
        <v>207</v>
      </c>
      <c r="J20" s="800" t="s">
        <v>208</v>
      </c>
      <c r="K20" s="816" t="s">
        <v>209</v>
      </c>
    </row>
    <row r="21" spans="1:75" s="50" customFormat="1" ht="60.75" thickBot="1" x14ac:dyDescent="0.3">
      <c r="A21" s="795"/>
      <c r="B21" s="824"/>
      <c r="C21" s="810"/>
      <c r="D21" s="89" t="s">
        <v>210</v>
      </c>
      <c r="E21" s="47" t="s">
        <v>211</v>
      </c>
      <c r="F21" s="89" t="s">
        <v>212</v>
      </c>
      <c r="G21" s="89" t="s">
        <v>213</v>
      </c>
      <c r="H21" s="91" t="s">
        <v>230</v>
      </c>
      <c r="I21" s="48" t="s">
        <v>215</v>
      </c>
      <c r="J21" s="801"/>
      <c r="K21" s="817"/>
    </row>
    <row r="22" spans="1:75" ht="14.25" customHeight="1" x14ac:dyDescent="0.2">
      <c r="A22" s="825"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22" s="825" t="str">
        <f>DESCRIPCION!D12</f>
        <v>Fallas en la cultura de la probidad (Honradez) (22)</v>
      </c>
      <c r="C22" s="818" t="s">
        <v>515</v>
      </c>
      <c r="D22" s="821" t="s">
        <v>216</v>
      </c>
      <c r="E22" s="86" t="s">
        <v>217</v>
      </c>
      <c r="F22" s="299" t="s">
        <v>179</v>
      </c>
      <c r="G22" s="108">
        <f>IF(F22="Asignado",15,0)</f>
        <v>15</v>
      </c>
      <c r="H22" s="789" t="str">
        <f>IF(AND(G29&gt;0,G29&lt;=85),"Débil",IF(AND(G29&gt;85,G29&lt;=95),"Moderado",IF(G29&gt;96,"Fuerte"," ")))</f>
        <v>Fuerte</v>
      </c>
      <c r="I22" s="805" t="s">
        <v>201</v>
      </c>
      <c r="J22" s="796"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22" t="str">
        <f>IF(J22="Fuerte","NO",IF(J22=" "," ","SI"))</f>
        <v>NO</v>
      </c>
    </row>
    <row r="23" spans="1:75" ht="28.5" x14ac:dyDescent="0.2">
      <c r="A23" s="826"/>
      <c r="B23" s="826"/>
      <c r="C23" s="819"/>
      <c r="D23" s="788"/>
      <c r="E23" s="84" t="s">
        <v>218</v>
      </c>
      <c r="F23" s="297" t="s">
        <v>181</v>
      </c>
      <c r="G23" s="59">
        <f>IF(F23="Adecuado",15,0)</f>
        <v>15</v>
      </c>
      <c r="H23" s="790"/>
      <c r="I23" s="793"/>
      <c r="J23" s="797"/>
      <c r="K23" s="823"/>
    </row>
    <row r="24" spans="1:75" ht="42.75" customHeight="1" x14ac:dyDescent="0.2">
      <c r="A24" s="826"/>
      <c r="B24" s="826"/>
      <c r="C24" s="819"/>
      <c r="D24" s="46" t="s">
        <v>219</v>
      </c>
      <c r="E24" s="84" t="s">
        <v>220</v>
      </c>
      <c r="F24" s="60" t="s">
        <v>184</v>
      </c>
      <c r="G24" s="59">
        <f>IF(F24="Oportuna",15,0)</f>
        <v>15</v>
      </c>
      <c r="H24" s="790"/>
      <c r="I24" s="793"/>
      <c r="J24" s="797"/>
      <c r="K24" s="823"/>
    </row>
    <row r="25" spans="1:75" ht="42.75" x14ac:dyDescent="0.2">
      <c r="A25" s="826"/>
      <c r="B25" s="826"/>
      <c r="C25" s="819"/>
      <c r="D25" s="46" t="s">
        <v>221</v>
      </c>
      <c r="E25" s="84" t="s">
        <v>222</v>
      </c>
      <c r="F25" s="298" t="s">
        <v>187</v>
      </c>
      <c r="G25" s="59">
        <f>IF(F25="Prevenir",15,IF(F25="Detectar",10,0))</f>
        <v>15</v>
      </c>
      <c r="H25" s="790"/>
      <c r="I25" s="793"/>
      <c r="J25" s="797"/>
      <c r="K25" s="823"/>
    </row>
    <row r="26" spans="1:75" ht="29.25" customHeight="1" x14ac:dyDescent="0.2">
      <c r="A26" s="826"/>
      <c r="B26" s="826"/>
      <c r="C26" s="819"/>
      <c r="D26" s="46" t="s">
        <v>223</v>
      </c>
      <c r="E26" s="84" t="s">
        <v>224</v>
      </c>
      <c r="F26" s="60" t="s">
        <v>191</v>
      </c>
      <c r="G26" s="59">
        <f>IF(F26="Confiable",15,0)</f>
        <v>15</v>
      </c>
      <c r="H26" s="790"/>
      <c r="I26" s="793"/>
      <c r="J26" s="797"/>
      <c r="K26" s="823"/>
    </row>
    <row r="27" spans="1:75" ht="50.25" customHeight="1" x14ac:dyDescent="0.2">
      <c r="A27" s="826"/>
      <c r="B27" s="826"/>
      <c r="C27" s="819"/>
      <c r="D27" s="46" t="s">
        <v>225</v>
      </c>
      <c r="E27" s="84" t="s">
        <v>226</v>
      </c>
      <c r="F27" s="148" t="s">
        <v>194</v>
      </c>
      <c r="G27" s="59">
        <f>IF(F27="Se investigan y se resuelven oportunamente",15,0)</f>
        <v>15</v>
      </c>
      <c r="H27" s="790"/>
      <c r="I27" s="793"/>
      <c r="J27" s="797"/>
      <c r="K27" s="823"/>
    </row>
    <row r="28" spans="1:75" ht="29.25" customHeight="1" x14ac:dyDescent="0.2">
      <c r="A28" s="831"/>
      <c r="B28" s="826"/>
      <c r="C28" s="820"/>
      <c r="D28" s="41" t="s">
        <v>227</v>
      </c>
      <c r="E28" s="84" t="s">
        <v>228</v>
      </c>
      <c r="F28" s="60" t="s">
        <v>197</v>
      </c>
      <c r="G28" s="59">
        <f>IF(F28="Completa",10,IF(F28="Incompleta",5,0))</f>
        <v>10</v>
      </c>
      <c r="H28" s="791"/>
      <c r="I28" s="793"/>
      <c r="J28" s="797"/>
      <c r="K28" s="823"/>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row>
    <row r="29" spans="1:75" s="56" customFormat="1" ht="15.75" thickBot="1" x14ac:dyDescent="0.25">
      <c r="A29" s="96"/>
      <c r="B29" s="99"/>
      <c r="C29" s="52"/>
      <c r="D29" s="53"/>
      <c r="E29" s="107" t="s">
        <v>229</v>
      </c>
      <c r="F29" s="106"/>
      <c r="G29" s="106">
        <f>SUM(G22:G28)</f>
        <v>100</v>
      </c>
      <c r="H29" s="55"/>
      <c r="I29" s="97"/>
      <c r="J29" s="97"/>
      <c r="K29" s="98"/>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row>
    <row r="30" spans="1:75" ht="15" thickBot="1" x14ac:dyDescent="0.25">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row>
    <row r="31" spans="1:75" s="49" customFormat="1" ht="30" customHeight="1" x14ac:dyDescent="0.25">
      <c r="A31" s="794" t="s">
        <v>87</v>
      </c>
      <c r="B31" s="811" t="s">
        <v>232</v>
      </c>
      <c r="C31" s="809" t="s">
        <v>205</v>
      </c>
      <c r="D31" s="804" t="s">
        <v>206</v>
      </c>
      <c r="E31" s="804"/>
      <c r="F31" s="804"/>
      <c r="G31" s="804"/>
      <c r="H31" s="804"/>
      <c r="I31" s="88" t="s">
        <v>207</v>
      </c>
      <c r="J31" s="800" t="s">
        <v>208</v>
      </c>
      <c r="K31" s="802" t="s">
        <v>209</v>
      </c>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row>
    <row r="32" spans="1:75" s="50" customFormat="1" ht="81" customHeight="1" thickBot="1" x14ac:dyDescent="0.3">
      <c r="A32" s="795"/>
      <c r="B32" s="812"/>
      <c r="C32" s="810"/>
      <c r="D32" s="89" t="s">
        <v>210</v>
      </c>
      <c r="E32" s="47" t="s">
        <v>211</v>
      </c>
      <c r="F32" s="89" t="s">
        <v>212</v>
      </c>
      <c r="G32" s="89" t="s">
        <v>213</v>
      </c>
      <c r="H32" s="91" t="s">
        <v>230</v>
      </c>
      <c r="I32" s="48" t="s">
        <v>215</v>
      </c>
      <c r="J32" s="801"/>
      <c r="K32" s="803"/>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row>
    <row r="33" spans="1:75" ht="20.25" customHeight="1" x14ac:dyDescent="0.2">
      <c r="A33" s="815"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33" s="785" t="str">
        <f>DESCRIPCION!D10</f>
        <v>Ausencia de herramientas tecnológicas que soporten la  ejecución de los tramites en todas sus fases  para prevenir las acciones presenciales (20)</v>
      </c>
      <c r="C33" s="827" t="s">
        <v>522</v>
      </c>
      <c r="D33" s="788" t="s">
        <v>216</v>
      </c>
      <c r="E33" s="104" t="s">
        <v>217</v>
      </c>
      <c r="F33" s="63" t="s">
        <v>179</v>
      </c>
      <c r="G33" s="105">
        <f>IF(F33="Asignado",15,0)</f>
        <v>15</v>
      </c>
      <c r="H33" s="789" t="str">
        <f>IF(AND(G40&gt;0,G40&lt;=85),"Débil",IF(AND(G40&gt;85,G40&lt;=95),"Moderado",IF(G40&gt;96,"Fuerte"," ")))</f>
        <v>Fuerte</v>
      </c>
      <c r="I33" s="792" t="s">
        <v>201</v>
      </c>
      <c r="J33" s="796"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798" t="str">
        <f>IF(J33="Fuerte","NO",IF(J33=" "," ","SI"))</f>
        <v>NO</v>
      </c>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row>
    <row r="34" spans="1:75" ht="28.5" x14ac:dyDescent="0.2">
      <c r="A34" s="813"/>
      <c r="B34" s="786"/>
      <c r="C34" s="828"/>
      <c r="D34" s="788"/>
      <c r="E34" s="84" t="s">
        <v>218</v>
      </c>
      <c r="F34" s="60" t="s">
        <v>181</v>
      </c>
      <c r="G34" s="59">
        <f>IF(F34="Adecuado",15,0)</f>
        <v>15</v>
      </c>
      <c r="H34" s="790"/>
      <c r="I34" s="793"/>
      <c r="J34" s="797"/>
      <c r="K34" s="799"/>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row>
    <row r="35" spans="1:75" ht="34.5" customHeight="1" x14ac:dyDescent="0.2">
      <c r="A35" s="813"/>
      <c r="B35" s="786"/>
      <c r="C35" s="828"/>
      <c r="D35" s="46" t="s">
        <v>219</v>
      </c>
      <c r="E35" s="84" t="s">
        <v>220</v>
      </c>
      <c r="F35" s="60" t="s">
        <v>184</v>
      </c>
      <c r="G35" s="59">
        <f>IF(F35="Oportuna",15,0)</f>
        <v>15</v>
      </c>
      <c r="H35" s="790"/>
      <c r="I35" s="793"/>
      <c r="J35" s="797"/>
      <c r="K35" s="79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row>
    <row r="36" spans="1:75" ht="42.75" x14ac:dyDescent="0.2">
      <c r="A36" s="813"/>
      <c r="B36" s="786"/>
      <c r="C36" s="828"/>
      <c r="D36" s="46" t="s">
        <v>221</v>
      </c>
      <c r="E36" s="84" t="s">
        <v>222</v>
      </c>
      <c r="F36" s="148" t="s">
        <v>187</v>
      </c>
      <c r="G36" s="59">
        <f>IF(F36="Prevenir",15,IF(F36="Detectar",10,0))</f>
        <v>15</v>
      </c>
      <c r="H36" s="790"/>
      <c r="I36" s="793"/>
      <c r="J36" s="797"/>
      <c r="K36" s="799"/>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row>
    <row r="37" spans="1:75" ht="28.5" x14ac:dyDescent="0.2">
      <c r="A37" s="813"/>
      <c r="B37" s="786"/>
      <c r="C37" s="828"/>
      <c r="D37" s="46" t="s">
        <v>223</v>
      </c>
      <c r="E37" s="84" t="s">
        <v>224</v>
      </c>
      <c r="F37" s="60" t="s">
        <v>191</v>
      </c>
      <c r="G37" s="59">
        <f>IF(F37="Confiable",15,0)</f>
        <v>15</v>
      </c>
      <c r="H37" s="790"/>
      <c r="I37" s="793"/>
      <c r="J37" s="797"/>
      <c r="K37" s="799"/>
    </row>
    <row r="38" spans="1:75" ht="42.75" x14ac:dyDescent="0.2">
      <c r="A38" s="813"/>
      <c r="B38" s="786"/>
      <c r="C38" s="828"/>
      <c r="D38" s="46" t="s">
        <v>225</v>
      </c>
      <c r="E38" s="84" t="s">
        <v>226</v>
      </c>
      <c r="F38" s="148" t="s">
        <v>194</v>
      </c>
      <c r="G38" s="59">
        <f>IF(F38="Se investigan y se resuelven oportunamente",15,0)</f>
        <v>15</v>
      </c>
      <c r="H38" s="790"/>
      <c r="I38" s="793"/>
      <c r="J38" s="797"/>
      <c r="K38" s="799"/>
    </row>
    <row r="39" spans="1:75" ht="28.5" x14ac:dyDescent="0.2">
      <c r="A39" s="814"/>
      <c r="B39" s="787"/>
      <c r="C39" s="829"/>
      <c r="D39" s="41" t="s">
        <v>227</v>
      </c>
      <c r="E39" s="84" t="s">
        <v>228</v>
      </c>
      <c r="F39" s="60" t="s">
        <v>197</v>
      </c>
      <c r="G39" s="59">
        <f>IF(F39="Completa",10,IF(F39="Incompleta",5,0))</f>
        <v>10</v>
      </c>
      <c r="H39" s="791"/>
      <c r="I39" s="793"/>
      <c r="J39" s="797"/>
      <c r="K39" s="799"/>
    </row>
    <row r="40" spans="1:75" ht="15.75" thickBot="1" x14ac:dyDescent="0.25">
      <c r="A40" s="101"/>
      <c r="B40" s="102"/>
      <c r="C40" s="103"/>
      <c r="D40" s="53"/>
      <c r="E40" s="109" t="s">
        <v>229</v>
      </c>
      <c r="F40" s="106"/>
      <c r="G40" s="106">
        <f>SUM(G33:G39)</f>
        <v>100</v>
      </c>
      <c r="H40" s="55"/>
      <c r="I40" s="97"/>
      <c r="J40" s="97"/>
      <c r="K40" s="98"/>
    </row>
    <row r="41" spans="1:75" x14ac:dyDescent="0.2">
      <c r="A41" s="51"/>
      <c r="B41" s="57"/>
    </row>
  </sheetData>
  <sheetProtection selectLockedCells="1"/>
  <mergeCells count="53">
    <mergeCell ref="A1:A4"/>
    <mergeCell ref="A31:A32"/>
    <mergeCell ref="C31:C32"/>
    <mergeCell ref="D31:H31"/>
    <mergeCell ref="A20:A21"/>
    <mergeCell ref="C20:C21"/>
    <mergeCell ref="D20:H20"/>
    <mergeCell ref="A22:A28"/>
    <mergeCell ref="B31:B32"/>
    <mergeCell ref="A6:K6"/>
    <mergeCell ref="A7:K7"/>
    <mergeCell ref="I1:J1"/>
    <mergeCell ref="I2:J2"/>
    <mergeCell ref="I3:J3"/>
    <mergeCell ref="I4:J4"/>
    <mergeCell ref="B1:H2"/>
    <mergeCell ref="A33:A39"/>
    <mergeCell ref="J33:J39"/>
    <mergeCell ref="K33:K39"/>
    <mergeCell ref="J20:J21"/>
    <mergeCell ref="K20:K21"/>
    <mergeCell ref="C22:C28"/>
    <mergeCell ref="D22:D23"/>
    <mergeCell ref="H22:H28"/>
    <mergeCell ref="I22:I28"/>
    <mergeCell ref="J22:J28"/>
    <mergeCell ref="K22:K28"/>
    <mergeCell ref="B20:B21"/>
    <mergeCell ref="B22:B28"/>
    <mergeCell ref="J31:J32"/>
    <mergeCell ref="K31:K32"/>
    <mergeCell ref="C33:C39"/>
    <mergeCell ref="A9:A10"/>
    <mergeCell ref="J11:J17"/>
    <mergeCell ref="K11:K17"/>
    <mergeCell ref="J9:J10"/>
    <mergeCell ref="K9:K10"/>
    <mergeCell ref="D11:D12"/>
    <mergeCell ref="H11:H17"/>
    <mergeCell ref="D9:H9"/>
    <mergeCell ref="I11:I17"/>
    <mergeCell ref="C11:C17"/>
    <mergeCell ref="C9:C10"/>
    <mergeCell ref="B9:B10"/>
    <mergeCell ref="B11:B17"/>
    <mergeCell ref="A11:A17"/>
    <mergeCell ref="B3:H4"/>
    <mergeCell ref="K1:K4"/>
    <mergeCell ref="B5:G5"/>
    <mergeCell ref="B33:B39"/>
    <mergeCell ref="D33:D34"/>
    <mergeCell ref="H33:H39"/>
    <mergeCell ref="I33:I39"/>
  </mergeCells>
  <pageMargins left="1.1811023622047245" right="0.19685039370078741" top="0.35433070866141736" bottom="0.35433070866141736" header="0" footer="0"/>
  <pageSetup scale="30" fitToHeight="0" orientation="landscape"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xm:sqref>
        </x14:dataValidation>
        <x14:dataValidation type="list" allowBlank="1" showInputMessage="1" showErrorMessage="1">
          <x14:formula1>
            <xm:f>NOOO!$A$155:$A$157</xm:f>
          </x14:formula1>
          <xm:sqref>F12 F23 F34</xm:sqref>
        </x14:dataValidation>
        <x14:dataValidation type="list" allowBlank="1" showInputMessage="1" showErrorMessage="1">
          <x14:formula1>
            <xm:f>NOOO!$A$160:$A$162</xm:f>
          </x14:formula1>
          <xm:sqref>F13 F24 F35</xm:sqref>
        </x14:dataValidation>
        <x14:dataValidation type="list" allowBlank="1" showInputMessage="1" showErrorMessage="1">
          <x14:formula1>
            <xm:f>NOOO!$A$165:$A$168</xm:f>
          </x14:formula1>
          <xm:sqref>F14 F25 F36</xm:sqref>
        </x14:dataValidation>
        <x14:dataValidation type="list" allowBlank="1" showInputMessage="1" showErrorMessage="1">
          <x14:formula1>
            <xm:f>NOOO!$A$171:$A$173</xm:f>
          </x14:formula1>
          <xm:sqref>F15 F26 F37</xm:sqref>
        </x14:dataValidation>
        <x14:dataValidation type="list" allowBlank="1" showInputMessage="1" showErrorMessage="1">
          <x14:formula1>
            <xm:f>NOOO!$A$176:$A$178</xm:f>
          </x14:formula1>
          <xm:sqref>F16 F27 F38</xm:sqref>
        </x14:dataValidation>
        <x14:dataValidation type="list" allowBlank="1" showInputMessage="1" showErrorMessage="1">
          <x14:formula1>
            <xm:f>NOOO!$A$181:$A$184</xm:f>
          </x14:formula1>
          <xm:sqref>F17 F28 F39</xm:sqref>
        </x14:dataValidation>
        <x14:dataValidation type="list" allowBlank="1" showInputMessage="1" showErrorMessage="1">
          <x14:formula1>
            <xm:f>NOOO!$A$187:$A$190</xm:f>
          </x14:formula1>
          <xm:sqref>I22:I28 I33:I39 I11:I17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2"/>
  <sheetViews>
    <sheetView zoomScaleNormal="100" workbookViewId="0">
      <pane ySplit="11" topLeftCell="A15" activePane="bottomLeft" state="frozen"/>
      <selection activeCell="A11" sqref="A11"/>
      <selection pane="bottomLeft" activeCell="A9" sqref="A9:F9"/>
    </sheetView>
  </sheetViews>
  <sheetFormatPr baseColWidth="10" defaultColWidth="11.42578125" defaultRowHeight="15" x14ac:dyDescent="0.25"/>
  <cols>
    <col min="1" max="1" width="29.42578125" style="193" customWidth="1"/>
    <col min="2" max="2" width="29.140625" style="1" customWidth="1"/>
    <col min="3" max="3" width="30.28515625" style="193" customWidth="1"/>
    <col min="4" max="4" width="31.85546875" style="1" customWidth="1"/>
    <col min="5" max="5" width="32.5703125" style="193" customWidth="1"/>
    <col min="6" max="6" width="32" style="1" customWidth="1"/>
    <col min="7" max="16384" width="11.42578125" style="1"/>
  </cols>
  <sheetData>
    <row r="1" spans="1:10" ht="15.75" x14ac:dyDescent="0.2">
      <c r="A1" s="312"/>
      <c r="B1" s="432" t="s">
        <v>363</v>
      </c>
      <c r="C1" s="432"/>
      <c r="D1" s="432"/>
      <c r="E1" s="251" t="s">
        <v>471</v>
      </c>
      <c r="F1" s="324"/>
      <c r="G1" s="2"/>
      <c r="J1" s="431"/>
    </row>
    <row r="2" spans="1:10" ht="15.75" x14ac:dyDescent="0.2">
      <c r="A2" s="313"/>
      <c r="B2" s="433"/>
      <c r="C2" s="433"/>
      <c r="D2" s="433"/>
      <c r="E2" s="253" t="s">
        <v>472</v>
      </c>
      <c r="F2" s="325"/>
      <c r="G2" s="2"/>
      <c r="J2" s="431"/>
    </row>
    <row r="3" spans="1:10" ht="15.75" customHeight="1" x14ac:dyDescent="0.2">
      <c r="A3" s="313"/>
      <c r="B3" s="433" t="s">
        <v>3</v>
      </c>
      <c r="C3" s="433"/>
      <c r="D3" s="433"/>
      <c r="E3" s="253" t="s">
        <v>473</v>
      </c>
      <c r="F3" s="325"/>
      <c r="G3" s="2"/>
      <c r="J3" s="431"/>
    </row>
    <row r="4" spans="1:10" ht="15.75" x14ac:dyDescent="0.2">
      <c r="A4" s="313"/>
      <c r="B4" s="433"/>
      <c r="C4" s="433"/>
      <c r="D4" s="433"/>
      <c r="E4" s="253" t="s">
        <v>496</v>
      </c>
      <c r="F4" s="325"/>
      <c r="G4" s="2"/>
      <c r="J4" s="431"/>
    </row>
    <row r="5" spans="1:10" ht="15.75" x14ac:dyDescent="0.2">
      <c r="A5" s="411"/>
      <c r="B5" s="412"/>
      <c r="C5" s="412"/>
      <c r="D5" s="412"/>
      <c r="E5" s="412"/>
      <c r="F5" s="413"/>
      <c r="G5" s="2"/>
      <c r="J5" s="58"/>
    </row>
    <row r="6" spans="1:10" ht="14.25" x14ac:dyDescent="0.2">
      <c r="A6" s="420" t="s">
        <v>6</v>
      </c>
      <c r="B6" s="421"/>
      <c r="C6" s="421"/>
      <c r="D6" s="421"/>
      <c r="E6" s="421"/>
      <c r="F6" s="422"/>
    </row>
    <row r="7" spans="1:10" ht="14.25" x14ac:dyDescent="0.2">
      <c r="A7" s="420"/>
      <c r="B7" s="421"/>
      <c r="C7" s="421"/>
      <c r="D7" s="421"/>
      <c r="E7" s="421"/>
      <c r="F7" s="422"/>
    </row>
    <row r="8" spans="1:10" x14ac:dyDescent="0.2">
      <c r="A8" s="414" t="s">
        <v>398</v>
      </c>
      <c r="B8" s="415"/>
      <c r="C8" s="415"/>
      <c r="D8" s="415"/>
      <c r="E8" s="415"/>
      <c r="F8" s="416"/>
    </row>
    <row r="9" spans="1:10" thickBot="1" x14ac:dyDescent="0.25">
      <c r="A9" s="417" t="s">
        <v>514</v>
      </c>
      <c r="B9" s="418"/>
      <c r="C9" s="418"/>
      <c r="D9" s="418"/>
      <c r="E9" s="418"/>
      <c r="F9" s="419"/>
    </row>
    <row r="10" spans="1:10" thickBot="1" x14ac:dyDescent="0.25">
      <c r="A10" s="410"/>
      <c r="B10" s="410"/>
      <c r="C10" s="410"/>
      <c r="D10" s="410"/>
      <c r="E10" s="410"/>
      <c r="F10" s="410"/>
    </row>
    <row r="11" spans="1:10" ht="16.5" thickBot="1" x14ac:dyDescent="0.3">
      <c r="A11" s="180" t="s">
        <v>7</v>
      </c>
      <c r="B11" s="144" t="s">
        <v>8</v>
      </c>
      <c r="C11" s="144" t="s">
        <v>9</v>
      </c>
      <c r="D11" s="144" t="s">
        <v>8</v>
      </c>
      <c r="E11" s="194" t="s">
        <v>10</v>
      </c>
      <c r="F11" s="145" t="s">
        <v>8</v>
      </c>
    </row>
    <row r="12" spans="1:10" ht="42.75" x14ac:dyDescent="0.2">
      <c r="A12" s="407" t="s">
        <v>13</v>
      </c>
      <c r="B12" s="249" t="s">
        <v>373</v>
      </c>
      <c r="C12" s="408" t="s">
        <v>374</v>
      </c>
      <c r="D12" s="251" t="s">
        <v>375</v>
      </c>
      <c r="E12" s="423" t="s">
        <v>376</v>
      </c>
      <c r="F12" s="426" t="s">
        <v>425</v>
      </c>
    </row>
    <row r="13" spans="1:10" ht="57" x14ac:dyDescent="0.2">
      <c r="A13" s="398"/>
      <c r="B13" s="429" t="s">
        <v>420</v>
      </c>
      <c r="C13" s="409"/>
      <c r="D13" s="253" t="s">
        <v>395</v>
      </c>
      <c r="E13" s="424"/>
      <c r="F13" s="427"/>
    </row>
    <row r="14" spans="1:10" ht="42.75" x14ac:dyDescent="0.2">
      <c r="A14" s="398"/>
      <c r="B14" s="430"/>
      <c r="C14" s="409"/>
      <c r="D14" s="253" t="s">
        <v>377</v>
      </c>
      <c r="E14" s="425"/>
      <c r="F14" s="428"/>
    </row>
    <row r="15" spans="1:10" ht="42.75" x14ac:dyDescent="0.2">
      <c r="A15" s="261" t="s">
        <v>379</v>
      </c>
      <c r="B15" s="253" t="s">
        <v>458</v>
      </c>
      <c r="C15" s="262" t="s">
        <v>277</v>
      </c>
      <c r="D15" s="190" t="s">
        <v>380</v>
      </c>
      <c r="E15" s="263" t="s">
        <v>378</v>
      </c>
      <c r="F15" s="264" t="s">
        <v>381</v>
      </c>
    </row>
    <row r="16" spans="1:10" ht="57" x14ac:dyDescent="0.2">
      <c r="A16" s="398" t="s">
        <v>382</v>
      </c>
      <c r="B16" s="402" t="s">
        <v>434</v>
      </c>
      <c r="C16" s="399" t="s">
        <v>383</v>
      </c>
      <c r="D16" s="265" t="s">
        <v>423</v>
      </c>
      <c r="E16" s="266" t="s">
        <v>384</v>
      </c>
      <c r="F16" s="264" t="s">
        <v>460</v>
      </c>
    </row>
    <row r="17" spans="1:7" ht="28.5" x14ac:dyDescent="0.2">
      <c r="A17" s="398"/>
      <c r="B17" s="403"/>
      <c r="C17" s="399"/>
      <c r="D17" s="400" t="s">
        <v>385</v>
      </c>
      <c r="E17" s="267" t="s">
        <v>386</v>
      </c>
      <c r="F17" s="268" t="s">
        <v>426</v>
      </c>
    </row>
    <row r="18" spans="1:7" ht="42.75" x14ac:dyDescent="0.2">
      <c r="A18" s="398"/>
      <c r="B18" s="404"/>
      <c r="C18" s="399"/>
      <c r="D18" s="401"/>
      <c r="E18" s="267" t="s">
        <v>387</v>
      </c>
      <c r="F18" s="268" t="s">
        <v>427</v>
      </c>
    </row>
    <row r="19" spans="1:7" ht="42.75" x14ac:dyDescent="0.2">
      <c r="A19" s="398" t="s">
        <v>388</v>
      </c>
      <c r="B19" s="405" t="s">
        <v>459</v>
      </c>
      <c r="C19" s="399" t="s">
        <v>390</v>
      </c>
      <c r="D19" s="204" t="s">
        <v>421</v>
      </c>
      <c r="E19" s="396"/>
      <c r="F19" s="397"/>
    </row>
    <row r="20" spans="1:7" ht="57" x14ac:dyDescent="0.2">
      <c r="A20" s="398"/>
      <c r="B20" s="406"/>
      <c r="C20" s="399"/>
      <c r="D20" s="204" t="s">
        <v>428</v>
      </c>
      <c r="E20" s="396"/>
      <c r="F20" s="397"/>
    </row>
    <row r="21" spans="1:7" ht="42.75" x14ac:dyDescent="0.2">
      <c r="A21" s="269" t="s">
        <v>391</v>
      </c>
      <c r="B21" s="204" t="s">
        <v>431</v>
      </c>
      <c r="C21" s="259" t="s">
        <v>392</v>
      </c>
      <c r="D21" s="204" t="s">
        <v>393</v>
      </c>
      <c r="E21" s="259"/>
      <c r="F21" s="268"/>
    </row>
    <row r="22" spans="1:7" ht="42.75" x14ac:dyDescent="0.2">
      <c r="A22" s="270" t="s">
        <v>301</v>
      </c>
      <c r="B22" s="250" t="s">
        <v>422</v>
      </c>
      <c r="C22" s="393" t="s">
        <v>394</v>
      </c>
      <c r="D22" s="204" t="s">
        <v>418</v>
      </c>
      <c r="E22" s="259"/>
      <c r="F22" s="260"/>
    </row>
    <row r="23" spans="1:7" ht="57" x14ac:dyDescent="0.2">
      <c r="A23" s="270"/>
      <c r="B23" s="204" t="s">
        <v>389</v>
      </c>
      <c r="C23" s="394"/>
      <c r="D23" s="204" t="s">
        <v>432</v>
      </c>
      <c r="E23" s="259"/>
      <c r="F23" s="268"/>
    </row>
    <row r="24" spans="1:7" ht="57" x14ac:dyDescent="0.2">
      <c r="A24" s="271"/>
      <c r="B24" s="265" t="s">
        <v>430</v>
      </c>
      <c r="C24" s="394"/>
      <c r="D24" s="265" t="s">
        <v>424</v>
      </c>
      <c r="E24" s="267"/>
      <c r="F24" s="272"/>
    </row>
    <row r="25" spans="1:7" ht="42.75" x14ac:dyDescent="0.2">
      <c r="A25" s="273"/>
      <c r="B25" s="274"/>
      <c r="C25" s="394"/>
      <c r="D25" s="275" t="s">
        <v>433</v>
      </c>
      <c r="E25" s="258"/>
      <c r="F25" s="276"/>
    </row>
    <row r="26" spans="1:7" ht="43.5" thickBot="1" x14ac:dyDescent="0.25">
      <c r="A26" s="277"/>
      <c r="B26" s="278"/>
      <c r="C26" s="395"/>
      <c r="D26" s="279" t="s">
        <v>461</v>
      </c>
      <c r="E26" s="280"/>
      <c r="F26" s="281"/>
      <c r="G26" s="57"/>
    </row>
    <row r="27" spans="1:7" x14ac:dyDescent="0.25">
      <c r="A27" s="189"/>
      <c r="B27" s="205"/>
      <c r="C27" s="116"/>
      <c r="D27" s="206"/>
      <c r="E27" s="207"/>
      <c r="F27" s="139"/>
      <c r="G27" s="57"/>
    </row>
    <row r="28" spans="1:7" x14ac:dyDescent="0.25">
      <c r="A28" s="189"/>
      <c r="B28" s="113"/>
      <c r="C28" s="189"/>
      <c r="D28" s="139"/>
      <c r="E28" s="195"/>
      <c r="F28" s="113"/>
      <c r="G28" s="57"/>
    </row>
    <row r="29" spans="1:7" x14ac:dyDescent="0.25">
      <c r="A29" s="189"/>
      <c r="B29" s="113"/>
      <c r="C29" s="189"/>
      <c r="D29" s="139"/>
      <c r="E29" s="195"/>
      <c r="F29" s="113"/>
      <c r="G29" s="57"/>
    </row>
    <row r="30" spans="1:7" x14ac:dyDescent="0.25">
      <c r="A30" s="189"/>
      <c r="B30" s="139"/>
      <c r="C30" s="189"/>
      <c r="D30" s="139"/>
      <c r="E30" s="195"/>
      <c r="F30" s="139"/>
      <c r="G30" s="57"/>
    </row>
    <row r="31" spans="1:7" x14ac:dyDescent="0.25">
      <c r="A31" s="189"/>
      <c r="B31" s="139"/>
      <c r="C31" s="189"/>
      <c r="D31" s="139"/>
      <c r="E31" s="195"/>
      <c r="F31" s="139"/>
      <c r="G31" s="57"/>
    </row>
    <row r="32" spans="1:7" x14ac:dyDescent="0.25">
      <c r="A32" s="189"/>
      <c r="B32" s="140"/>
      <c r="C32" s="189"/>
      <c r="D32" s="141"/>
      <c r="E32" s="195"/>
      <c r="F32" s="140"/>
      <c r="G32" s="57"/>
    </row>
    <row r="33" spans="1:7" x14ac:dyDescent="0.25">
      <c r="A33" s="189"/>
      <c r="B33" s="140"/>
      <c r="C33" s="189"/>
      <c r="D33" s="141"/>
      <c r="E33" s="195"/>
      <c r="F33" s="142"/>
      <c r="G33" s="57"/>
    </row>
    <row r="34" spans="1:7" x14ac:dyDescent="0.25">
      <c r="A34" s="189"/>
      <c r="B34" s="142"/>
      <c r="C34" s="189"/>
      <c r="D34" s="143"/>
      <c r="E34" s="195"/>
      <c r="F34" s="142"/>
      <c r="G34" s="57"/>
    </row>
    <row r="35" spans="1:7" x14ac:dyDescent="0.25">
      <c r="A35" s="189"/>
      <c r="B35" s="142"/>
      <c r="C35" s="189"/>
      <c r="D35" s="142"/>
      <c r="E35" s="195"/>
      <c r="F35" s="142"/>
      <c r="G35" s="57"/>
    </row>
    <row r="36" spans="1:7" x14ac:dyDescent="0.25">
      <c r="A36" s="189"/>
      <c r="B36" s="142"/>
      <c r="C36" s="189"/>
      <c r="D36" s="142"/>
      <c r="E36" s="195"/>
      <c r="F36" s="142"/>
      <c r="G36" s="57"/>
    </row>
    <row r="37" spans="1:7" x14ac:dyDescent="0.25">
      <c r="A37" s="189"/>
      <c r="B37" s="142"/>
      <c r="C37" s="189"/>
      <c r="D37" s="142"/>
      <c r="E37" s="195"/>
      <c r="F37" s="142"/>
      <c r="G37" s="57"/>
    </row>
    <row r="38" spans="1:7" x14ac:dyDescent="0.25">
      <c r="A38" s="189"/>
      <c r="B38" s="142"/>
      <c r="C38" s="189"/>
      <c r="D38" s="142"/>
      <c r="E38" s="195"/>
      <c r="F38" s="142"/>
      <c r="G38" s="57"/>
    </row>
    <row r="39" spans="1:7" x14ac:dyDescent="0.25">
      <c r="A39" s="189"/>
      <c r="B39" s="140"/>
      <c r="C39" s="189"/>
      <c r="D39" s="141"/>
      <c r="E39" s="195"/>
      <c r="F39" s="140"/>
      <c r="G39" s="57"/>
    </row>
    <row r="40" spans="1:7" x14ac:dyDescent="0.25">
      <c r="A40" s="189"/>
      <c r="B40" s="140"/>
      <c r="C40" s="189"/>
      <c r="D40" s="141"/>
      <c r="E40" s="195"/>
      <c r="F40" s="142"/>
      <c r="G40" s="57"/>
    </row>
    <row r="41" spans="1:7" x14ac:dyDescent="0.25">
      <c r="A41" s="189"/>
      <c r="B41" s="142"/>
      <c r="C41" s="189"/>
      <c r="D41" s="143"/>
      <c r="E41" s="195"/>
      <c r="F41" s="142"/>
      <c r="G41" s="57"/>
    </row>
    <row r="42" spans="1:7" x14ac:dyDescent="0.25">
      <c r="A42" s="189"/>
      <c r="B42" s="142"/>
      <c r="C42" s="189"/>
      <c r="D42" s="142"/>
      <c r="E42" s="195"/>
      <c r="F42" s="142"/>
      <c r="G42" s="57"/>
    </row>
    <row r="43" spans="1:7" x14ac:dyDescent="0.25">
      <c r="A43" s="189"/>
      <c r="B43" s="142"/>
      <c r="C43" s="189"/>
      <c r="D43" s="142"/>
      <c r="E43" s="195"/>
      <c r="F43" s="142"/>
      <c r="G43" s="57"/>
    </row>
    <row r="44" spans="1:7" x14ac:dyDescent="0.25">
      <c r="A44" s="189"/>
      <c r="B44" s="142"/>
      <c r="C44" s="189"/>
      <c r="D44" s="142"/>
      <c r="E44" s="195"/>
      <c r="F44" s="142"/>
      <c r="G44" s="57"/>
    </row>
    <row r="45" spans="1:7" x14ac:dyDescent="0.25">
      <c r="A45" s="189"/>
      <c r="B45" s="142"/>
      <c r="C45" s="189"/>
      <c r="D45" s="142"/>
      <c r="E45" s="195"/>
      <c r="F45" s="142"/>
      <c r="G45" s="57"/>
    </row>
    <row r="46" spans="1:7" x14ac:dyDescent="0.25">
      <c r="A46" s="189"/>
      <c r="B46" s="140"/>
      <c r="C46" s="189"/>
      <c r="D46" s="141"/>
      <c r="E46" s="195"/>
      <c r="F46" s="140"/>
      <c r="G46" s="57"/>
    </row>
    <row r="47" spans="1:7" x14ac:dyDescent="0.25">
      <c r="A47" s="189"/>
      <c r="B47" s="140"/>
      <c r="C47" s="189"/>
      <c r="D47" s="141"/>
      <c r="E47" s="195"/>
      <c r="F47" s="142"/>
      <c r="G47" s="57"/>
    </row>
    <row r="48" spans="1:7" x14ac:dyDescent="0.25">
      <c r="A48" s="189"/>
      <c r="B48" s="142"/>
      <c r="C48" s="189"/>
      <c r="D48" s="143"/>
      <c r="E48" s="195"/>
      <c r="F48" s="142"/>
      <c r="G48" s="57"/>
    </row>
    <row r="49" spans="1:7" x14ac:dyDescent="0.25">
      <c r="A49" s="189"/>
      <c r="B49" s="142"/>
      <c r="C49" s="189"/>
      <c r="D49" s="142"/>
      <c r="E49" s="195"/>
      <c r="F49" s="142"/>
      <c r="G49" s="57"/>
    </row>
    <row r="50" spans="1:7" x14ac:dyDescent="0.25">
      <c r="A50" s="189"/>
      <c r="B50" s="142"/>
      <c r="C50" s="189"/>
      <c r="D50" s="142"/>
      <c r="E50" s="195"/>
      <c r="F50" s="142"/>
      <c r="G50" s="57"/>
    </row>
    <row r="51" spans="1:7" x14ac:dyDescent="0.25">
      <c r="A51" s="189"/>
      <c r="B51" s="142"/>
      <c r="C51" s="189"/>
      <c r="D51" s="142"/>
      <c r="E51" s="195"/>
      <c r="F51" s="142"/>
      <c r="G51" s="57"/>
    </row>
    <row r="52" spans="1:7" x14ac:dyDescent="0.25">
      <c r="A52" s="189"/>
      <c r="B52" s="142"/>
      <c r="C52" s="189"/>
      <c r="D52" s="142"/>
      <c r="E52" s="195"/>
      <c r="F52" s="142"/>
      <c r="G52" s="57"/>
    </row>
    <row r="53" spans="1:7" x14ac:dyDescent="0.25">
      <c r="A53" s="192"/>
      <c r="B53" s="57"/>
      <c r="C53" s="192"/>
      <c r="D53" s="57"/>
      <c r="E53" s="192"/>
      <c r="F53" s="57"/>
      <c r="G53" s="57"/>
    </row>
    <row r="54" spans="1:7" x14ac:dyDescent="0.25">
      <c r="A54" s="192"/>
      <c r="B54" s="57"/>
      <c r="C54" s="192"/>
      <c r="D54" s="57"/>
      <c r="E54" s="192"/>
      <c r="F54" s="57"/>
      <c r="G54" s="57"/>
    </row>
    <row r="55" spans="1:7" x14ac:dyDescent="0.25">
      <c r="A55" s="192"/>
      <c r="B55" s="57"/>
      <c r="C55" s="192"/>
      <c r="D55" s="57"/>
      <c r="E55" s="192"/>
      <c r="F55" s="57"/>
      <c r="G55" s="57"/>
    </row>
    <row r="56" spans="1:7" x14ac:dyDescent="0.25">
      <c r="A56" s="192"/>
      <c r="B56" s="57"/>
      <c r="C56" s="192"/>
      <c r="D56" s="57"/>
      <c r="E56" s="192"/>
      <c r="F56" s="57"/>
      <c r="G56" s="57"/>
    </row>
    <row r="57" spans="1:7" x14ac:dyDescent="0.25">
      <c r="A57" s="192"/>
      <c r="B57" s="57"/>
      <c r="C57" s="192"/>
      <c r="D57" s="57"/>
      <c r="E57" s="192"/>
      <c r="F57" s="57"/>
      <c r="G57" s="57"/>
    </row>
    <row r="58" spans="1:7" x14ac:dyDescent="0.25">
      <c r="A58" s="192"/>
      <c r="B58" s="57"/>
      <c r="C58" s="192"/>
      <c r="D58" s="57"/>
      <c r="E58" s="192"/>
      <c r="F58" s="57"/>
      <c r="G58" s="57"/>
    </row>
    <row r="59" spans="1:7" x14ac:dyDescent="0.25">
      <c r="A59" s="192"/>
      <c r="B59" s="57"/>
      <c r="C59" s="192"/>
      <c r="D59" s="57"/>
      <c r="E59" s="192"/>
      <c r="F59" s="57"/>
      <c r="G59" s="57"/>
    </row>
    <row r="60" spans="1:7" x14ac:dyDescent="0.25">
      <c r="A60" s="192"/>
      <c r="B60" s="57"/>
      <c r="C60" s="192"/>
      <c r="D60" s="57"/>
      <c r="E60" s="192"/>
      <c r="F60" s="57"/>
      <c r="G60" s="57"/>
    </row>
    <row r="61" spans="1:7" x14ac:dyDescent="0.25">
      <c r="A61" s="192"/>
      <c r="B61" s="57"/>
      <c r="C61" s="192"/>
      <c r="D61" s="57"/>
      <c r="E61" s="192"/>
      <c r="F61" s="57"/>
      <c r="G61" s="57"/>
    </row>
    <row r="62" spans="1:7" x14ac:dyDescent="0.25">
      <c r="A62" s="192"/>
      <c r="B62" s="57"/>
      <c r="C62" s="192"/>
      <c r="D62" s="57"/>
      <c r="E62" s="192"/>
      <c r="F62" s="57"/>
      <c r="G62" s="57"/>
    </row>
  </sheetData>
  <mergeCells count="25">
    <mergeCell ref="J1:J4"/>
    <mergeCell ref="F1:F4"/>
    <mergeCell ref="A1:A4"/>
    <mergeCell ref="B1:D2"/>
    <mergeCell ref="B3:D4"/>
    <mergeCell ref="A12:A14"/>
    <mergeCell ref="C12:C14"/>
    <mergeCell ref="A10:F10"/>
    <mergeCell ref="A5:F5"/>
    <mergeCell ref="A8:F8"/>
    <mergeCell ref="A9:F9"/>
    <mergeCell ref="A6:F7"/>
    <mergeCell ref="E12:E14"/>
    <mergeCell ref="F12:F14"/>
    <mergeCell ref="B13:B14"/>
    <mergeCell ref="C22:C26"/>
    <mergeCell ref="E19:E20"/>
    <mergeCell ref="F19:F20"/>
    <mergeCell ref="A16:A18"/>
    <mergeCell ref="C16:C18"/>
    <mergeCell ref="D17:D18"/>
    <mergeCell ref="A19:A20"/>
    <mergeCell ref="C19:C20"/>
    <mergeCell ref="B16:B18"/>
    <mergeCell ref="B19:B20"/>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CONTEXTO'!$C$1:$C$10</xm:f>
          </x14:formula1>
          <xm:sqref>E15:E25 E12</xm:sqref>
        </x14:dataValidation>
        <x14:dataValidation type="list" allowBlank="1" showInputMessage="1" showErrorMessage="1">
          <x14:formula1>
            <xm:f>'LISTAS CONTEXTO'!$A$1:$A$7</xm:f>
          </x14:formula1>
          <xm:sqref>A12:A25</xm:sqref>
        </x14:dataValidation>
        <x14:dataValidation type="list" allowBlank="1" showInputMessage="1" showErrorMessage="1">
          <x14:formula1>
            <xm:f>'LISTAS CONTEXTO'!$B$1:$B$8</xm:f>
          </x14:formula1>
          <xm:sqref>C12:C22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21"/>
  <sheetViews>
    <sheetView topLeftCell="D8" zoomScale="120" zoomScaleNormal="120" workbookViewId="0">
      <selection activeCell="A11" sqref="A11:A13"/>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62"/>
      <c r="B1" s="844" t="str">
        <f>CONTEXTO!B1</f>
        <v xml:space="preserve">PROCESO: </v>
      </c>
      <c r="C1" s="845"/>
      <c r="D1" s="846"/>
      <c r="E1" s="327" t="s">
        <v>493</v>
      </c>
      <c r="F1" s="327"/>
      <c r="G1" s="327"/>
      <c r="H1" s="563"/>
    </row>
    <row r="2" spans="1:111" customFormat="1" ht="15.75" customHeight="1" x14ac:dyDescent="0.25">
      <c r="A2" s="863"/>
      <c r="B2" s="847"/>
      <c r="C2" s="848"/>
      <c r="D2" s="849"/>
      <c r="E2" s="494" t="s">
        <v>472</v>
      </c>
      <c r="F2" s="494"/>
      <c r="G2" s="494"/>
      <c r="H2" s="564"/>
    </row>
    <row r="3" spans="1:111" customFormat="1" ht="36" customHeight="1" x14ac:dyDescent="0.25">
      <c r="A3" s="863"/>
      <c r="B3" s="847" t="s">
        <v>231</v>
      </c>
      <c r="C3" s="848"/>
      <c r="D3" s="849"/>
      <c r="E3" s="494" t="s">
        <v>473</v>
      </c>
      <c r="F3" s="494"/>
      <c r="G3" s="494"/>
      <c r="H3" s="564"/>
    </row>
    <row r="4" spans="1:111" customFormat="1" ht="15.75" customHeight="1" thickBot="1" x14ac:dyDescent="0.3">
      <c r="A4" s="864"/>
      <c r="B4" s="850"/>
      <c r="C4" s="851"/>
      <c r="D4" s="852"/>
      <c r="E4" s="329" t="s">
        <v>511</v>
      </c>
      <c r="F4" s="329"/>
      <c r="G4" s="329"/>
      <c r="H4" s="861"/>
    </row>
    <row r="5" spans="1:111" ht="15" thickBot="1" x14ac:dyDescent="0.25">
      <c r="A5" s="51"/>
      <c r="B5" s="57"/>
      <c r="C5" s="87"/>
      <c r="D5" s="87"/>
      <c r="E5" s="87"/>
      <c r="F5" s="87"/>
      <c r="G5" s="87"/>
      <c r="H5" s="67"/>
    </row>
    <row r="6" spans="1:111" customFormat="1" ht="24" customHeight="1" x14ac:dyDescent="0.25">
      <c r="A6" s="855" t="str">
        <f>+CONTEXTO!A8</f>
        <v>PROCESO: PLANEACIÓN ESTRATÉGICA Y TERRITORIAL</v>
      </c>
      <c r="B6" s="856"/>
      <c r="C6" s="856"/>
      <c r="D6" s="856"/>
      <c r="E6" s="856"/>
      <c r="F6" s="856"/>
      <c r="G6" s="856"/>
      <c r="H6" s="857"/>
    </row>
    <row r="7" spans="1:111" customFormat="1" ht="72" customHeight="1" thickBot="1" x14ac:dyDescent="0.3">
      <c r="A7" s="858" t="str">
        <f>+CONTEXTO!A9</f>
        <v>OBJETIVO:PLANEAR,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v>
      </c>
      <c r="B7" s="859"/>
      <c r="C7" s="859"/>
      <c r="D7" s="859"/>
      <c r="E7" s="859"/>
      <c r="F7" s="859"/>
      <c r="G7" s="859"/>
      <c r="H7" s="860"/>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row>
    <row r="8" spans="1:111" ht="15" thickBot="1" x14ac:dyDescent="0.25">
      <c r="A8" s="51"/>
      <c r="B8" s="57"/>
      <c r="C8" s="87"/>
      <c r="D8" s="87"/>
      <c r="E8" s="87"/>
      <c r="F8" s="87"/>
      <c r="G8" s="87"/>
      <c r="H8" s="6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row>
    <row r="9" spans="1:111" s="49" customFormat="1" ht="30" customHeight="1" x14ac:dyDescent="0.25">
      <c r="A9" s="853" t="s">
        <v>87</v>
      </c>
      <c r="B9" s="877" t="s">
        <v>232</v>
      </c>
      <c r="C9" s="854" t="s">
        <v>205</v>
      </c>
      <c r="D9" s="854" t="s">
        <v>214</v>
      </c>
      <c r="E9" s="854" t="s">
        <v>233</v>
      </c>
      <c r="F9" s="865" t="s">
        <v>234</v>
      </c>
      <c r="G9" s="865"/>
      <c r="H9" s="868" t="s">
        <v>235</v>
      </c>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row>
    <row r="10" spans="1:111" s="50" customFormat="1" ht="48.75" customHeight="1" x14ac:dyDescent="0.25">
      <c r="A10" s="853"/>
      <c r="B10" s="877"/>
      <c r="C10" s="854"/>
      <c r="D10" s="854"/>
      <c r="E10" s="854"/>
      <c r="F10" s="865"/>
      <c r="G10" s="865"/>
      <c r="H10" s="868"/>
    </row>
    <row r="11" spans="1:111" s="50" customFormat="1" ht="151.5" customHeight="1" x14ac:dyDescent="0.25">
      <c r="A11" s="869"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84" t="str">
        <f>DESCRIPCION!D10</f>
        <v>Ausencia de herramientas tecnológicas que soporten la  ejecución de los tramites en todas sus fases  para prevenir las acciones presenciales (20)</v>
      </c>
      <c r="C11" s="111" t="str">
        <f>'CONTROLES Y EVALUACIÓN'!C11:C17</f>
        <v>1. La Secretaria de Planeacion y los directores de DOTS, DIANU y SISBÉN, 2. bimestralmente verificara la aplicacion de la estragia de comunicacion externa 3. con el propósito de dar a conocer los requisitos y procediminetos del tramite para una mejor comprensión del ciudadano. 4. mediante la promocion y publicidad de los tramites y servicios (canales y rutas de acceso) 5. En caso de no realizarse las actividades se requeria a los directores y al equipo de comunicaciones mediante memorando 6. Informe de actividades realizadas, Piezas graficas, Correos electronicos, Material publicitario y Memorando.</v>
      </c>
      <c r="D11" s="162" t="str">
        <f>'CONTROLES Y EVALUACIÓN'!H11:H17</f>
        <v>Fuerte</v>
      </c>
      <c r="E11" s="162" t="str">
        <f>'CONTROLES Y EVALUACIÓN'!I11:I17</f>
        <v>Fuerte (Siempre se Ejecuta)</v>
      </c>
      <c r="F11" s="110"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9">
        <f>IF(F11="Fuerte",100,IF(F11="Moderado",50,IF(F11="Débil",0," ")))</f>
        <v>100</v>
      </c>
      <c r="H11" s="866" t="str">
        <f>IF(G14=100,"Fuerte",IF(AND(G14&gt;=50,G14&lt;=99),"Moderado",IF(AND(G14&gt;=0,G14&lt;=49),"Débil"," ")))</f>
        <v>Fuerte</v>
      </c>
    </row>
    <row r="12" spans="1:111" s="50" customFormat="1" ht="182.25" customHeight="1" x14ac:dyDescent="0.25">
      <c r="A12" s="813"/>
      <c r="B12" s="84" t="str">
        <f>DESCRIPCION!D11</f>
        <v>Complejidad de los requisitos y  procedimientos del trámite que desbordan la capacidad de comprensión del usuario y/o funcionario (18)</v>
      </c>
      <c r="C12" s="111" t="str">
        <f>'CONTROLES Y EVALUACIÓN'!C22</f>
        <v>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v>
      </c>
      <c r="D12" s="85" t="str">
        <f>'CONTROLES Y EVALUACIÓN'!H22</f>
        <v>Fuerte</v>
      </c>
      <c r="E12" s="85" t="str">
        <f>'CONTROLES Y EVALUACIÓN'!I22</f>
        <v>Fuerte (Siempre se Ejecuta)</v>
      </c>
      <c r="F12" s="110"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59">
        <f t="shared" ref="G12" si="1">IF(F12="Fuerte",100,IF(F12="Moderado",50,IF(F12="Débil",0," ")))</f>
        <v>100</v>
      </c>
      <c r="H12" s="867"/>
    </row>
    <row r="13" spans="1:111" s="50" customFormat="1" ht="126" customHeight="1" x14ac:dyDescent="0.25">
      <c r="A13" s="814"/>
      <c r="B13" s="84" t="str">
        <f>DESCRIPCION!D12</f>
        <v>Fallas en la cultura de la probidad (Honradez) (22)</v>
      </c>
      <c r="C13" s="111" t="str">
        <f>'CONTROLES Y EVALUACIÓN'!C33</f>
        <v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v>
      </c>
      <c r="D13" s="85" t="str">
        <f>'CONTROLES Y EVALUACIÓN'!H33</f>
        <v>Fuerte</v>
      </c>
      <c r="E13" s="85" t="str">
        <f>'CONTROLES Y EVALUACIÓN'!I33</f>
        <v>Fuerte (Siempre se Ejecuta)</v>
      </c>
      <c r="F13" s="110" t="str">
        <f t="shared" si="0"/>
        <v>Fuerte</v>
      </c>
      <c r="G13" s="59">
        <f>IF(F13="Fuerte",100,IF(F13="Moderado",50,IF(F13="Débil",0," ")))</f>
        <v>100</v>
      </c>
      <c r="H13" s="867"/>
    </row>
    <row r="14" spans="1:111" s="50" customFormat="1" ht="30.75" customHeight="1" x14ac:dyDescent="0.25">
      <c r="A14" s="871"/>
      <c r="B14" s="872"/>
      <c r="C14" s="872"/>
      <c r="D14" s="872"/>
      <c r="E14" s="872"/>
      <c r="F14" s="873"/>
      <c r="G14" s="168">
        <f>AVERAGE(G11:G13)</f>
        <v>100</v>
      </c>
      <c r="H14" s="870"/>
    </row>
    <row r="15" spans="1:111" s="50" customFormat="1" ht="162" customHeight="1" x14ac:dyDescent="0.25">
      <c r="A15" s="797" t="e">
        <f>DESCRIPCION!#REF!</f>
        <v>#REF!</v>
      </c>
      <c r="B15" s="84" t="e">
        <f>DESCRIPCION!#REF!</f>
        <v>#REF!</v>
      </c>
      <c r="C15" s="111" t="e">
        <f>'CONTROLES Y EVALUACIÓN'!#REF!</f>
        <v>#REF!</v>
      </c>
      <c r="D15" s="85" t="e">
        <f>'CONTROLES Y EVALUACIÓN'!#REF!</f>
        <v>#REF!</v>
      </c>
      <c r="E15" s="85" t="e">
        <f>'CONTROLES Y EVALUACIÓN'!#REF!</f>
        <v>#REF!</v>
      </c>
      <c r="F15" s="110" t="e">
        <f>'CONTROLES Y EVALUACIÓN'!#REF!</f>
        <v>#REF!</v>
      </c>
      <c r="G15" s="59" t="e">
        <f>IF(F15="Fuerte",100,IF(F15="Moderado",50,IF(F15="Débil",0," ")))</f>
        <v>#REF!</v>
      </c>
      <c r="H15" s="866" t="e">
        <f>IF(G18=100,"Fuerte",IF(AND(G18&gt;=50,G18&lt;=99),"Moderado",IF(AND(G18&gt;=0,G18&lt;=49),"Débil"," ")))</f>
        <v>#REF!</v>
      </c>
    </row>
    <row r="16" spans="1:111" s="50" customFormat="1" ht="153.75" customHeight="1" x14ac:dyDescent="0.25">
      <c r="A16" s="797"/>
      <c r="B16" s="84" t="e">
        <f>DESCRIPCION!#REF!</f>
        <v>#REF!</v>
      </c>
      <c r="C16" s="111" t="e">
        <f>'CONTROLES Y EVALUACIÓN'!#REF!</f>
        <v>#REF!</v>
      </c>
      <c r="D16" s="85" t="e">
        <f>'CONTROLES Y EVALUACIÓN'!#REF!</f>
        <v>#REF!</v>
      </c>
      <c r="E16" s="85" t="e">
        <f>'CONTROLES Y EVALUACIÓN'!#REF!</f>
        <v>#REF!</v>
      </c>
      <c r="F16" s="110" t="e">
        <f>'CONTROLES Y EVALUACIÓN'!#REF!</f>
        <v>#REF!</v>
      </c>
      <c r="G16" s="59" t="e">
        <f t="shared" ref="G16" si="2">IF(F16="Fuerte",100,IF(F16="Moderado",50,IF(F16="Débil",0," ")))</f>
        <v>#REF!</v>
      </c>
      <c r="H16" s="867"/>
    </row>
    <row r="17" spans="1:8" s="50" customFormat="1" ht="162" customHeight="1" x14ac:dyDescent="0.25">
      <c r="A17" s="797"/>
      <c r="B17" s="84"/>
      <c r="C17" s="111"/>
      <c r="D17" s="85"/>
      <c r="E17" s="85"/>
      <c r="F17" s="110"/>
      <c r="G17" s="59"/>
      <c r="H17" s="867"/>
    </row>
    <row r="18" spans="1:8" s="50" customFormat="1" ht="36" customHeight="1" x14ac:dyDescent="0.25">
      <c r="A18" s="874"/>
      <c r="B18" s="875"/>
      <c r="C18" s="875"/>
      <c r="D18" s="875"/>
      <c r="E18" s="875"/>
      <c r="F18" s="876"/>
      <c r="G18" s="112" t="e">
        <f>AVERAGE(G15:G17)</f>
        <v>#REF!</v>
      </c>
      <c r="H18" s="870"/>
    </row>
    <row r="19" spans="1:8" s="50" customFormat="1" ht="135" customHeight="1" x14ac:dyDescent="0.25">
      <c r="A19" s="869" t="e">
        <f>DESCRIPCION!#REF!</f>
        <v>#REF!</v>
      </c>
      <c r="B19" s="84" t="e">
        <f>DESCRIPCION!#REF!</f>
        <v>#REF!</v>
      </c>
      <c r="C19" s="111" t="s">
        <v>443</v>
      </c>
      <c r="D19" s="85" t="e">
        <f>'CONTROLES Y EVALUACIÓN'!#REF!</f>
        <v>#REF!</v>
      </c>
      <c r="E19" s="85" t="e">
        <f>'CONTROLES Y EVALUACIÓN'!#REF!</f>
        <v>#REF!</v>
      </c>
      <c r="F19" s="110" t="e">
        <f>'CONTROLES Y EVALUACIÓN'!#REF!</f>
        <v>#REF!</v>
      </c>
      <c r="G19" s="210" t="e">
        <f>IF(F19="Fuerte",100,IF(F19="Moderado",50,IF(F19="Débil",0," ")))</f>
        <v>#REF!</v>
      </c>
      <c r="H19" s="866" t="e">
        <f>IF(#REF!=100,"Fuerte",IF(AND(#REF!&gt;=50,#REF!&lt;=99),"Moderado",IF(AND(#REF!&gt;=0,#REF!&lt;=49),"Débil"," ")))</f>
        <v>#REF!</v>
      </c>
    </row>
    <row r="20" spans="1:8" s="50" customFormat="1" ht="120" customHeight="1" x14ac:dyDescent="0.25">
      <c r="A20" s="813"/>
      <c r="B20" s="213" t="e">
        <f>DESCRIPCION!#REF!</f>
        <v>#REF!</v>
      </c>
      <c r="C20" s="111" t="e">
        <f>'CONTROLES Y EVALUACIÓN'!#REF!</f>
        <v>#REF!</v>
      </c>
      <c r="D20" s="216" t="e">
        <f>'CONTROLES Y EVALUACIÓN'!#REF!</f>
        <v>#REF!</v>
      </c>
      <c r="E20" s="216" t="e">
        <f>'CONTROLES Y EVALUACIÓN'!#REF!</f>
        <v>#REF!</v>
      </c>
      <c r="F20" s="110" t="e">
        <f>'CONTROLES Y EVALUACIÓN'!#REF!</f>
        <v>#REF!</v>
      </c>
      <c r="G20" s="59" t="e">
        <f t="shared" ref="G20" si="3">IF(F20="Fuerte",100,IF(F20="Moderado",50,IF(F20="Débil",0," ")))</f>
        <v>#REF!</v>
      </c>
      <c r="H20" s="867"/>
    </row>
    <row r="21" spans="1:8" s="50" customFormat="1" ht="129.75" customHeight="1" x14ac:dyDescent="0.25">
      <c r="A21" s="814"/>
      <c r="B21" s="84" t="e">
        <f>DESCRIPCION!#REF!</f>
        <v>#REF!</v>
      </c>
      <c r="C21" s="111"/>
      <c r="D21" s="203"/>
      <c r="E21" s="203"/>
      <c r="F21" s="110"/>
      <c r="G21" s="59"/>
      <c r="H21" s="867"/>
    </row>
  </sheetData>
  <sheetProtection selectLockedCells="1"/>
  <mergeCells count="25">
    <mergeCell ref="H19:H21"/>
    <mergeCell ref="H9:H10"/>
    <mergeCell ref="A11:A13"/>
    <mergeCell ref="A15:A17"/>
    <mergeCell ref="A19:A21"/>
    <mergeCell ref="H11:H14"/>
    <mergeCell ref="A14:F14"/>
    <mergeCell ref="A18:F18"/>
    <mergeCell ref="H15:H18"/>
    <mergeCell ref="B9:B10"/>
    <mergeCell ref="D9:D10"/>
    <mergeCell ref="B1:D2"/>
    <mergeCell ref="B3:D4"/>
    <mergeCell ref="A9:A10"/>
    <mergeCell ref="C9:C10"/>
    <mergeCell ref="A6:H6"/>
    <mergeCell ref="A7:H7"/>
    <mergeCell ref="E3:G3"/>
    <mergeCell ref="E4:G4"/>
    <mergeCell ref="H1:H4"/>
    <mergeCell ref="A1:A4"/>
    <mergeCell ref="E9:E10"/>
    <mergeCell ref="E1:G1"/>
    <mergeCell ref="E2:G2"/>
    <mergeCell ref="F9:G10"/>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30"/>
  <sheetViews>
    <sheetView topLeftCell="B15" zoomScaleNormal="100" workbookViewId="0">
      <selection activeCell="G20" sqref="G20:G21"/>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70"/>
      <c r="B1" s="735"/>
      <c r="C1" s="432" t="str">
        <f>CONTEXTO!B1</f>
        <v xml:space="preserve">PROCESO: </v>
      </c>
      <c r="D1" s="432"/>
      <c r="E1" s="432"/>
      <c r="F1" s="432"/>
      <c r="G1" s="327" t="s">
        <v>471</v>
      </c>
      <c r="H1" s="327"/>
      <c r="I1" s="327"/>
      <c r="J1" s="745"/>
      <c r="K1" s="324"/>
      <c r="L1" s="1"/>
    </row>
    <row r="2" spans="1:12" x14ac:dyDescent="0.25">
      <c r="A2" s="471"/>
      <c r="B2" s="465"/>
      <c r="C2" s="433"/>
      <c r="D2" s="433"/>
      <c r="E2" s="433"/>
      <c r="F2" s="433"/>
      <c r="G2" s="494" t="s">
        <v>504</v>
      </c>
      <c r="H2" s="494"/>
      <c r="I2" s="494"/>
      <c r="J2" s="746"/>
      <c r="K2" s="325"/>
      <c r="L2" s="1"/>
    </row>
    <row r="3" spans="1:12" ht="15" customHeight="1" x14ac:dyDescent="0.25">
      <c r="A3" s="471"/>
      <c r="B3" s="465"/>
      <c r="C3" s="433" t="s">
        <v>32</v>
      </c>
      <c r="D3" s="433"/>
      <c r="E3" s="433"/>
      <c r="F3" s="433"/>
      <c r="G3" s="494" t="s">
        <v>473</v>
      </c>
      <c r="H3" s="494"/>
      <c r="I3" s="494"/>
      <c r="J3" s="746"/>
      <c r="K3" s="325"/>
      <c r="L3" s="1"/>
    </row>
    <row r="4" spans="1:12" ht="21" customHeight="1" x14ac:dyDescent="0.25">
      <c r="A4" s="471"/>
      <c r="B4" s="465"/>
      <c r="C4" s="433"/>
      <c r="D4" s="433"/>
      <c r="E4" s="433"/>
      <c r="F4" s="433"/>
      <c r="G4" s="494" t="s">
        <v>510</v>
      </c>
      <c r="H4" s="494"/>
      <c r="I4" s="494"/>
      <c r="J4" s="746"/>
      <c r="K4" s="325"/>
      <c r="L4" s="1"/>
    </row>
    <row r="5" spans="1:12" ht="15.75" x14ac:dyDescent="0.25">
      <c r="A5" s="411"/>
      <c r="B5" s="412"/>
      <c r="C5" s="412"/>
      <c r="D5" s="412"/>
      <c r="E5" s="412"/>
      <c r="F5" s="412"/>
      <c r="G5" s="412"/>
      <c r="H5" s="412"/>
      <c r="I5" s="412"/>
      <c r="J5" s="412"/>
      <c r="K5" s="413"/>
      <c r="L5" s="1"/>
    </row>
    <row r="6" spans="1:12" x14ac:dyDescent="0.25">
      <c r="A6" s="742" t="s">
        <v>119</v>
      </c>
      <c r="B6" s="743"/>
      <c r="C6" s="743"/>
      <c r="D6" s="743"/>
      <c r="E6" s="743"/>
      <c r="F6" s="743"/>
      <c r="G6" s="743"/>
      <c r="H6" s="743"/>
      <c r="I6" s="743"/>
      <c r="J6" s="743"/>
      <c r="K6" s="744"/>
      <c r="L6" s="1"/>
    </row>
    <row r="7" spans="1:12" x14ac:dyDescent="0.25">
      <c r="A7" s="742"/>
      <c r="B7" s="743"/>
      <c r="C7" s="743"/>
      <c r="D7" s="743"/>
      <c r="E7" s="743"/>
      <c r="F7" s="743"/>
      <c r="G7" s="743"/>
      <c r="H7" s="743"/>
      <c r="I7" s="743"/>
      <c r="J7" s="743"/>
      <c r="K7" s="744"/>
      <c r="L7" s="1"/>
    </row>
    <row r="8" spans="1:12" x14ac:dyDescent="0.25">
      <c r="A8" s="738" t="str">
        <f>CONTEXTO!A8</f>
        <v>PROCESO: PLANEACIÓN ESTRATÉGICA Y TERRITORIAL</v>
      </c>
      <c r="B8" s="415"/>
      <c r="C8" s="415"/>
      <c r="D8" s="415"/>
      <c r="E8" s="415"/>
      <c r="F8" s="415"/>
      <c r="G8" s="415"/>
      <c r="H8" s="415"/>
      <c r="I8" s="415"/>
      <c r="J8" s="415"/>
      <c r="K8" s="416"/>
      <c r="L8" s="1"/>
    </row>
    <row r="9" spans="1:12" ht="56.25" customHeight="1" thickBot="1" x14ac:dyDescent="0.3">
      <c r="A9" s="739" t="str">
        <f>CONTEXTO!A9</f>
        <v>OBJETIVO:PLANEAR,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v>
      </c>
      <c r="B9" s="740"/>
      <c r="C9" s="740"/>
      <c r="D9" s="740"/>
      <c r="E9" s="740"/>
      <c r="F9" s="740"/>
      <c r="G9" s="740"/>
      <c r="H9" s="740"/>
      <c r="I9" s="740"/>
      <c r="J9" s="740"/>
      <c r="K9" s="741"/>
      <c r="L9" s="1"/>
    </row>
    <row r="10" spans="1:12" ht="15.75" thickBot="1" x14ac:dyDescent="0.3">
      <c r="A10" s="736"/>
      <c r="B10" s="737"/>
      <c r="C10" s="737"/>
      <c r="D10" s="737"/>
      <c r="E10" s="737"/>
      <c r="F10" s="737"/>
      <c r="G10" s="737"/>
      <c r="H10" s="737"/>
      <c r="I10" s="737"/>
      <c r="J10" s="737"/>
      <c r="K10" s="737"/>
      <c r="L10" s="57"/>
    </row>
    <row r="11" spans="1:12" ht="27" customHeight="1" thickBot="1" x14ac:dyDescent="0.3">
      <c r="A11" s="881" t="s">
        <v>120</v>
      </c>
      <c r="B11" s="88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886"/>
      <c r="D11" s="886"/>
      <c r="E11" s="886"/>
      <c r="F11" s="886"/>
      <c r="G11" s="886"/>
      <c r="H11" s="887"/>
      <c r="I11" s="884" t="s">
        <v>339</v>
      </c>
      <c r="J11" s="885"/>
      <c r="K11" s="118" t="str">
        <f>IF(J18="x","EXTREMA",IF(J20="x","ALTA",IF(J22="x","MODERADA",IF(J24="x","BAJA",""))))</f>
        <v>EXTREMA</v>
      </c>
      <c r="L11" s="1"/>
    </row>
    <row r="12" spans="1:12" ht="30.75" customHeight="1" thickBot="1" x14ac:dyDescent="0.3">
      <c r="A12" s="882"/>
      <c r="B12" s="888"/>
      <c r="C12" s="888"/>
      <c r="D12" s="888"/>
      <c r="E12" s="888"/>
      <c r="F12" s="888"/>
      <c r="G12" s="888"/>
      <c r="H12" s="889"/>
      <c r="I12" s="890" t="s">
        <v>340</v>
      </c>
      <c r="J12" s="891"/>
      <c r="K12" s="138" t="str">
        <f>'VALORACION RIESGOS INHERENTES'!K11</f>
        <v>EXTREMA</v>
      </c>
      <c r="L12" s="1"/>
    </row>
    <row r="13" spans="1:12" ht="16.5" thickBot="1" x14ac:dyDescent="0.3">
      <c r="A13" s="883"/>
      <c r="B13" s="730" t="s">
        <v>290</v>
      </c>
      <c r="C13" s="731"/>
      <c r="D13" s="731"/>
      <c r="E13" s="731"/>
      <c r="F13" s="731"/>
      <c r="G13" s="731"/>
      <c r="H13" s="731"/>
      <c r="I13" s="731"/>
      <c r="J13" s="768"/>
      <c r="K13" s="172" t="str">
        <f>'EVALUACIÓN SOLIDEZ CONTROLES'!H11</f>
        <v>Fuerte</v>
      </c>
      <c r="L13" s="1"/>
    </row>
    <row r="14" spans="1:12" ht="16.5" thickBot="1" x14ac:dyDescent="0.3">
      <c r="A14" s="163" t="s">
        <v>122</v>
      </c>
      <c r="B14" s="164"/>
      <c r="C14" s="164"/>
      <c r="D14" s="165"/>
      <c r="E14" s="878" t="s">
        <v>126</v>
      </c>
      <c r="F14" s="879"/>
      <c r="G14" s="880"/>
      <c r="H14" s="730" t="s">
        <v>342</v>
      </c>
      <c r="I14" s="768"/>
      <c r="J14" s="769" t="s">
        <v>135</v>
      </c>
      <c r="K14" s="770"/>
      <c r="L14" s="1"/>
    </row>
    <row r="15" spans="1:12" ht="47.25" customHeight="1" x14ac:dyDescent="0.25">
      <c r="A15" s="133"/>
      <c r="B15" s="120"/>
      <c r="C15" s="134"/>
      <c r="D15" s="120"/>
      <c r="E15" s="120"/>
      <c r="F15" s="120"/>
      <c r="G15" s="120"/>
      <c r="H15" s="120"/>
      <c r="I15" s="120"/>
      <c r="J15" s="131"/>
      <c r="K15" s="132"/>
      <c r="L15" s="1"/>
    </row>
    <row r="16" spans="1:12" ht="39" customHeight="1" x14ac:dyDescent="0.25">
      <c r="A16" s="775" t="s">
        <v>122</v>
      </c>
      <c r="B16" s="120">
        <v>5</v>
      </c>
      <c r="C16" s="776"/>
      <c r="D16" s="754"/>
      <c r="E16" s="756"/>
      <c r="F16" s="756"/>
      <c r="G16" s="756"/>
      <c r="H16" s="120"/>
      <c r="I16" s="120"/>
      <c r="J16" s="773" t="s">
        <v>121</v>
      </c>
      <c r="K16" s="774"/>
      <c r="L16" s="1"/>
    </row>
    <row r="17" spans="1:24" x14ac:dyDescent="0.25">
      <c r="A17" s="775"/>
      <c r="B17" s="120" t="s">
        <v>124</v>
      </c>
      <c r="C17" s="777"/>
      <c r="D17" s="754"/>
      <c r="E17" s="756"/>
      <c r="F17" s="756"/>
      <c r="G17" s="756"/>
      <c r="H17" s="120"/>
      <c r="I17" s="120"/>
      <c r="J17" s="121"/>
      <c r="K17" s="122"/>
      <c r="L17" s="1"/>
    </row>
    <row r="18" spans="1:24" ht="27.75" x14ac:dyDescent="0.25">
      <c r="A18" s="775"/>
      <c r="B18" s="120">
        <v>4</v>
      </c>
      <c r="C18" s="778"/>
      <c r="D18" s="754"/>
      <c r="E18" s="754"/>
      <c r="F18" s="755"/>
      <c r="G18" s="756"/>
      <c r="H18" s="120"/>
      <c r="I18" s="120"/>
      <c r="J18" s="125" t="str">
        <f xml:space="preserve"> IF(OR(E16="X",F16="X",G16="x",F18="x",G18="X",F20="X",G20="X",G22="X" ),"x","")</f>
        <v>x</v>
      </c>
      <c r="K18" s="122" t="s">
        <v>123</v>
      </c>
      <c r="L18" s="1"/>
    </row>
    <row r="19" spans="1:24" ht="27.75" x14ac:dyDescent="0.25">
      <c r="A19" s="775"/>
      <c r="B19" s="120" t="s">
        <v>126</v>
      </c>
      <c r="C19" s="779"/>
      <c r="D19" s="754"/>
      <c r="E19" s="754"/>
      <c r="F19" s="755"/>
      <c r="G19" s="756"/>
      <c r="H19" s="120"/>
      <c r="I19" s="120"/>
      <c r="J19" s="126"/>
      <c r="K19" s="122"/>
      <c r="L19" s="1"/>
    </row>
    <row r="20" spans="1:24" ht="27.75" x14ac:dyDescent="0.25">
      <c r="A20" s="775"/>
      <c r="B20" s="120">
        <v>3</v>
      </c>
      <c r="C20" s="750"/>
      <c r="D20" s="752"/>
      <c r="E20" s="753"/>
      <c r="F20" s="755"/>
      <c r="G20" s="756"/>
      <c r="H20" s="120"/>
      <c r="I20" s="120"/>
      <c r="J20" s="127" t="str">
        <f xml:space="preserve"> IF(OR(C16="X",D16="X",D18="x",E18="x",E20="X",F22="X",F24="X",G24="X" ),"x","")</f>
        <v/>
      </c>
      <c r="K20" s="122" t="s">
        <v>125</v>
      </c>
      <c r="L20" s="1"/>
      <c r="X20" s="37"/>
    </row>
    <row r="21" spans="1:24" ht="27.75" x14ac:dyDescent="0.25">
      <c r="A21" s="775"/>
      <c r="B21" s="120" t="s">
        <v>128</v>
      </c>
      <c r="C21" s="751"/>
      <c r="D21" s="752"/>
      <c r="E21" s="754"/>
      <c r="F21" s="755"/>
      <c r="G21" s="756"/>
      <c r="H21" s="120"/>
      <c r="I21" s="120"/>
      <c r="J21" s="128"/>
      <c r="K21" s="122"/>
      <c r="L21" s="1"/>
    </row>
    <row r="22" spans="1:24" ht="27.75" x14ac:dyDescent="0.25">
      <c r="A22" s="775"/>
      <c r="B22" s="120">
        <v>2</v>
      </c>
      <c r="C22" s="750"/>
      <c r="D22" s="757"/>
      <c r="E22" s="758"/>
      <c r="F22" s="753"/>
      <c r="G22" s="756" t="s">
        <v>138</v>
      </c>
      <c r="H22" s="120"/>
      <c r="I22" s="120"/>
      <c r="J22" s="129" t="str">
        <f xml:space="preserve"> IF(OR(C18="X",D20="X",E22="x",E24="x" ),"x","")</f>
        <v/>
      </c>
      <c r="K22" s="122" t="s">
        <v>127</v>
      </c>
      <c r="L22" s="1"/>
    </row>
    <row r="23" spans="1:24" ht="27.75" x14ac:dyDescent="0.25">
      <c r="A23" s="775"/>
      <c r="B23" s="120" t="s">
        <v>249</v>
      </c>
      <c r="C23" s="751"/>
      <c r="D23" s="757"/>
      <c r="E23" s="752"/>
      <c r="F23" s="754"/>
      <c r="G23" s="756"/>
      <c r="H23" s="120"/>
      <c r="I23" s="120"/>
      <c r="J23" s="128"/>
      <c r="K23" s="122"/>
      <c r="L23" s="1"/>
    </row>
    <row r="24" spans="1:24" ht="27.75" x14ac:dyDescent="0.25">
      <c r="A24" s="775"/>
      <c r="B24" s="120">
        <v>1</v>
      </c>
      <c r="C24" s="750"/>
      <c r="D24" s="760"/>
      <c r="E24" s="762"/>
      <c r="F24" s="764"/>
      <c r="G24" s="766"/>
      <c r="H24" s="120"/>
      <c r="I24" s="120"/>
      <c r="J24" s="130" t="str">
        <f xml:space="preserve"> IF(OR(C20="X",C22="X",C24="x",D22="x",D24="x" ),"x","")</f>
        <v/>
      </c>
      <c r="K24" s="122" t="s">
        <v>129</v>
      </c>
      <c r="L24" s="1"/>
    </row>
    <row r="25" spans="1:24" x14ac:dyDescent="0.25">
      <c r="A25" s="775"/>
      <c r="B25" s="120" t="s">
        <v>130</v>
      </c>
      <c r="C25" s="759"/>
      <c r="D25" s="761"/>
      <c r="E25" s="763"/>
      <c r="F25" s="765"/>
      <c r="G25" s="767"/>
      <c r="H25" s="120"/>
      <c r="I25" s="120"/>
      <c r="J25" s="116"/>
      <c r="K25" s="117"/>
      <c r="L25" s="1"/>
    </row>
    <row r="26" spans="1:24" x14ac:dyDescent="0.25">
      <c r="A26" s="133"/>
      <c r="B26" s="120"/>
      <c r="C26" s="120">
        <v>1</v>
      </c>
      <c r="D26" s="120">
        <v>2</v>
      </c>
      <c r="E26" s="120">
        <v>3</v>
      </c>
      <c r="F26" s="120">
        <v>4</v>
      </c>
      <c r="G26" s="120">
        <v>5</v>
      </c>
      <c r="H26" s="120"/>
      <c r="I26" s="120"/>
      <c r="J26" s="771"/>
      <c r="K26" s="772"/>
      <c r="L26" s="1"/>
    </row>
    <row r="27" spans="1:24" x14ac:dyDescent="0.25">
      <c r="A27" s="133"/>
      <c r="B27" s="120"/>
      <c r="C27" s="120" t="s">
        <v>131</v>
      </c>
      <c r="D27" s="120" t="s">
        <v>132</v>
      </c>
      <c r="E27" s="120" t="s">
        <v>133</v>
      </c>
      <c r="F27" s="120" t="s">
        <v>134</v>
      </c>
      <c r="G27" s="120" t="s">
        <v>135</v>
      </c>
      <c r="H27" s="120"/>
      <c r="I27" s="120"/>
      <c r="J27" s="120"/>
      <c r="K27" s="132"/>
      <c r="L27" s="1"/>
    </row>
    <row r="28" spans="1:24" ht="15" customHeight="1" x14ac:dyDescent="0.25">
      <c r="A28" s="133"/>
      <c r="B28" s="120"/>
      <c r="C28" s="749" t="s">
        <v>136</v>
      </c>
      <c r="D28" s="749"/>
      <c r="E28" s="749"/>
      <c r="F28" s="749"/>
      <c r="G28" s="749"/>
      <c r="H28" s="120"/>
      <c r="I28" s="120"/>
      <c r="J28" s="120"/>
      <c r="K28" s="132"/>
      <c r="L28" s="1"/>
    </row>
    <row r="29" spans="1:24" ht="15" customHeight="1" x14ac:dyDescent="0.25">
      <c r="A29" s="133"/>
      <c r="B29" s="120"/>
      <c r="C29" s="749"/>
      <c r="D29" s="749"/>
      <c r="E29" s="749"/>
      <c r="F29" s="749"/>
      <c r="G29" s="749"/>
      <c r="H29" s="120"/>
      <c r="I29" s="120"/>
      <c r="J29" s="120"/>
      <c r="K29" s="132"/>
      <c r="L29" s="1"/>
    </row>
    <row r="30" spans="1:24" ht="15.75" thickBot="1" x14ac:dyDescent="0.3">
      <c r="A30" s="135"/>
      <c r="B30" s="136"/>
      <c r="C30" s="136"/>
      <c r="D30" s="136"/>
      <c r="E30" s="136"/>
      <c r="F30" s="136"/>
      <c r="G30" s="136"/>
      <c r="H30" s="136"/>
      <c r="I30" s="136"/>
      <c r="J30" s="136"/>
      <c r="K30" s="137"/>
      <c r="L30" s="1"/>
    </row>
  </sheetData>
  <sheetProtection selectLockedCells="1"/>
  <mergeCells count="50">
    <mergeCell ref="A11:A13"/>
    <mergeCell ref="B13:J13"/>
    <mergeCell ref="I11:J11"/>
    <mergeCell ref="B11:H12"/>
    <mergeCell ref="I12:J12"/>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5:K5"/>
    <mergeCell ref="A6:K7"/>
    <mergeCell ref="A8:K8"/>
    <mergeCell ref="A9:K9"/>
    <mergeCell ref="A10:K10"/>
    <mergeCell ref="J14:K14"/>
    <mergeCell ref="H14:I14"/>
    <mergeCell ref="E14:G14"/>
    <mergeCell ref="C28:G29"/>
    <mergeCell ref="J26:K26"/>
    <mergeCell ref="G20:G21"/>
    <mergeCell ref="C22:C23"/>
    <mergeCell ref="D22:D23"/>
    <mergeCell ref="E22:E23"/>
    <mergeCell ref="F22:F23"/>
    <mergeCell ref="G22:G23"/>
    <mergeCell ref="C18:C19"/>
    <mergeCell ref="D18:D19"/>
    <mergeCell ref="E18:E19"/>
    <mergeCell ref="F18:F19"/>
    <mergeCell ref="G18:G1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xm:sqref>
        </x14:dataValidation>
        <x14:dataValidation type="list" allowBlank="1" showInputMessage="1" showErrorMessage="1">
          <x14:formula1>
            <xm:f>Hoja2!$C$1:$C$5</xm:f>
          </x14:formula1>
          <xm:sqref>J14:K14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1:T13"/>
  <sheetViews>
    <sheetView tabSelected="1" topLeftCell="H11" zoomScaleNormal="100" workbookViewId="0">
      <selection activeCell="I13" sqref="I13"/>
    </sheetView>
  </sheetViews>
  <sheetFormatPr baseColWidth="10" defaultColWidth="11.42578125" defaultRowHeight="12.75" x14ac:dyDescent="0.2"/>
  <cols>
    <col min="1" max="1" width="28.140625" style="188" customWidth="1"/>
    <col min="2" max="3" width="18.5703125" style="188" customWidth="1"/>
    <col min="4" max="4" width="20.5703125" style="22" customWidth="1"/>
    <col min="5" max="5" width="15.5703125" style="188" customWidth="1"/>
    <col min="6" max="6" width="15" style="188" customWidth="1"/>
    <col min="7" max="7" width="17.28515625" style="188" customWidth="1"/>
    <col min="8" max="8" width="18.85546875" style="188" customWidth="1"/>
    <col min="9" max="9" width="44.28515625" style="188" customWidth="1"/>
    <col min="10" max="10" width="16.140625" style="188" customWidth="1"/>
    <col min="11" max="11" width="15" style="188" customWidth="1"/>
    <col min="12" max="12" width="17.42578125" style="188" customWidth="1"/>
    <col min="13" max="13" width="20" style="188" customWidth="1"/>
    <col min="14" max="19" width="11.42578125" style="188"/>
    <col min="20" max="20" width="40" style="188" customWidth="1"/>
    <col min="21" max="16384" width="11.42578125" style="188"/>
  </cols>
  <sheetData>
    <row r="1" spans="1:20" ht="15.75" customHeight="1" x14ac:dyDescent="0.2">
      <c r="A1" s="913"/>
      <c r="B1" s="921" t="str">
        <f>CONTEXTO!B1</f>
        <v xml:space="preserve">PROCESO: </v>
      </c>
      <c r="C1" s="921"/>
      <c r="D1" s="921"/>
      <c r="E1" s="921"/>
      <c r="F1" s="921"/>
      <c r="G1" s="921"/>
      <c r="H1" s="921"/>
      <c r="I1" s="921"/>
      <c r="J1" s="915" t="s">
        <v>471</v>
      </c>
      <c r="K1" s="916"/>
      <c r="L1" s="917"/>
      <c r="M1" s="903"/>
    </row>
    <row r="2" spans="1:20" ht="15.75" customHeight="1" x14ac:dyDescent="0.2">
      <c r="A2" s="914"/>
      <c r="B2" s="498"/>
      <c r="C2" s="498"/>
      <c r="D2" s="498"/>
      <c r="E2" s="498"/>
      <c r="F2" s="498"/>
      <c r="G2" s="498"/>
      <c r="H2" s="498"/>
      <c r="I2" s="498"/>
      <c r="J2" s="918" t="s">
        <v>472</v>
      </c>
      <c r="K2" s="919"/>
      <c r="L2" s="920"/>
      <c r="M2" s="904"/>
    </row>
    <row r="3" spans="1:20" ht="15.75" customHeight="1" x14ac:dyDescent="0.2">
      <c r="A3" s="914"/>
      <c r="B3" s="498" t="s">
        <v>236</v>
      </c>
      <c r="C3" s="498"/>
      <c r="D3" s="498"/>
      <c r="E3" s="498"/>
      <c r="F3" s="498"/>
      <c r="G3" s="498"/>
      <c r="H3" s="498"/>
      <c r="I3" s="498"/>
      <c r="J3" s="918" t="s">
        <v>473</v>
      </c>
      <c r="K3" s="919"/>
      <c r="L3" s="920"/>
      <c r="M3" s="904"/>
    </row>
    <row r="4" spans="1:20" ht="15.75" customHeight="1" x14ac:dyDescent="0.2">
      <c r="A4" s="914"/>
      <c r="B4" s="498"/>
      <c r="C4" s="498"/>
      <c r="D4" s="498"/>
      <c r="E4" s="498"/>
      <c r="F4" s="498"/>
      <c r="G4" s="498"/>
      <c r="H4" s="498"/>
      <c r="I4" s="498"/>
      <c r="J4" s="918" t="s">
        <v>474</v>
      </c>
      <c r="K4" s="919"/>
      <c r="L4" s="920"/>
      <c r="M4" s="904"/>
    </row>
    <row r="5" spans="1:20" ht="15" customHeight="1" x14ac:dyDescent="0.2">
      <c r="A5" s="905"/>
      <c r="B5" s="906"/>
      <c r="C5" s="906"/>
      <c r="D5" s="906"/>
      <c r="E5" s="906"/>
      <c r="F5" s="906"/>
      <c r="G5" s="906"/>
      <c r="H5" s="906"/>
      <c r="I5" s="906"/>
      <c r="J5" s="906"/>
      <c r="K5" s="906"/>
      <c r="L5" s="906"/>
      <c r="M5" s="907"/>
    </row>
    <row r="6" spans="1:20" s="209" customFormat="1" ht="15.75" customHeight="1" x14ac:dyDescent="0.2">
      <c r="A6" s="208" t="s">
        <v>237</v>
      </c>
      <c r="B6" s="908" t="s">
        <v>252</v>
      </c>
      <c r="C6" s="908"/>
      <c r="D6" s="908"/>
      <c r="E6" s="908"/>
      <c r="F6" s="908"/>
      <c r="G6" s="908"/>
      <c r="H6" s="908"/>
      <c r="I6" s="908"/>
      <c r="J6" s="908"/>
      <c r="K6" s="908"/>
      <c r="L6" s="908"/>
      <c r="M6" s="909"/>
    </row>
    <row r="7" spans="1:20" s="209" customFormat="1" ht="42.75" customHeight="1" x14ac:dyDescent="0.2">
      <c r="A7" s="208" t="s">
        <v>238</v>
      </c>
      <c r="B7" s="894" t="s">
        <v>253</v>
      </c>
      <c r="C7" s="894"/>
      <c r="D7" s="894"/>
      <c r="E7" s="894"/>
      <c r="F7" s="894"/>
      <c r="G7" s="894"/>
      <c r="H7" s="894"/>
      <c r="I7" s="894"/>
      <c r="J7" s="894"/>
      <c r="K7" s="894"/>
      <c r="L7" s="894"/>
      <c r="M7" s="715"/>
    </row>
    <row r="8" spans="1:20" s="209" customFormat="1" ht="15" customHeight="1" thickBot="1" x14ac:dyDescent="0.25">
      <c r="A8" s="910"/>
      <c r="B8" s="911"/>
      <c r="C8" s="911"/>
      <c r="D8" s="911"/>
      <c r="E8" s="911"/>
      <c r="F8" s="911"/>
      <c r="G8" s="911"/>
      <c r="H8" s="911"/>
      <c r="I8" s="911"/>
      <c r="J8" s="911"/>
      <c r="K8" s="911"/>
      <c r="L8" s="911"/>
      <c r="M8" s="912"/>
    </row>
    <row r="9" spans="1:20" s="73" customFormat="1" ht="40.5" customHeight="1" x14ac:dyDescent="0.2">
      <c r="A9" s="285" t="s">
        <v>470</v>
      </c>
      <c r="B9" s="286" t="s">
        <v>239</v>
      </c>
      <c r="C9" s="286" t="s">
        <v>74</v>
      </c>
      <c r="D9" s="286" t="s">
        <v>8</v>
      </c>
      <c r="E9" s="287" t="s">
        <v>240</v>
      </c>
      <c r="F9" s="287" t="s">
        <v>241</v>
      </c>
      <c r="G9" s="287" t="s">
        <v>242</v>
      </c>
      <c r="H9" s="287" t="s">
        <v>243</v>
      </c>
      <c r="I9" s="287" t="s">
        <v>244</v>
      </c>
      <c r="J9" s="286" t="s">
        <v>245</v>
      </c>
      <c r="K9" s="286" t="s">
        <v>246</v>
      </c>
      <c r="L9" s="286" t="s">
        <v>247</v>
      </c>
      <c r="M9" s="922" t="s">
        <v>248</v>
      </c>
    </row>
    <row r="10" spans="1:20" s="73" customFormat="1" ht="128.25" customHeight="1" x14ac:dyDescent="0.2">
      <c r="A10" s="892" t="str">
        <f>CONTEXTO!A8</f>
        <v>PROCESO: PLANEACIÓN ESTRATÉGICA Y TERRITORIAL</v>
      </c>
      <c r="B10" s="89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0" s="898" t="s">
        <v>419</v>
      </c>
      <c r="D10" s="308" t="str">
        <f>DESCRIPCION!D10</f>
        <v>Ausencia de herramientas tecnológicas que soporten la  ejecución de los tramites en todas sus fases  para prevenir las acciones presenciales (20)</v>
      </c>
      <c r="E10" s="664" t="str">
        <f>'VALORACIÓN RIESGOS RESIDUAL'!E14:G14</f>
        <v>Probable</v>
      </c>
      <c r="F10" s="901" t="str">
        <f>'VALORACIÓN RIESGOS RESIDUAL'!J14</f>
        <v>Catastrófico</v>
      </c>
      <c r="G10" s="894" t="str">
        <f>'VALORACIÓN RIESGOS RESIDUAL'!K11</f>
        <v>EXTREMA</v>
      </c>
      <c r="H10" s="900" t="s">
        <v>294</v>
      </c>
      <c r="I10" s="211" t="str">
        <f>DOFA!F31</f>
        <v xml:space="preserve">D7D10D11D12O7O8 Realizar el proceso de racionalización de trámites a través de la automatización y el uso de tecnologías </v>
      </c>
      <c r="J10" s="212" t="s">
        <v>528</v>
      </c>
      <c r="K10" s="308" t="s">
        <v>451</v>
      </c>
      <c r="L10" s="212" t="s">
        <v>492</v>
      </c>
      <c r="M10" s="923" t="s">
        <v>457</v>
      </c>
    </row>
    <row r="11" spans="1:20" s="73" customFormat="1" ht="111" customHeight="1" x14ac:dyDescent="0.2">
      <c r="A11" s="892"/>
      <c r="B11" s="896"/>
      <c r="C11" s="898"/>
      <c r="D11" s="308" t="str">
        <f>DESCRIPCION!D11</f>
        <v>Complejidad de los requisitos y  procedimientos del trámite que desbordan la capacidad de comprensión del usuario y/o funcionario (18)</v>
      </c>
      <c r="E11" s="664"/>
      <c r="F11" s="901"/>
      <c r="G11" s="894"/>
      <c r="H11" s="900"/>
      <c r="I11" s="300" t="str">
        <f>DOFA!I43</f>
        <v>F11A8 Divulgar y promocionar a traves de los canales de comunicación de la Administracion Municipal los tramites y servicios de la Secretaria de Planeacion dirigido a los usuarios y grupos de interes.</v>
      </c>
      <c r="J11" s="308" t="s">
        <v>517</v>
      </c>
      <c r="K11" s="308" t="s">
        <v>452</v>
      </c>
      <c r="L11" s="308" t="s">
        <v>513</v>
      </c>
      <c r="M11" s="923"/>
      <c r="T11" s="296"/>
    </row>
    <row r="12" spans="1:20" s="73" customFormat="1" ht="90" customHeight="1" x14ac:dyDescent="0.2">
      <c r="A12" s="892"/>
      <c r="B12" s="896"/>
      <c r="C12" s="898"/>
      <c r="D12" s="308" t="str">
        <f>DESCRIPCION!D12</f>
        <v>Fallas en la cultura de la probidad (Honradez) (22)</v>
      </c>
      <c r="E12" s="664"/>
      <c r="F12" s="901"/>
      <c r="G12" s="894"/>
      <c r="H12" s="900"/>
      <c r="I12" s="300" t="str">
        <f>DOFA!F37</f>
        <v>D9 O 10 Socializar, promover e implementar el código de integridad y bueno gobierno</v>
      </c>
      <c r="J12" s="308" t="s">
        <v>526</v>
      </c>
      <c r="K12" s="308" t="s">
        <v>452</v>
      </c>
      <c r="L12" s="310" t="s">
        <v>527</v>
      </c>
      <c r="M12" s="923"/>
    </row>
    <row r="13" spans="1:20" s="209" customFormat="1" ht="51.75" thickBot="1" x14ac:dyDescent="0.25">
      <c r="A13" s="893"/>
      <c r="B13" s="897"/>
      <c r="C13" s="899"/>
      <c r="D13" s="309"/>
      <c r="E13" s="665"/>
      <c r="F13" s="902"/>
      <c r="G13" s="895"/>
      <c r="H13" s="288" t="s">
        <v>251</v>
      </c>
      <c r="I13" s="925" t="str">
        <f>DOFA!F43</f>
        <v xml:space="preserve">D9D3A1A3 Denuncia disciplinaria, penal  o la pertinente del caso, reportortar al personal de planta que incumpla sus funciones y actualizar el mapa de riesgos </v>
      </c>
      <c r="J13" s="289" t="s">
        <v>454</v>
      </c>
      <c r="K13" s="289" t="s">
        <v>452</v>
      </c>
      <c r="L13" s="289" t="s">
        <v>469</v>
      </c>
      <c r="M13" s="924"/>
    </row>
  </sheetData>
  <sheetProtection selectLockedCells="1"/>
  <mergeCells count="20">
    <mergeCell ref="M1:M4"/>
    <mergeCell ref="A5:M5"/>
    <mergeCell ref="B6:M6"/>
    <mergeCell ref="B7:M7"/>
    <mergeCell ref="A8:M8"/>
    <mergeCell ref="A1:A4"/>
    <mergeCell ref="J1:L1"/>
    <mergeCell ref="J2:L2"/>
    <mergeCell ref="J3:L3"/>
    <mergeCell ref="J4:L4"/>
    <mergeCell ref="B1:I2"/>
    <mergeCell ref="B3:I4"/>
    <mergeCell ref="A10:A13"/>
    <mergeCell ref="G10:G13"/>
    <mergeCell ref="B10:B13"/>
    <mergeCell ref="C10:C13"/>
    <mergeCell ref="M10:M13"/>
    <mergeCell ref="H10:H12"/>
    <mergeCell ref="E10:E13"/>
    <mergeCell ref="F10:F13"/>
  </mergeCells>
  <printOptions horizontalCentered="1"/>
  <pageMargins left="0.23622047244094491" right="0.23622047244094491" top="0.74803149606299213" bottom="0.74803149606299213" header="0.31496062992125984" footer="0.31496062992125984"/>
  <pageSetup scale="36" fitToWidth="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300</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46" t="s">
        <v>296</v>
      </c>
    </row>
    <row r="2" spans="1:1" x14ac:dyDescent="0.25">
      <c r="A2" s="146" t="s">
        <v>293</v>
      </c>
    </row>
    <row r="3" spans="1:1" x14ac:dyDescent="0.25">
      <c r="A3" s="146" t="s">
        <v>294</v>
      </c>
    </row>
    <row r="4" spans="1:1" x14ac:dyDescent="0.25">
      <c r="A4" s="146" t="s">
        <v>295</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271</v>
      </c>
      <c r="B1" t="s">
        <v>277</v>
      </c>
      <c r="C1" t="s">
        <v>281</v>
      </c>
    </row>
    <row r="2" spans="1:3" x14ac:dyDescent="0.25">
      <c r="A2" t="s">
        <v>272</v>
      </c>
      <c r="B2" t="s">
        <v>289</v>
      </c>
      <c r="C2" t="s">
        <v>282</v>
      </c>
    </row>
    <row r="3" spans="1:3" x14ac:dyDescent="0.25">
      <c r="A3" t="s">
        <v>273</v>
      </c>
      <c r="B3" t="s">
        <v>278</v>
      </c>
      <c r="C3" t="s">
        <v>283</v>
      </c>
    </row>
    <row r="4" spans="1:3" x14ac:dyDescent="0.25">
      <c r="A4" t="s">
        <v>274</v>
      </c>
      <c r="B4" t="s">
        <v>288</v>
      </c>
      <c r="C4" t="s">
        <v>284</v>
      </c>
    </row>
    <row r="5" spans="1:3" x14ac:dyDescent="0.25">
      <c r="A5" t="s">
        <v>275</v>
      </c>
      <c r="B5" t="s">
        <v>279</v>
      </c>
      <c r="C5" t="s">
        <v>254</v>
      </c>
    </row>
    <row r="6" spans="1:3" x14ac:dyDescent="0.25">
      <c r="A6" t="s">
        <v>301</v>
      </c>
      <c r="B6" t="s">
        <v>301</v>
      </c>
      <c r="C6" t="s">
        <v>301</v>
      </c>
    </row>
    <row r="7" spans="1:3" x14ac:dyDescent="0.25">
      <c r="A7" t="s">
        <v>276</v>
      </c>
      <c r="B7" t="s">
        <v>280</v>
      </c>
      <c r="C7" t="s">
        <v>285</v>
      </c>
    </row>
    <row r="8" spans="1:3" x14ac:dyDescent="0.25">
      <c r="B8" t="s">
        <v>14</v>
      </c>
      <c r="C8" t="s">
        <v>286</v>
      </c>
    </row>
    <row r="9" spans="1:3" x14ac:dyDescent="0.25">
      <c r="C9" t="s">
        <v>255</v>
      </c>
    </row>
    <row r="10" spans="1:3" x14ac:dyDescent="0.25">
      <c r="C10" t="s">
        <v>287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Z40"/>
  <sheetViews>
    <sheetView topLeftCell="A9" zoomScaleNormal="100" workbookViewId="0">
      <selection activeCell="Y16" sqref="Y16"/>
    </sheetView>
  </sheetViews>
  <sheetFormatPr baseColWidth="10" defaultColWidth="11.42578125" defaultRowHeight="15" x14ac:dyDescent="0.25"/>
  <cols>
    <col min="1" max="1" width="5.140625" style="61" customWidth="1"/>
    <col min="2" max="2" width="40.42578125" customWidth="1"/>
    <col min="3" max="17" width="6.42578125" style="37" customWidth="1"/>
    <col min="18" max="18" width="8.140625" style="37" customWidth="1"/>
    <col min="19" max="19" width="13" style="38" customWidth="1"/>
    <col min="20" max="20" width="19.7109375" customWidth="1"/>
    <col min="21" max="22" width="11.42578125" hidden="1" customWidth="1"/>
    <col min="23" max="23" width="1.42578125" hidden="1" customWidth="1"/>
    <col min="24" max="24" width="7.140625" customWidth="1"/>
  </cols>
  <sheetData>
    <row r="1" spans="1:26" ht="27.75" customHeight="1" x14ac:dyDescent="0.25">
      <c r="A1" s="441"/>
      <c r="B1" s="450" t="str">
        <f>[1]CONTEXTO!B1</f>
        <v xml:space="preserve">PROCESO: </v>
      </c>
      <c r="C1" s="450"/>
      <c r="D1" s="450"/>
      <c r="E1" s="450"/>
      <c r="F1" s="450"/>
      <c r="G1" s="450"/>
      <c r="H1" s="450"/>
      <c r="I1" s="450"/>
      <c r="J1" s="450"/>
      <c r="K1" s="450"/>
      <c r="L1" s="450"/>
      <c r="M1" s="450"/>
      <c r="N1" s="450"/>
      <c r="O1" s="450"/>
      <c r="P1" s="450"/>
      <c r="Q1" s="450"/>
      <c r="R1" s="450"/>
      <c r="S1" s="451"/>
      <c r="T1" s="436" t="s">
        <v>471</v>
      </c>
      <c r="U1" s="436"/>
      <c r="V1" s="436"/>
      <c r="W1" s="436"/>
    </row>
    <row r="2" spans="1:26" x14ac:dyDescent="0.25">
      <c r="A2" s="442"/>
      <c r="B2" s="446"/>
      <c r="C2" s="446"/>
      <c r="D2" s="446"/>
      <c r="E2" s="446"/>
      <c r="F2" s="446"/>
      <c r="G2" s="446"/>
      <c r="H2" s="446"/>
      <c r="I2" s="446"/>
      <c r="J2" s="446"/>
      <c r="K2" s="446"/>
      <c r="L2" s="446"/>
      <c r="M2" s="446"/>
      <c r="N2" s="446"/>
      <c r="O2" s="446"/>
      <c r="P2" s="446"/>
      <c r="Q2" s="446"/>
      <c r="R2" s="446"/>
      <c r="S2" s="447"/>
      <c r="T2" s="436" t="s">
        <v>472</v>
      </c>
      <c r="U2" s="436"/>
      <c r="V2" s="436"/>
      <c r="W2" s="436"/>
    </row>
    <row r="3" spans="1:26" ht="15" customHeight="1" x14ac:dyDescent="0.25">
      <c r="A3" s="442"/>
      <c r="B3" s="446" t="s">
        <v>41</v>
      </c>
      <c r="C3" s="446"/>
      <c r="D3" s="446"/>
      <c r="E3" s="446"/>
      <c r="F3" s="446"/>
      <c r="G3" s="446"/>
      <c r="H3" s="446"/>
      <c r="I3" s="446"/>
      <c r="J3" s="446"/>
      <c r="K3" s="446"/>
      <c r="L3" s="446"/>
      <c r="M3" s="446"/>
      <c r="N3" s="446"/>
      <c r="O3" s="446"/>
      <c r="P3" s="446"/>
      <c r="Q3" s="446"/>
      <c r="R3" s="446"/>
      <c r="S3" s="447"/>
      <c r="T3" s="436" t="s">
        <v>473</v>
      </c>
      <c r="U3" s="436"/>
      <c r="V3" s="436"/>
      <c r="W3" s="436"/>
    </row>
    <row r="4" spans="1:26" x14ac:dyDescent="0.25">
      <c r="A4" s="443"/>
      <c r="B4" s="448"/>
      <c r="C4" s="448"/>
      <c r="D4" s="448"/>
      <c r="E4" s="448"/>
      <c r="F4" s="448"/>
      <c r="G4" s="448"/>
      <c r="H4" s="448"/>
      <c r="I4" s="448"/>
      <c r="J4" s="448"/>
      <c r="K4" s="448"/>
      <c r="L4" s="448"/>
      <c r="M4" s="448"/>
      <c r="N4" s="448"/>
      <c r="O4" s="448"/>
      <c r="P4" s="448"/>
      <c r="Q4" s="448"/>
      <c r="R4" s="448"/>
      <c r="S4" s="449"/>
      <c r="T4" s="436" t="s">
        <v>497</v>
      </c>
      <c r="U4" s="436"/>
      <c r="V4" s="436"/>
      <c r="W4" s="436"/>
    </row>
    <row r="5" spans="1:26" x14ac:dyDescent="0.25">
      <c r="A5" s="443"/>
      <c r="B5" s="443"/>
      <c r="C5" s="443"/>
      <c r="D5" s="443"/>
      <c r="E5" s="443"/>
      <c r="F5" s="443"/>
      <c r="G5" s="443"/>
      <c r="H5" s="443"/>
      <c r="I5" s="443"/>
      <c r="J5" s="443"/>
      <c r="K5" s="443"/>
      <c r="L5" s="443"/>
      <c r="M5" s="443"/>
      <c r="N5" s="443"/>
      <c r="O5" s="443"/>
      <c r="P5" s="443"/>
      <c r="Q5" s="443"/>
      <c r="R5" s="443"/>
      <c r="S5" s="443"/>
      <c r="T5" s="452"/>
      <c r="U5" s="153"/>
      <c r="V5" s="153"/>
      <c r="W5" s="154"/>
      <c r="X5" s="64"/>
    </row>
    <row r="6" spans="1:26" s="1" customFormat="1" ht="14.25" x14ac:dyDescent="0.2">
      <c r="A6" s="445"/>
      <c r="B6" s="445"/>
      <c r="C6" s="445"/>
      <c r="D6" s="445"/>
      <c r="E6" s="445"/>
      <c r="F6" s="445"/>
      <c r="G6" s="445"/>
      <c r="H6" s="445"/>
      <c r="I6" s="445"/>
      <c r="J6" s="445"/>
      <c r="K6" s="445"/>
      <c r="L6" s="445"/>
      <c r="M6" s="445"/>
      <c r="N6" s="445"/>
      <c r="O6" s="445"/>
      <c r="P6" s="445"/>
      <c r="Q6" s="445"/>
      <c r="R6" s="445"/>
      <c r="S6" s="445"/>
      <c r="T6" s="445"/>
      <c r="U6" s="155"/>
      <c r="V6" s="155"/>
      <c r="W6" s="156"/>
    </row>
    <row r="7" spans="1:26" s="1" customFormat="1" thickBot="1" x14ac:dyDescent="0.25">
      <c r="A7" s="444"/>
      <c r="B7" s="444"/>
      <c r="C7" s="444"/>
      <c r="D7" s="444"/>
      <c r="E7" s="444"/>
      <c r="F7" s="444"/>
      <c r="G7" s="444"/>
      <c r="H7" s="444"/>
      <c r="I7" s="444"/>
      <c r="J7" s="444"/>
      <c r="K7" s="444"/>
      <c r="L7" s="444"/>
      <c r="M7" s="444"/>
      <c r="N7" s="444"/>
      <c r="O7" s="444"/>
      <c r="P7" s="444"/>
      <c r="Q7" s="444"/>
      <c r="R7" s="444"/>
      <c r="S7" s="444"/>
      <c r="T7" s="444"/>
      <c r="U7" s="157"/>
      <c r="V7" s="157"/>
      <c r="W7" s="158"/>
    </row>
    <row r="8" spans="1:26" s="1" customFormat="1" thickBot="1" x14ac:dyDescent="0.25">
      <c r="A8" s="459"/>
      <c r="B8" s="459"/>
      <c r="C8" s="459"/>
      <c r="D8" s="459"/>
      <c r="E8" s="459"/>
      <c r="F8" s="459"/>
      <c r="G8" s="459"/>
      <c r="H8" s="459"/>
      <c r="I8" s="459"/>
      <c r="J8" s="459"/>
      <c r="K8" s="459"/>
      <c r="L8" s="459"/>
      <c r="M8" s="459"/>
      <c r="N8" s="459"/>
      <c r="O8" s="459"/>
      <c r="P8" s="459"/>
      <c r="Q8" s="459"/>
      <c r="R8" s="459"/>
      <c r="S8" s="459"/>
      <c r="T8" s="460"/>
      <c r="U8" s="159"/>
      <c r="V8" s="159"/>
      <c r="W8" s="159"/>
      <c r="X8" s="82"/>
    </row>
    <row r="9" spans="1:26" s="1" customFormat="1" ht="13.5" customHeight="1" x14ac:dyDescent="0.2">
      <c r="A9" s="453" t="s">
        <v>396</v>
      </c>
      <c r="B9" s="454"/>
      <c r="C9" s="454"/>
      <c r="D9" s="454"/>
      <c r="E9" s="454"/>
      <c r="F9" s="454"/>
      <c r="G9" s="454"/>
      <c r="H9" s="454"/>
      <c r="I9" s="454"/>
      <c r="J9" s="454"/>
      <c r="K9" s="454"/>
      <c r="L9" s="454"/>
      <c r="M9" s="454"/>
      <c r="N9" s="454"/>
      <c r="O9" s="454"/>
      <c r="P9" s="454"/>
      <c r="Q9" s="454"/>
      <c r="R9" s="454"/>
      <c r="S9" s="454"/>
      <c r="T9" s="455"/>
      <c r="U9" s="159"/>
      <c r="V9" s="159"/>
      <c r="W9" s="159"/>
      <c r="X9" s="57"/>
    </row>
    <row r="10" spans="1:26" s="1" customFormat="1" ht="15" customHeight="1" thickBot="1" x14ac:dyDescent="0.25">
      <c r="A10" s="456"/>
      <c r="B10" s="457"/>
      <c r="C10" s="457"/>
      <c r="D10" s="457"/>
      <c r="E10" s="457"/>
      <c r="F10" s="457"/>
      <c r="G10" s="457"/>
      <c r="H10" s="457"/>
      <c r="I10" s="457"/>
      <c r="J10" s="457"/>
      <c r="K10" s="457"/>
      <c r="L10" s="457"/>
      <c r="M10" s="457"/>
      <c r="N10" s="457"/>
      <c r="O10" s="457"/>
      <c r="P10" s="457"/>
      <c r="Q10" s="457"/>
      <c r="R10" s="457"/>
      <c r="S10" s="457"/>
      <c r="T10" s="458"/>
    </row>
    <row r="11" spans="1:26" s="36" customFormat="1" ht="24.75" thickBot="1" x14ac:dyDescent="0.3">
      <c r="A11" s="197" t="s">
        <v>42</v>
      </c>
      <c r="B11" s="200" t="s">
        <v>258</v>
      </c>
      <c r="C11" s="199" t="s">
        <v>43</v>
      </c>
      <c r="D11" s="151" t="s">
        <v>44</v>
      </c>
      <c r="E11" s="151" t="s">
        <v>45</v>
      </c>
      <c r="F11" s="151" t="s">
        <v>46</v>
      </c>
      <c r="G11" s="151" t="s">
        <v>47</v>
      </c>
      <c r="H11" s="151" t="s">
        <v>48</v>
      </c>
      <c r="I11" s="151" t="s">
        <v>49</v>
      </c>
      <c r="J11" s="151" t="s">
        <v>50</v>
      </c>
      <c r="K11" s="151" t="s">
        <v>51</v>
      </c>
      <c r="L11" s="151" t="s">
        <v>52</v>
      </c>
      <c r="M11" s="151" t="s">
        <v>53</v>
      </c>
      <c r="N11" s="151" t="s">
        <v>54</v>
      </c>
      <c r="O11" s="151" t="s">
        <v>55</v>
      </c>
      <c r="P11" s="151" t="s">
        <v>56</v>
      </c>
      <c r="Q11" s="151" t="s">
        <v>57</v>
      </c>
      <c r="R11" s="152" t="s">
        <v>58</v>
      </c>
      <c r="S11" s="160" t="s">
        <v>59</v>
      </c>
      <c r="T11" s="161" t="s">
        <v>305</v>
      </c>
      <c r="Y11" s="182" t="s">
        <v>429</v>
      </c>
      <c r="Z11" s="183"/>
    </row>
    <row r="12" spans="1:26" x14ac:dyDescent="0.25">
      <c r="A12" s="198">
        <v>1</v>
      </c>
      <c r="B12" s="191" t="str">
        <f>CONTEXTO!B12</f>
        <v xml:space="preserve">Cambios de gobierno </v>
      </c>
      <c r="C12" s="217">
        <v>3</v>
      </c>
      <c r="D12" s="218">
        <v>5</v>
      </c>
      <c r="E12" s="218">
        <v>4</v>
      </c>
      <c r="F12" s="218">
        <v>3</v>
      </c>
      <c r="G12" s="219">
        <v>2</v>
      </c>
      <c r="H12" s="219">
        <v>3</v>
      </c>
      <c r="I12" s="219">
        <v>3</v>
      </c>
      <c r="J12" s="219"/>
      <c r="K12" s="219"/>
      <c r="L12" s="219"/>
      <c r="M12" s="219"/>
      <c r="N12" s="219"/>
      <c r="O12" s="219"/>
      <c r="P12" s="219"/>
      <c r="Q12" s="219"/>
      <c r="R12" s="220">
        <f>SUM(C12:Q12)</f>
        <v>23</v>
      </c>
      <c r="S12" s="221">
        <f>IF(ISERROR(AVERAGE(C12:Q12)),0,AVERAGE(C12:Q12))</f>
        <v>3.2857142857142856</v>
      </c>
      <c r="T12" s="222"/>
      <c r="Y12" s="182" t="s">
        <v>442</v>
      </c>
      <c r="Z12" s="39"/>
    </row>
    <row r="13" spans="1:26" x14ac:dyDescent="0.25">
      <c r="A13" s="198">
        <v>2</v>
      </c>
      <c r="B13" s="191" t="str">
        <f>CONTEXTO!B13</f>
        <v xml:space="preserve"> Modificación de politicas publicas </v>
      </c>
      <c r="C13" s="217">
        <v>4</v>
      </c>
      <c r="D13" s="218">
        <v>4</v>
      </c>
      <c r="E13" s="218">
        <v>4</v>
      </c>
      <c r="F13" s="218">
        <v>3</v>
      </c>
      <c r="G13" s="219">
        <v>4</v>
      </c>
      <c r="H13" s="219">
        <v>4</v>
      </c>
      <c r="I13" s="219">
        <v>3</v>
      </c>
      <c r="J13" s="219"/>
      <c r="K13" s="219"/>
      <c r="L13" s="219"/>
      <c r="M13" s="219"/>
      <c r="N13" s="219"/>
      <c r="O13" s="219"/>
      <c r="P13" s="219"/>
      <c r="Q13" s="219"/>
      <c r="R13" s="220">
        <f>SUM(C13:Q13)</f>
        <v>26</v>
      </c>
      <c r="S13" s="221">
        <f t="shared" ref="S13:S25" si="0">IF(ISERROR(AVERAGE(C13:Q13)),0,AVERAGE(C13:Q13))</f>
        <v>3.7142857142857144</v>
      </c>
      <c r="T13" s="223"/>
      <c r="Y13" t="s">
        <v>441</v>
      </c>
      <c r="Z13" s="184"/>
    </row>
    <row r="14" spans="1:26" ht="28.5" x14ac:dyDescent="0.25">
      <c r="A14" s="198">
        <v>3</v>
      </c>
      <c r="B14" s="191" t="str">
        <f>CONTEXTO!B15</f>
        <v xml:space="preserve">Cambios demograficos que influyen en la planeación </v>
      </c>
      <c r="C14" s="217">
        <v>5</v>
      </c>
      <c r="D14" s="218">
        <v>4</v>
      </c>
      <c r="E14" s="218">
        <v>4</v>
      </c>
      <c r="F14" s="218">
        <v>4</v>
      </c>
      <c r="G14" s="219">
        <v>3</v>
      </c>
      <c r="H14" s="219">
        <v>3</v>
      </c>
      <c r="I14" s="219">
        <v>4</v>
      </c>
      <c r="J14" s="219"/>
      <c r="K14" s="219"/>
      <c r="L14" s="219"/>
      <c r="M14" s="219"/>
      <c r="N14" s="219"/>
      <c r="O14" s="219"/>
      <c r="P14" s="219"/>
      <c r="Q14" s="219"/>
      <c r="R14" s="220">
        <f t="shared" ref="R14:R25" si="1">SUM(C14:Q14)</f>
        <v>27</v>
      </c>
      <c r="S14" s="224">
        <f t="shared" si="0"/>
        <v>3.8571428571428572</v>
      </c>
      <c r="T14" s="225"/>
    </row>
    <row r="15" spans="1:26" ht="28.5" x14ac:dyDescent="0.25">
      <c r="A15" s="198">
        <v>4</v>
      </c>
      <c r="B15" s="201" t="str">
        <f>CONTEXTO!B16</f>
        <v>la obsolesencia planeada de parte de la industria de las telecomunicaciones.</v>
      </c>
      <c r="C15" s="217">
        <v>5</v>
      </c>
      <c r="D15" s="218">
        <v>4</v>
      </c>
      <c r="E15" s="218">
        <v>4</v>
      </c>
      <c r="F15" s="218">
        <v>4</v>
      </c>
      <c r="G15" s="219">
        <v>5</v>
      </c>
      <c r="H15" s="219">
        <v>5</v>
      </c>
      <c r="I15" s="219">
        <v>4</v>
      </c>
      <c r="J15" s="219"/>
      <c r="K15" s="219"/>
      <c r="L15" s="219"/>
      <c r="M15" s="219"/>
      <c r="N15" s="219"/>
      <c r="O15" s="219"/>
      <c r="P15" s="219"/>
      <c r="Q15" s="219"/>
      <c r="R15" s="220">
        <f t="shared" si="1"/>
        <v>31</v>
      </c>
      <c r="S15" s="226">
        <f>IF(ISERROR(AVERAGE(C15:Q15)),0,AVERAGE(C15:Q15))</f>
        <v>4.4285714285714288</v>
      </c>
      <c r="T15" s="225"/>
    </row>
    <row r="16" spans="1:26" ht="28.5" x14ac:dyDescent="0.25">
      <c r="A16" s="198">
        <v>5</v>
      </c>
      <c r="B16" s="201" t="str">
        <f>CONTEXTO!B23</f>
        <v>Ocurrecia de un evento catastrofico que afecte el territorio municipal (COVID-19)</v>
      </c>
      <c r="C16" s="217">
        <v>5</v>
      </c>
      <c r="D16" s="218">
        <v>5</v>
      </c>
      <c r="E16" s="218">
        <v>5</v>
      </c>
      <c r="F16" s="218">
        <v>5</v>
      </c>
      <c r="G16" s="219">
        <v>5</v>
      </c>
      <c r="H16" s="219">
        <v>5</v>
      </c>
      <c r="I16" s="219">
        <v>5</v>
      </c>
      <c r="J16" s="219"/>
      <c r="K16" s="219"/>
      <c r="L16" s="219"/>
      <c r="M16" s="219"/>
      <c r="N16" s="219"/>
      <c r="O16" s="219"/>
      <c r="P16" s="219"/>
      <c r="Q16" s="219"/>
      <c r="R16" s="220">
        <f t="shared" si="1"/>
        <v>35</v>
      </c>
      <c r="S16" s="226">
        <f t="shared" si="0"/>
        <v>5</v>
      </c>
      <c r="T16" s="225"/>
    </row>
    <row r="17" spans="1:20" ht="42.75" x14ac:dyDescent="0.25">
      <c r="A17" s="198">
        <v>6</v>
      </c>
      <c r="B17" s="201" t="str">
        <f>CONTEXTO!B24</f>
        <v xml:space="preserve">Propagación del virus covid-19 a pesar de los esfuerzos estatales y de la sociedad para evitar su contagio </v>
      </c>
      <c r="C17" s="217">
        <v>5</v>
      </c>
      <c r="D17" s="218">
        <v>5</v>
      </c>
      <c r="E17" s="218">
        <v>5</v>
      </c>
      <c r="F17" s="218">
        <v>5</v>
      </c>
      <c r="G17" s="219">
        <v>5</v>
      </c>
      <c r="H17" s="219">
        <v>5</v>
      </c>
      <c r="I17" s="219">
        <v>5</v>
      </c>
      <c r="J17" s="219"/>
      <c r="K17" s="219"/>
      <c r="L17" s="219"/>
      <c r="M17" s="219"/>
      <c r="N17" s="219"/>
      <c r="O17" s="219"/>
      <c r="P17" s="219"/>
      <c r="Q17" s="219"/>
      <c r="R17" s="220">
        <f t="shared" si="1"/>
        <v>35</v>
      </c>
      <c r="S17" s="226">
        <f t="shared" si="0"/>
        <v>5</v>
      </c>
      <c r="T17" s="225"/>
    </row>
    <row r="18" spans="1:20" ht="28.5" x14ac:dyDescent="0.25">
      <c r="A18" s="198">
        <v>7</v>
      </c>
      <c r="B18" s="201" t="str">
        <f>CONTEXTO!B21</f>
        <v xml:space="preserve">Decretos emitidos para evitar el contacto social y hacer trabajo en casa </v>
      </c>
      <c r="C18" s="217">
        <v>5</v>
      </c>
      <c r="D18" s="218">
        <v>5</v>
      </c>
      <c r="E18" s="227">
        <v>3</v>
      </c>
      <c r="F18" s="218">
        <v>4</v>
      </c>
      <c r="G18" s="219">
        <v>5</v>
      </c>
      <c r="H18" s="219">
        <v>4</v>
      </c>
      <c r="I18" s="219">
        <v>4</v>
      </c>
      <c r="J18" s="219"/>
      <c r="K18" s="219"/>
      <c r="L18" s="219"/>
      <c r="M18" s="219"/>
      <c r="N18" s="219"/>
      <c r="O18" s="219"/>
      <c r="P18" s="219"/>
      <c r="Q18" s="219"/>
      <c r="R18" s="220">
        <f>SUM(C18:Q18)</f>
        <v>30</v>
      </c>
      <c r="S18" s="226">
        <f>IF(ISERROR(AVERAGE(C18:Q18)),0,AVERAGE(C18:Q18))</f>
        <v>4.2857142857142856</v>
      </c>
      <c r="T18" s="225"/>
    </row>
    <row r="19" spans="1:20" ht="28.5" x14ac:dyDescent="0.25">
      <c r="A19" s="198">
        <v>8</v>
      </c>
      <c r="B19" s="201" t="str">
        <f>CONTEXTO!B22</f>
        <v xml:space="preserve">Difultad en la comunicación con los usuarios o grupos de interes </v>
      </c>
      <c r="C19" s="217">
        <v>3</v>
      </c>
      <c r="D19" s="218">
        <v>4</v>
      </c>
      <c r="E19" s="218">
        <v>3</v>
      </c>
      <c r="F19" s="218">
        <v>3</v>
      </c>
      <c r="G19" s="219">
        <v>3</v>
      </c>
      <c r="H19" s="219">
        <v>3</v>
      </c>
      <c r="I19" s="219">
        <v>3</v>
      </c>
      <c r="J19" s="219"/>
      <c r="K19" s="219"/>
      <c r="L19" s="219"/>
      <c r="M19" s="219"/>
      <c r="N19" s="219"/>
      <c r="O19" s="219"/>
      <c r="P19" s="219"/>
      <c r="Q19" s="219"/>
      <c r="R19" s="220">
        <f>SUM(C19:Q19)</f>
        <v>22</v>
      </c>
      <c r="S19" s="221">
        <f>IF(ISERROR(AVERAGE(C19:Q19)),0,AVERAGE(C19:Q19))</f>
        <v>3.1428571428571428</v>
      </c>
      <c r="T19" s="225"/>
    </row>
    <row r="20" spans="1:20" ht="36" customHeight="1" x14ac:dyDescent="0.25">
      <c r="A20" s="198">
        <v>9</v>
      </c>
      <c r="B20" s="228" t="str">
        <f>CONTEXTO!D12</f>
        <v xml:space="preserve">
Personal insuficiente para apoyar la totalidad de procesos </v>
      </c>
      <c r="C20" s="217">
        <v>5</v>
      </c>
      <c r="D20" s="218">
        <v>4</v>
      </c>
      <c r="E20" s="218">
        <v>4</v>
      </c>
      <c r="F20" s="218">
        <v>4</v>
      </c>
      <c r="G20" s="219">
        <v>4</v>
      </c>
      <c r="H20" s="219">
        <v>5</v>
      </c>
      <c r="I20" s="219">
        <v>5</v>
      </c>
      <c r="J20" s="219"/>
      <c r="K20" s="219"/>
      <c r="L20" s="219"/>
      <c r="M20" s="219"/>
      <c r="N20" s="219"/>
      <c r="O20" s="219"/>
      <c r="P20" s="219"/>
      <c r="Q20" s="219"/>
      <c r="R20" s="220">
        <f>SUM(C20:Q20)</f>
        <v>31</v>
      </c>
      <c r="S20" s="226">
        <f>IF(ISERROR(AVERAGE(C20:Q20)),0,AVERAGE(C20:Q20))</f>
        <v>4.4285714285714288</v>
      </c>
      <c r="T20" s="225"/>
    </row>
    <row r="21" spans="1:20" ht="30.75" customHeight="1" x14ac:dyDescent="0.25">
      <c r="A21" s="198">
        <v>10</v>
      </c>
      <c r="B21" s="229" t="str">
        <f>CONTEXTO!D13</f>
        <v xml:space="preserve">Dificultad en la continuidad de las actividades del proceso debido a la alta rotacion de personal. </v>
      </c>
      <c r="C21" s="217">
        <v>3</v>
      </c>
      <c r="D21" s="218">
        <v>3</v>
      </c>
      <c r="E21" s="218">
        <v>4</v>
      </c>
      <c r="F21" s="218">
        <v>2</v>
      </c>
      <c r="G21" s="219">
        <v>3</v>
      </c>
      <c r="H21" s="219">
        <v>5</v>
      </c>
      <c r="I21" s="219">
        <v>3</v>
      </c>
      <c r="J21" s="219"/>
      <c r="K21" s="219"/>
      <c r="L21" s="219"/>
      <c r="M21" s="219"/>
      <c r="N21" s="219"/>
      <c r="O21" s="219"/>
      <c r="P21" s="219"/>
      <c r="Q21" s="219"/>
      <c r="R21" s="220">
        <f>SUM(C21:Q21)</f>
        <v>23</v>
      </c>
      <c r="S21" s="221">
        <f>IF(ISERROR(AVERAGE(C21:Q21)),0,AVERAGE(C21:Q21))</f>
        <v>3.2857142857142856</v>
      </c>
      <c r="T21" s="225"/>
    </row>
    <row r="22" spans="1:20" ht="28.5" x14ac:dyDescent="0.25">
      <c r="A22" s="198">
        <v>11</v>
      </c>
      <c r="B22" s="229" t="str">
        <f>CONTEXTO!D14</f>
        <v xml:space="preserve">Ausencia de  sentido de pertenencia por parte del personal con la entidad </v>
      </c>
      <c r="C22" s="217">
        <v>5</v>
      </c>
      <c r="D22" s="218">
        <v>3</v>
      </c>
      <c r="E22" s="218">
        <v>4</v>
      </c>
      <c r="F22" s="218">
        <v>4</v>
      </c>
      <c r="G22" s="219">
        <v>4</v>
      </c>
      <c r="H22" s="219">
        <v>4</v>
      </c>
      <c r="I22" s="219">
        <v>4</v>
      </c>
      <c r="J22" s="219"/>
      <c r="K22" s="219"/>
      <c r="L22" s="219"/>
      <c r="M22" s="219"/>
      <c r="N22" s="219"/>
      <c r="O22" s="219"/>
      <c r="P22" s="219"/>
      <c r="Q22" s="219"/>
      <c r="R22" s="220">
        <f t="shared" si="1"/>
        <v>28</v>
      </c>
      <c r="S22" s="224">
        <f t="shared" si="0"/>
        <v>4</v>
      </c>
      <c r="T22" s="225"/>
    </row>
    <row r="23" spans="1:20" ht="35.25" customHeight="1" x14ac:dyDescent="0.25">
      <c r="A23" s="198">
        <v>12</v>
      </c>
      <c r="B23" s="230" t="str">
        <f>CONTEXTO!D15</f>
        <v>Presupuesto insuficiente para la consecución de objetivos</v>
      </c>
      <c r="C23" s="231">
        <v>4</v>
      </c>
      <c r="D23" s="227">
        <v>4</v>
      </c>
      <c r="E23" s="227">
        <v>4</v>
      </c>
      <c r="F23" s="227">
        <v>4</v>
      </c>
      <c r="G23" s="219">
        <v>4</v>
      </c>
      <c r="H23" s="219">
        <v>5</v>
      </c>
      <c r="I23" s="219">
        <v>4</v>
      </c>
      <c r="J23" s="219"/>
      <c r="K23" s="219"/>
      <c r="L23" s="219"/>
      <c r="M23" s="219"/>
      <c r="N23" s="219"/>
      <c r="O23" s="219"/>
      <c r="P23" s="219"/>
      <c r="Q23" s="219"/>
      <c r="R23" s="220">
        <f t="shared" si="1"/>
        <v>29</v>
      </c>
      <c r="S23" s="224">
        <f t="shared" si="0"/>
        <v>4.1428571428571432</v>
      </c>
      <c r="T23" s="225"/>
    </row>
    <row r="24" spans="1:20" ht="30" customHeight="1" x14ac:dyDescent="0.25">
      <c r="A24" s="198">
        <v>13</v>
      </c>
      <c r="B24" s="230" t="str">
        <f>CONTEXTO!D16</f>
        <v>Indebida formulaciòn de los diferentes planesde acción.</v>
      </c>
      <c r="C24" s="217">
        <v>4</v>
      </c>
      <c r="D24" s="218">
        <v>3</v>
      </c>
      <c r="E24" s="218">
        <v>3</v>
      </c>
      <c r="F24" s="218">
        <v>3</v>
      </c>
      <c r="G24" s="219">
        <v>3</v>
      </c>
      <c r="H24" s="219">
        <v>3</v>
      </c>
      <c r="I24" s="219">
        <v>3</v>
      </c>
      <c r="J24" s="219"/>
      <c r="K24" s="219"/>
      <c r="L24" s="219"/>
      <c r="M24" s="219"/>
      <c r="N24" s="219"/>
      <c r="O24" s="219"/>
      <c r="P24" s="219"/>
      <c r="Q24" s="219"/>
      <c r="R24" s="220">
        <f t="shared" si="1"/>
        <v>22</v>
      </c>
      <c r="S24" s="221">
        <f t="shared" si="0"/>
        <v>3.1428571428571428</v>
      </c>
      <c r="T24" s="225"/>
    </row>
    <row r="25" spans="1:20" x14ac:dyDescent="0.25">
      <c r="A25" s="198">
        <v>14</v>
      </c>
      <c r="B25" s="230" t="str">
        <f>CONTEXTO!D17</f>
        <v xml:space="preserve">Dificultad del trabajo en equipo </v>
      </c>
      <c r="C25" s="217">
        <v>5</v>
      </c>
      <c r="D25" s="218">
        <v>4</v>
      </c>
      <c r="E25" s="218">
        <v>4</v>
      </c>
      <c r="F25" s="218">
        <v>4</v>
      </c>
      <c r="G25" s="219">
        <v>4</v>
      </c>
      <c r="H25" s="219">
        <v>3</v>
      </c>
      <c r="I25" s="219">
        <v>5</v>
      </c>
      <c r="J25" s="219"/>
      <c r="K25" s="219"/>
      <c r="L25" s="219"/>
      <c r="M25" s="219"/>
      <c r="N25" s="219"/>
      <c r="O25" s="219"/>
      <c r="P25" s="219"/>
      <c r="Q25" s="219"/>
      <c r="R25" s="220">
        <f t="shared" si="1"/>
        <v>29</v>
      </c>
      <c r="S25" s="224">
        <f t="shared" si="0"/>
        <v>4.1428571428571432</v>
      </c>
      <c r="T25" s="225"/>
    </row>
    <row r="26" spans="1:20" ht="28.5" x14ac:dyDescent="0.25">
      <c r="A26" s="198">
        <v>15</v>
      </c>
      <c r="B26" s="230" t="str">
        <f>CONTEXTO!D19</f>
        <v>Incumplimiento de la ejecución de los procedimientos y tramites internos</v>
      </c>
      <c r="C26" s="217">
        <v>5</v>
      </c>
      <c r="D26" s="218">
        <v>3</v>
      </c>
      <c r="E26" s="218">
        <v>4</v>
      </c>
      <c r="F26" s="218">
        <v>3</v>
      </c>
      <c r="G26" s="219">
        <v>5</v>
      </c>
      <c r="H26" s="219">
        <v>5</v>
      </c>
      <c r="I26" s="219">
        <v>5</v>
      </c>
      <c r="J26" s="219"/>
      <c r="K26" s="219"/>
      <c r="L26" s="219"/>
      <c r="M26" s="219"/>
      <c r="N26" s="219"/>
      <c r="O26" s="219"/>
      <c r="P26" s="219"/>
      <c r="Q26" s="219"/>
      <c r="R26" s="220">
        <f t="shared" ref="R26:R38" si="2">SUM(C26:Q26)</f>
        <v>30</v>
      </c>
      <c r="S26" s="226">
        <f t="shared" ref="S26:S38" si="3">IF(ISERROR(AVERAGE(C26:Q26)),0,AVERAGE(C26:Q26))</f>
        <v>4.2857142857142856</v>
      </c>
      <c r="T26" s="225"/>
    </row>
    <row r="27" spans="1:20" ht="42.75" x14ac:dyDescent="0.25">
      <c r="A27" s="198">
        <v>16</v>
      </c>
      <c r="B27" s="229" t="str">
        <f>CONTEXTO!D20</f>
        <v>Personas externas que  puedan acceder modificar o alterar la información de uso exculsivo de la entidad.</v>
      </c>
      <c r="C27" s="217">
        <v>5</v>
      </c>
      <c r="D27" s="218">
        <v>4</v>
      </c>
      <c r="E27" s="218">
        <v>4</v>
      </c>
      <c r="F27" s="218">
        <v>4</v>
      </c>
      <c r="G27" s="219">
        <v>4</v>
      </c>
      <c r="H27" s="219">
        <v>3</v>
      </c>
      <c r="I27" s="219">
        <v>5</v>
      </c>
      <c r="J27" s="219"/>
      <c r="K27" s="219"/>
      <c r="L27" s="219"/>
      <c r="M27" s="219"/>
      <c r="N27" s="219"/>
      <c r="O27" s="219"/>
      <c r="P27" s="219"/>
      <c r="Q27" s="219"/>
      <c r="R27" s="220">
        <f t="shared" si="2"/>
        <v>29</v>
      </c>
      <c r="S27" s="224">
        <f t="shared" si="3"/>
        <v>4.1428571428571432</v>
      </c>
      <c r="T27" s="225"/>
    </row>
    <row r="28" spans="1:20" ht="28.5" x14ac:dyDescent="0.25">
      <c r="A28" s="198">
        <v>17</v>
      </c>
      <c r="B28" s="230" t="str">
        <f>CONTEXTO!D21</f>
        <v>Dificultad en la comunicación en los diferentes niveles jerarquicos</v>
      </c>
      <c r="C28" s="217">
        <v>5</v>
      </c>
      <c r="D28" s="218">
        <v>3</v>
      </c>
      <c r="E28" s="218">
        <v>4</v>
      </c>
      <c r="F28" s="218">
        <v>4</v>
      </c>
      <c r="G28" s="219">
        <v>4</v>
      </c>
      <c r="H28" s="219">
        <v>4</v>
      </c>
      <c r="I28" s="219">
        <v>4</v>
      </c>
      <c r="J28" s="219"/>
      <c r="K28" s="219"/>
      <c r="L28" s="219"/>
      <c r="M28" s="219"/>
      <c r="N28" s="219"/>
      <c r="O28" s="219"/>
      <c r="P28" s="219"/>
      <c r="Q28" s="219"/>
      <c r="R28" s="220">
        <f t="shared" si="2"/>
        <v>28</v>
      </c>
      <c r="S28" s="224">
        <f t="shared" si="3"/>
        <v>4</v>
      </c>
      <c r="T28" s="225"/>
    </row>
    <row r="29" spans="1:20" ht="28.5" x14ac:dyDescent="0.25">
      <c r="A29" s="198">
        <v>18</v>
      </c>
      <c r="B29" s="230" t="str">
        <f>CONTEXTO!D22</f>
        <v>Deficiencia de desarrollos tecnologicos que permitan tener tramites en linea</v>
      </c>
      <c r="C29" s="217">
        <v>5</v>
      </c>
      <c r="D29" s="218">
        <v>4</v>
      </c>
      <c r="E29" s="218">
        <v>4</v>
      </c>
      <c r="F29" s="218">
        <v>4</v>
      </c>
      <c r="G29" s="219">
        <v>4</v>
      </c>
      <c r="H29" s="219">
        <v>5</v>
      </c>
      <c r="I29" s="219">
        <v>5</v>
      </c>
      <c r="J29" s="219"/>
      <c r="K29" s="219"/>
      <c r="L29" s="219"/>
      <c r="M29" s="219"/>
      <c r="N29" s="219"/>
      <c r="O29" s="219"/>
      <c r="P29" s="219"/>
      <c r="Q29" s="219"/>
      <c r="R29" s="220">
        <f t="shared" si="2"/>
        <v>31</v>
      </c>
      <c r="S29" s="226">
        <f t="shared" si="3"/>
        <v>4.4285714285714288</v>
      </c>
      <c r="T29" s="225"/>
    </row>
    <row r="30" spans="1:20" ht="42.75" x14ac:dyDescent="0.25">
      <c r="A30" s="198">
        <v>19</v>
      </c>
      <c r="B30" s="230" t="str">
        <f>CONTEXTO!D23</f>
        <v xml:space="preserve">Dificultad de la sistematización de la documentación fisica,  al no contar con la infraestructura tecnologica necesaria </v>
      </c>
      <c r="C30" s="217">
        <v>5</v>
      </c>
      <c r="D30" s="218">
        <v>5</v>
      </c>
      <c r="E30" s="218">
        <v>4</v>
      </c>
      <c r="F30" s="218">
        <v>4</v>
      </c>
      <c r="G30" s="219">
        <v>4</v>
      </c>
      <c r="H30" s="219">
        <v>5</v>
      </c>
      <c r="I30" s="219">
        <v>5</v>
      </c>
      <c r="J30" s="219"/>
      <c r="K30" s="219"/>
      <c r="L30" s="219"/>
      <c r="M30" s="219"/>
      <c r="N30" s="219"/>
      <c r="O30" s="219"/>
      <c r="P30" s="219"/>
      <c r="Q30" s="219"/>
      <c r="R30" s="220">
        <f t="shared" si="2"/>
        <v>32</v>
      </c>
      <c r="S30" s="226">
        <f t="shared" si="3"/>
        <v>4.5714285714285712</v>
      </c>
      <c r="T30" s="225"/>
    </row>
    <row r="31" spans="1:20" ht="42.75" x14ac:dyDescent="0.25">
      <c r="A31" s="198">
        <v>20</v>
      </c>
      <c r="B31" s="230" t="str">
        <f>CONTEXTO!D24</f>
        <v>falta de equipos tecnologicos que permitan salvaguardar la informacion (ups)</v>
      </c>
      <c r="C31" s="217">
        <v>5</v>
      </c>
      <c r="D31" s="218">
        <v>4</v>
      </c>
      <c r="E31" s="218">
        <v>4</v>
      </c>
      <c r="F31" s="218">
        <v>4</v>
      </c>
      <c r="G31" s="219">
        <v>2</v>
      </c>
      <c r="H31" s="219">
        <v>5</v>
      </c>
      <c r="I31" s="219">
        <v>4</v>
      </c>
      <c r="J31" s="219"/>
      <c r="K31" s="219"/>
      <c r="L31" s="219"/>
      <c r="M31" s="219"/>
      <c r="N31" s="219"/>
      <c r="O31" s="219"/>
      <c r="P31" s="219"/>
      <c r="Q31" s="219"/>
      <c r="R31" s="220">
        <f t="shared" si="2"/>
        <v>28</v>
      </c>
      <c r="S31" s="224">
        <f t="shared" si="3"/>
        <v>4</v>
      </c>
      <c r="T31" s="225"/>
    </row>
    <row r="32" spans="1:20" ht="35.25" customHeight="1" x14ac:dyDescent="0.25">
      <c r="A32" s="198">
        <v>21</v>
      </c>
      <c r="B32" s="229" t="str">
        <f>CONTEXTO!D25</f>
        <v>Retraso en la adopción y consecución  de equipos acordes a la necesidad.</v>
      </c>
      <c r="C32" s="214">
        <v>4</v>
      </c>
      <c r="D32" s="214">
        <v>3</v>
      </c>
      <c r="E32" s="214">
        <v>4</v>
      </c>
      <c r="F32" s="214">
        <v>4</v>
      </c>
      <c r="G32" s="214">
        <v>3</v>
      </c>
      <c r="H32" s="214">
        <v>3</v>
      </c>
      <c r="I32" s="214">
        <v>3</v>
      </c>
      <c r="J32" s="219"/>
      <c r="K32" s="219"/>
      <c r="L32" s="219"/>
      <c r="M32" s="219"/>
      <c r="N32" s="219"/>
      <c r="O32" s="219"/>
      <c r="P32" s="219"/>
      <c r="Q32" s="219"/>
      <c r="R32" s="220">
        <f t="shared" si="2"/>
        <v>24</v>
      </c>
      <c r="S32" s="221">
        <f t="shared" si="3"/>
        <v>3.4285714285714284</v>
      </c>
      <c r="T32" s="225"/>
    </row>
    <row r="33" spans="1:20" ht="35.25" customHeight="1" x14ac:dyDescent="0.25">
      <c r="A33" s="198">
        <v>22</v>
      </c>
      <c r="B33" s="229" t="s">
        <v>461</v>
      </c>
      <c r="C33" s="215">
        <v>4</v>
      </c>
      <c r="D33" s="214">
        <v>4</v>
      </c>
      <c r="E33" s="214">
        <v>4</v>
      </c>
      <c r="F33" s="214">
        <v>4</v>
      </c>
      <c r="G33" s="214">
        <v>4</v>
      </c>
      <c r="H33" s="214">
        <v>3</v>
      </c>
      <c r="I33" s="214">
        <v>4</v>
      </c>
      <c r="J33" s="219"/>
      <c r="K33" s="219"/>
      <c r="L33" s="219"/>
      <c r="M33" s="219"/>
      <c r="N33" s="219"/>
      <c r="O33" s="219"/>
      <c r="P33" s="219"/>
      <c r="Q33" s="219"/>
      <c r="R33" s="220">
        <f t="shared" si="2"/>
        <v>27</v>
      </c>
      <c r="S33" s="221">
        <f t="shared" si="3"/>
        <v>3.8571428571428572</v>
      </c>
      <c r="T33" s="225"/>
    </row>
    <row r="34" spans="1:20" ht="28.5" x14ac:dyDescent="0.25">
      <c r="A34" s="198">
        <v>23</v>
      </c>
      <c r="B34" s="230" t="str">
        <f>CONTEXTO!F12</f>
        <v>Falta de interación con los demas procesos.</v>
      </c>
      <c r="C34" s="217">
        <v>4</v>
      </c>
      <c r="D34" s="218">
        <v>4</v>
      </c>
      <c r="E34" s="218">
        <v>4</v>
      </c>
      <c r="F34" s="218">
        <v>4</v>
      </c>
      <c r="G34" s="219">
        <v>4</v>
      </c>
      <c r="H34" s="219">
        <v>4</v>
      </c>
      <c r="I34" s="219">
        <v>4</v>
      </c>
      <c r="J34" s="219"/>
      <c r="K34" s="219"/>
      <c r="L34" s="219"/>
      <c r="M34" s="219"/>
      <c r="N34" s="219"/>
      <c r="O34" s="219"/>
      <c r="P34" s="219"/>
      <c r="Q34" s="219"/>
      <c r="R34" s="220">
        <f t="shared" si="2"/>
        <v>28</v>
      </c>
      <c r="S34" s="232">
        <f t="shared" si="3"/>
        <v>4</v>
      </c>
      <c r="T34" s="225"/>
    </row>
    <row r="35" spans="1:20" ht="28.5" x14ac:dyDescent="0.25">
      <c r="A35" s="198">
        <v>24</v>
      </c>
      <c r="B35" s="230" t="str">
        <f>CONTEXTO!F15</f>
        <v>Reportes de información no enviados a tiempo por los diferentes procesos</v>
      </c>
      <c r="C35" s="217">
        <v>4</v>
      </c>
      <c r="D35" s="218">
        <v>4</v>
      </c>
      <c r="E35" s="218">
        <v>4</v>
      </c>
      <c r="F35" s="218">
        <v>4</v>
      </c>
      <c r="G35" s="219">
        <v>4</v>
      </c>
      <c r="H35" s="219">
        <v>5</v>
      </c>
      <c r="I35" s="219">
        <v>4</v>
      </c>
      <c r="J35" s="219"/>
      <c r="K35" s="219"/>
      <c r="L35" s="219"/>
      <c r="M35" s="219"/>
      <c r="N35" s="219"/>
      <c r="O35" s="219"/>
      <c r="P35" s="219"/>
      <c r="Q35" s="219"/>
      <c r="R35" s="220">
        <f t="shared" si="2"/>
        <v>29</v>
      </c>
      <c r="S35" s="232">
        <f t="shared" si="3"/>
        <v>4.1428571428571432</v>
      </c>
      <c r="T35" s="225"/>
    </row>
    <row r="36" spans="1:20" ht="42.75" x14ac:dyDescent="0.25">
      <c r="A36" s="198">
        <v>25</v>
      </c>
      <c r="B36" s="230" t="s">
        <v>460</v>
      </c>
      <c r="C36" s="217">
        <v>4</v>
      </c>
      <c r="D36" s="218">
        <v>4</v>
      </c>
      <c r="E36" s="218">
        <v>4</v>
      </c>
      <c r="F36" s="218">
        <v>4</v>
      </c>
      <c r="G36" s="219">
        <v>5</v>
      </c>
      <c r="H36" s="219">
        <v>5</v>
      </c>
      <c r="I36" s="219">
        <v>4</v>
      </c>
      <c r="J36" s="219"/>
      <c r="K36" s="219"/>
      <c r="L36" s="219"/>
      <c r="M36" s="219"/>
      <c r="N36" s="219"/>
      <c r="O36" s="219"/>
      <c r="P36" s="219"/>
      <c r="Q36" s="219"/>
      <c r="R36" s="220">
        <f t="shared" si="2"/>
        <v>30</v>
      </c>
      <c r="S36" s="233">
        <f t="shared" si="3"/>
        <v>4.2857142857142856</v>
      </c>
      <c r="T36" s="225"/>
    </row>
    <row r="37" spans="1:20" ht="28.5" x14ac:dyDescent="0.25">
      <c r="A37" s="198">
        <v>26</v>
      </c>
      <c r="B37" s="230" t="str">
        <f>CONTEXTO!F17</f>
        <v xml:space="preserve">Falta articular la totalidad de las actividades dentro del proceso </v>
      </c>
      <c r="C37" s="217">
        <v>5</v>
      </c>
      <c r="D37" s="218">
        <v>4</v>
      </c>
      <c r="E37" s="218">
        <v>4</v>
      </c>
      <c r="F37" s="218">
        <v>4</v>
      </c>
      <c r="G37" s="219">
        <v>4</v>
      </c>
      <c r="H37" s="219">
        <v>5</v>
      </c>
      <c r="I37" s="219">
        <v>4</v>
      </c>
      <c r="J37" s="219"/>
      <c r="K37" s="219"/>
      <c r="L37" s="219"/>
      <c r="M37" s="219"/>
      <c r="N37" s="219"/>
      <c r="O37" s="219"/>
      <c r="P37" s="219"/>
      <c r="Q37" s="219"/>
      <c r="R37" s="220">
        <f t="shared" si="2"/>
        <v>30</v>
      </c>
      <c r="S37" s="233">
        <f t="shared" si="3"/>
        <v>4.2857142857142856</v>
      </c>
      <c r="T37" s="225"/>
    </row>
    <row r="38" spans="1:20" ht="43.5" thickBot="1" x14ac:dyDescent="0.3">
      <c r="A38" s="198">
        <v>27</v>
      </c>
      <c r="B38" s="230" t="str">
        <f>CONTEXTO!F18</f>
        <v xml:space="preserve">Desconocimiento del proceso y procedimientos  por parte del personal de planta y contrato. </v>
      </c>
      <c r="C38" s="217">
        <v>5</v>
      </c>
      <c r="D38" s="218">
        <v>5</v>
      </c>
      <c r="E38" s="218">
        <v>4</v>
      </c>
      <c r="F38" s="218">
        <v>5</v>
      </c>
      <c r="G38" s="219">
        <v>5</v>
      </c>
      <c r="H38" s="219">
        <v>5</v>
      </c>
      <c r="I38" s="219">
        <v>5</v>
      </c>
      <c r="J38" s="219"/>
      <c r="K38" s="219"/>
      <c r="L38" s="219"/>
      <c r="M38" s="219"/>
      <c r="N38" s="219"/>
      <c r="O38" s="219"/>
      <c r="P38" s="219"/>
      <c r="Q38" s="219"/>
      <c r="R38" s="220">
        <f t="shared" si="2"/>
        <v>34</v>
      </c>
      <c r="S38" s="233">
        <f t="shared" si="3"/>
        <v>4.8571428571428568</v>
      </c>
      <c r="T38" s="225"/>
    </row>
    <row r="39" spans="1:20" x14ac:dyDescent="0.25">
      <c r="A39" s="437" t="s">
        <v>367</v>
      </c>
      <c r="B39" s="438"/>
      <c r="C39" s="439"/>
      <c r="D39" s="439"/>
      <c r="E39" s="439"/>
      <c r="F39" s="439"/>
      <c r="G39" s="439"/>
      <c r="H39" s="439"/>
      <c r="I39" s="439"/>
      <c r="J39" s="439"/>
      <c r="K39" s="439"/>
      <c r="L39" s="439"/>
      <c r="M39" s="439"/>
      <c r="N39" s="439"/>
      <c r="O39" s="439"/>
      <c r="P39" s="439"/>
      <c r="Q39" s="439"/>
      <c r="R39" s="440"/>
      <c r="S39" s="181">
        <f>SUM(S12:S38)</f>
        <v>110.14285714285717</v>
      </c>
      <c r="T39" s="64"/>
    </row>
    <row r="40" spans="1:20" ht="15.75" thickBot="1" x14ac:dyDescent="0.3">
      <c r="A40" s="434" t="s">
        <v>59</v>
      </c>
      <c r="B40" s="435"/>
      <c r="C40" s="435"/>
      <c r="D40" s="435"/>
      <c r="E40" s="435"/>
      <c r="F40" s="435"/>
      <c r="G40" s="435"/>
      <c r="H40" s="435"/>
      <c r="I40" s="435"/>
      <c r="J40" s="435"/>
      <c r="K40" s="435"/>
      <c r="L40" s="435"/>
      <c r="M40" s="435"/>
      <c r="N40" s="435"/>
      <c r="O40" s="435"/>
      <c r="P40" s="435"/>
      <c r="Q40" s="435"/>
      <c r="R40" s="435"/>
      <c r="S40" s="178">
        <f>AVERAGE(S12:S38)</f>
        <v>4.07936507936508</v>
      </c>
      <c r="T40" s="64"/>
    </row>
  </sheetData>
  <sheetProtection selectLockedCells="1"/>
  <mergeCells count="14">
    <mergeCell ref="A40:R40"/>
    <mergeCell ref="T1:W1"/>
    <mergeCell ref="T2:W2"/>
    <mergeCell ref="T3:W3"/>
    <mergeCell ref="T4:W4"/>
    <mergeCell ref="A39:R39"/>
    <mergeCell ref="A1:A4"/>
    <mergeCell ref="A7:T7"/>
    <mergeCell ref="A6:T6"/>
    <mergeCell ref="B3:S4"/>
    <mergeCell ref="B1:S2"/>
    <mergeCell ref="A5:T5"/>
    <mergeCell ref="A9:T10"/>
    <mergeCell ref="A8:T8"/>
  </mergeCells>
  <conditionalFormatting sqref="Z15">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allowBlank="1" showInputMessage="1" showErrorMessage="1" sqref="C12:F31 C34:F36">
      <formula1>1</formula1>
      <formula2>10</formula2>
    </dataValidation>
    <dataValidation type="whole" showErrorMessage="1" error="DATO INVÁLIDO_x000a_Tenga en cuenta que la escala de calificación va de 1 a 5" sqref="J12:Q38 G12:I31 G34:I38">
      <formula1>1</formula1>
      <formula2>5</formula2>
    </dataValidation>
  </dataValidations>
  <pageMargins left="0.7" right="0.7" top="0.75" bottom="0.75" header="0.3" footer="0.3"/>
  <pageSetup paperSize="9" orientation="portrait" r:id="rId1"/>
  <ignoredErrors>
    <ignoredError sqref="B30 B20" unlockedFormula="1"/>
  </ignoredErrors>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7" r:id="rId6" name="CheckBox45"/>
      </mc:Fallback>
    </mc:AlternateContent>
    <mc:AlternateContent xmlns:mc="http://schemas.openxmlformats.org/markup-compatibility/2006">
      <mc:Choice Requires="x14">
        <control shapeId="3116" r:id="rId7" name="CheckBox44">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6" r:id="rId7" name="CheckBox44"/>
      </mc:Fallback>
    </mc:AlternateContent>
    <mc:AlternateContent xmlns:mc="http://schemas.openxmlformats.org/markup-compatibility/2006">
      <mc:Choice Requires="x14">
        <control shapeId="3115" r:id="rId8" name="CheckBox43">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5" r:id="rId8" name="CheckBox43"/>
      </mc:Fallback>
    </mc:AlternateContent>
    <mc:AlternateContent xmlns:mc="http://schemas.openxmlformats.org/markup-compatibility/2006">
      <mc:Choice Requires="x14">
        <control shapeId="3114" r:id="rId9" name="CheckBox42">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4" r:id="rId9" name="CheckBox42"/>
      </mc:Fallback>
    </mc:AlternateContent>
    <mc:AlternateContent xmlns:mc="http://schemas.openxmlformats.org/markup-compatibility/2006">
      <mc:Choice Requires="x14">
        <control shapeId="3113" r:id="rId10" name="CheckBox41">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3" r:id="rId10" name="CheckBox41"/>
      </mc:Fallback>
    </mc:AlternateContent>
    <mc:AlternateContent xmlns:mc="http://schemas.openxmlformats.org/markup-compatibility/2006">
      <mc:Choice Requires="x14">
        <control shapeId="3112" r:id="rId11" name="CheckBox40">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2" r:id="rId11" name="CheckBox40"/>
      </mc:Fallback>
    </mc:AlternateContent>
    <mc:AlternateContent xmlns:mc="http://schemas.openxmlformats.org/markup-compatibility/2006">
      <mc:Choice Requires="x14">
        <control shapeId="3111" r:id="rId12" name="CheckBox39">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1" r:id="rId12" name="CheckBox39"/>
      </mc:Fallback>
    </mc:AlternateContent>
    <mc:AlternateContent xmlns:mc="http://schemas.openxmlformats.org/markup-compatibility/2006">
      <mc:Choice Requires="x14">
        <control shapeId="3110" r:id="rId13" name="CheckBox38">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10" r:id="rId13" name="CheckBox38"/>
      </mc:Fallback>
    </mc:AlternateContent>
    <mc:AlternateContent xmlns:mc="http://schemas.openxmlformats.org/markup-compatibility/2006">
      <mc:Choice Requires="x14">
        <control shapeId="3108" r:id="rId14" name="CheckBox36">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08" r:id="rId14" name="CheckBox36"/>
      </mc:Fallback>
    </mc:AlternateContent>
    <mc:AlternateContent xmlns:mc="http://schemas.openxmlformats.org/markup-compatibility/2006">
      <mc:Choice Requires="x14">
        <control shapeId="3107" r:id="rId15" name="CheckBox35">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07" r:id="rId15" name="CheckBox35"/>
      </mc:Fallback>
    </mc:AlternateContent>
    <mc:AlternateContent xmlns:mc="http://schemas.openxmlformats.org/markup-compatibility/2006">
      <mc:Choice Requires="x14">
        <control shapeId="3106" r:id="rId16" name="CheckBox34">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06" r:id="rId16" name="CheckBox34"/>
      </mc:Fallback>
    </mc:AlternateContent>
    <mc:AlternateContent xmlns:mc="http://schemas.openxmlformats.org/markup-compatibility/2006">
      <mc:Choice Requires="x14">
        <control shapeId="3105" r:id="rId17" name="CheckBox33">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05" r:id="rId17" name="CheckBox33"/>
      </mc:Fallback>
    </mc:AlternateContent>
    <mc:AlternateContent xmlns:mc="http://schemas.openxmlformats.org/markup-compatibility/2006">
      <mc:Choice Requires="x14">
        <control shapeId="3104" r:id="rId18" name="CheckBox32">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04" r:id="rId18" name="CheckBox32"/>
      </mc:Fallback>
    </mc:AlternateContent>
    <mc:AlternateContent xmlns:mc="http://schemas.openxmlformats.org/markup-compatibility/2006">
      <mc:Choice Requires="x14">
        <control shapeId="3103" r:id="rId19" name="CheckBox31">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103" r:id="rId19" name="CheckBox31"/>
      </mc:Fallback>
    </mc:AlternateContent>
    <mc:AlternateContent xmlns:mc="http://schemas.openxmlformats.org/markup-compatibility/2006">
      <mc:Choice Requires="x14">
        <control shapeId="3102" r:id="rId20" name="CheckBox30">
          <controlPr defaultSize="0" autoLine="0" autoPict="0" r:id="rId5">
            <anchor moveWithCells="1">
              <from>
                <xdr:col>19</xdr:col>
                <xdr:colOff>619125</xdr:colOff>
                <xdr:row>38</xdr:row>
                <xdr:rowOff>0</xdr:rowOff>
              </from>
              <to>
                <xdr:col>19</xdr:col>
                <xdr:colOff>914400</xdr:colOff>
                <xdr:row>39</xdr:row>
                <xdr:rowOff>66675</xdr:rowOff>
              </to>
            </anchor>
          </controlPr>
        </control>
      </mc:Choice>
      <mc:Fallback>
        <control shapeId="3102" r:id="rId20" name="CheckBox30"/>
      </mc:Fallback>
    </mc:AlternateContent>
    <mc:AlternateContent xmlns:mc="http://schemas.openxmlformats.org/markup-compatibility/2006">
      <mc:Choice Requires="x14">
        <control shapeId="3101" r:id="rId21" name="CheckBox29">
          <controlPr defaultSize="0" autoLine="0" autoPict="0" r:id="rId5">
            <anchor moveWithCells="1">
              <from>
                <xdr:col>19</xdr:col>
                <xdr:colOff>619125</xdr:colOff>
                <xdr:row>38</xdr:row>
                <xdr:rowOff>0</xdr:rowOff>
              </from>
              <to>
                <xdr:col>19</xdr:col>
                <xdr:colOff>914400</xdr:colOff>
                <xdr:row>39</xdr:row>
                <xdr:rowOff>66675</xdr:rowOff>
              </to>
            </anchor>
          </controlPr>
        </control>
      </mc:Choice>
      <mc:Fallback>
        <control shapeId="3101" r:id="rId21" name="CheckBox29"/>
      </mc:Fallback>
    </mc:AlternateContent>
    <mc:AlternateContent xmlns:mc="http://schemas.openxmlformats.org/markup-compatibility/2006">
      <mc:Choice Requires="x14">
        <control shapeId="3100" r:id="rId22" name="CheckBox28">
          <controlPr defaultSize="0" autoLine="0" autoPict="0" r:id="rId5">
            <anchor moveWithCells="1">
              <from>
                <xdr:col>19</xdr:col>
                <xdr:colOff>619125</xdr:colOff>
                <xdr:row>38</xdr:row>
                <xdr:rowOff>0</xdr:rowOff>
              </from>
              <to>
                <xdr:col>19</xdr:col>
                <xdr:colOff>914400</xdr:colOff>
                <xdr:row>39</xdr:row>
                <xdr:rowOff>66675</xdr:rowOff>
              </to>
            </anchor>
          </controlPr>
        </control>
      </mc:Choice>
      <mc:Fallback>
        <control shapeId="3100" r:id="rId22" name="CheckBox28"/>
      </mc:Fallback>
    </mc:AlternateContent>
    <mc:AlternateContent xmlns:mc="http://schemas.openxmlformats.org/markup-compatibility/2006">
      <mc:Choice Requires="x14">
        <control shapeId="3099" r:id="rId23" name="CheckBox27">
          <controlPr defaultSize="0" autoLine="0" autoPict="0" r:id="rId5">
            <anchor moveWithCells="1">
              <from>
                <xdr:col>19</xdr:col>
                <xdr:colOff>619125</xdr:colOff>
                <xdr:row>38</xdr:row>
                <xdr:rowOff>0</xdr:rowOff>
              </from>
              <to>
                <xdr:col>19</xdr:col>
                <xdr:colOff>914400</xdr:colOff>
                <xdr:row>39</xdr:row>
                <xdr:rowOff>66675</xdr:rowOff>
              </to>
            </anchor>
          </controlPr>
        </control>
      </mc:Choice>
      <mc:Fallback>
        <control shapeId="3099" r:id="rId23" name="CheckBox27"/>
      </mc:Fallback>
    </mc:AlternateContent>
    <mc:AlternateContent xmlns:mc="http://schemas.openxmlformats.org/markup-compatibility/2006">
      <mc:Choice Requires="x14">
        <control shapeId="3098" r:id="rId24" name="CheckBox26">
          <controlPr defaultSize="0" autoLine="0" r:id="rId5">
            <anchor moveWithCells="1">
              <from>
                <xdr:col>19</xdr:col>
                <xdr:colOff>619125</xdr:colOff>
                <xdr:row>38</xdr:row>
                <xdr:rowOff>0</xdr:rowOff>
              </from>
              <to>
                <xdr:col>19</xdr:col>
                <xdr:colOff>904875</xdr:colOff>
                <xdr:row>39</xdr:row>
                <xdr:rowOff>66675</xdr:rowOff>
              </to>
            </anchor>
          </controlPr>
        </control>
      </mc:Choice>
      <mc:Fallback>
        <control shapeId="3098" r:id="rId24" name="CheckBox26"/>
      </mc:Fallback>
    </mc:AlternateContent>
    <mc:AlternateContent xmlns:mc="http://schemas.openxmlformats.org/markup-compatibility/2006">
      <mc:Choice Requires="x14">
        <control shapeId="3097" r:id="rId25" name="CheckBox25">
          <controlPr defaultSize="0" autoLine="0" r:id="rId5">
            <anchor moveWithCells="1">
              <from>
                <xdr:col>19</xdr:col>
                <xdr:colOff>619125</xdr:colOff>
                <xdr:row>37</xdr:row>
                <xdr:rowOff>161925</xdr:rowOff>
              </from>
              <to>
                <xdr:col>19</xdr:col>
                <xdr:colOff>904875</xdr:colOff>
                <xdr:row>37</xdr:row>
                <xdr:rowOff>419100</xdr:rowOff>
              </to>
            </anchor>
          </controlPr>
        </control>
      </mc:Choice>
      <mc:Fallback>
        <control shapeId="3097" r:id="rId25" name="CheckBox25"/>
      </mc:Fallback>
    </mc:AlternateContent>
    <mc:AlternateContent xmlns:mc="http://schemas.openxmlformats.org/markup-compatibility/2006">
      <mc:Choice Requires="x14">
        <control shapeId="3096" r:id="rId26" name="CheckBox24">
          <controlPr defaultSize="0" autoLine="0" r:id="rId27">
            <anchor moveWithCells="1">
              <from>
                <xdr:col>19</xdr:col>
                <xdr:colOff>619125</xdr:colOff>
                <xdr:row>35</xdr:row>
                <xdr:rowOff>161925</xdr:rowOff>
              </from>
              <to>
                <xdr:col>19</xdr:col>
                <xdr:colOff>904875</xdr:colOff>
                <xdr:row>35</xdr:row>
                <xdr:rowOff>419100</xdr:rowOff>
              </to>
            </anchor>
          </controlPr>
        </control>
      </mc:Choice>
      <mc:Fallback>
        <control shapeId="3096" r:id="rId26" name="CheckBox24"/>
      </mc:Fallback>
    </mc:AlternateContent>
    <mc:AlternateContent xmlns:mc="http://schemas.openxmlformats.org/markup-compatibility/2006">
      <mc:Choice Requires="x14">
        <control shapeId="3095" r:id="rId28" name="CheckBox23">
          <controlPr defaultSize="0" autoLine="0" r:id="rId5">
            <anchor moveWithCells="1">
              <from>
                <xdr:col>19</xdr:col>
                <xdr:colOff>619125</xdr:colOff>
                <xdr:row>34</xdr:row>
                <xdr:rowOff>161925</xdr:rowOff>
              </from>
              <to>
                <xdr:col>19</xdr:col>
                <xdr:colOff>904875</xdr:colOff>
                <xdr:row>35</xdr:row>
                <xdr:rowOff>57150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5">
            <anchor moveWithCells="1">
              <from>
                <xdr:col>19</xdr:col>
                <xdr:colOff>619125</xdr:colOff>
                <xdr:row>33</xdr:row>
                <xdr:rowOff>161925</xdr:rowOff>
              </from>
              <to>
                <xdr:col>19</xdr:col>
                <xdr:colOff>904875</xdr:colOff>
                <xdr:row>34</xdr:row>
                <xdr:rowOff>57150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5">
            <anchor moveWithCells="1">
              <from>
                <xdr:col>19</xdr:col>
                <xdr:colOff>619125</xdr:colOff>
                <xdr:row>31</xdr:row>
                <xdr:rowOff>161925</xdr:rowOff>
              </from>
              <to>
                <xdr:col>19</xdr:col>
                <xdr:colOff>904875</xdr:colOff>
                <xdr:row>31</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5">
            <anchor moveWithCells="1">
              <from>
                <xdr:col>19</xdr:col>
                <xdr:colOff>619125</xdr:colOff>
                <xdr:row>30</xdr:row>
                <xdr:rowOff>161925</xdr:rowOff>
              </from>
              <to>
                <xdr:col>19</xdr:col>
                <xdr:colOff>904875</xdr:colOff>
                <xdr:row>30</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27">
            <anchor moveWithCells="1">
              <from>
                <xdr:col>19</xdr:col>
                <xdr:colOff>619125</xdr:colOff>
                <xdr:row>29</xdr:row>
                <xdr:rowOff>161925</xdr:rowOff>
              </from>
              <to>
                <xdr:col>19</xdr:col>
                <xdr:colOff>904875</xdr:colOff>
                <xdr:row>29</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619125</xdr:colOff>
                <xdr:row>28</xdr:row>
                <xdr:rowOff>161925</xdr:rowOff>
              </from>
              <to>
                <xdr:col>19</xdr:col>
                <xdr:colOff>904875</xdr:colOff>
                <xdr:row>29</xdr:row>
                <xdr:rowOff>57150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619125</xdr:colOff>
                <xdr:row>27</xdr:row>
                <xdr:rowOff>161925</xdr:rowOff>
              </from>
              <to>
                <xdr:col>19</xdr:col>
                <xdr:colOff>904875</xdr:colOff>
                <xdr:row>28</xdr:row>
                <xdr:rowOff>57150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5">
            <anchor moveWithCells="1">
              <from>
                <xdr:col>19</xdr:col>
                <xdr:colOff>619125</xdr:colOff>
                <xdr:row>26</xdr:row>
                <xdr:rowOff>161925</xdr:rowOff>
              </from>
              <to>
                <xdr:col>19</xdr:col>
                <xdr:colOff>904875</xdr:colOff>
                <xdr:row>26</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5">
            <anchor moveWithCells="1">
              <from>
                <xdr:col>19</xdr:col>
                <xdr:colOff>619125</xdr:colOff>
                <xdr:row>25</xdr:row>
                <xdr:rowOff>161925</xdr:rowOff>
              </from>
              <to>
                <xdr:col>19</xdr:col>
                <xdr:colOff>904875</xdr:colOff>
                <xdr:row>26</xdr:row>
                <xdr:rowOff>57150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5">
            <anchor moveWithCells="1">
              <from>
                <xdr:col>19</xdr:col>
                <xdr:colOff>619125</xdr:colOff>
                <xdr:row>24</xdr:row>
                <xdr:rowOff>161925</xdr:rowOff>
              </from>
              <to>
                <xdr:col>19</xdr:col>
                <xdr:colOff>904875</xdr:colOff>
                <xdr:row>25</xdr:row>
                <xdr:rowOff>228600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5">
            <anchor moveWithCells="1">
              <from>
                <xdr:col>19</xdr:col>
                <xdr:colOff>619125</xdr:colOff>
                <xdr:row>23</xdr:row>
                <xdr:rowOff>161925</xdr:rowOff>
              </from>
              <to>
                <xdr:col>19</xdr:col>
                <xdr:colOff>904875</xdr:colOff>
                <xdr:row>24</xdr:row>
                <xdr:rowOff>38100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5">
            <anchor moveWithCells="1">
              <from>
                <xdr:col>19</xdr:col>
                <xdr:colOff>619125</xdr:colOff>
                <xdr:row>22</xdr:row>
                <xdr:rowOff>161925</xdr:rowOff>
              </from>
              <to>
                <xdr:col>19</xdr:col>
                <xdr:colOff>904875</xdr:colOff>
                <xdr:row>22</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619125</xdr:colOff>
                <xdr:row>21</xdr:row>
                <xdr:rowOff>161925</xdr:rowOff>
              </from>
              <to>
                <xdr:col>19</xdr:col>
                <xdr:colOff>904875</xdr:colOff>
                <xdr:row>22</xdr:row>
                <xdr:rowOff>57150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5">
            <anchor moveWithCells="1">
              <from>
                <xdr:col>19</xdr:col>
                <xdr:colOff>619125</xdr:colOff>
                <xdr:row>20</xdr:row>
                <xdr:rowOff>161925</xdr:rowOff>
              </from>
              <to>
                <xdr:col>19</xdr:col>
                <xdr:colOff>904875</xdr:colOff>
                <xdr:row>21</xdr:row>
                <xdr:rowOff>28575</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619125</xdr:colOff>
                <xdr:row>19</xdr:row>
                <xdr:rowOff>161925</xdr:rowOff>
              </from>
              <to>
                <xdr:col>19</xdr:col>
                <xdr:colOff>904875</xdr:colOff>
                <xdr:row>19</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619125</xdr:colOff>
                <xdr:row>18</xdr:row>
                <xdr:rowOff>161925</xdr:rowOff>
              </from>
              <to>
                <xdr:col>19</xdr:col>
                <xdr:colOff>904875</xdr:colOff>
                <xdr:row>19</xdr:row>
                <xdr:rowOff>57150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619125</xdr:colOff>
                <xdr:row>17</xdr:row>
                <xdr:rowOff>161925</xdr:rowOff>
              </from>
              <to>
                <xdr:col>19</xdr:col>
                <xdr:colOff>904875</xdr:colOff>
                <xdr:row>18</xdr:row>
                <xdr:rowOff>57150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619125</xdr:colOff>
                <xdr:row>16</xdr:row>
                <xdr:rowOff>161925</xdr:rowOff>
              </from>
              <to>
                <xdr:col>19</xdr:col>
                <xdr:colOff>904875</xdr:colOff>
                <xdr:row>16</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619125</xdr:colOff>
                <xdr:row>15</xdr:row>
                <xdr:rowOff>171450</xdr:rowOff>
              </from>
              <to>
                <xdr:col>19</xdr:col>
                <xdr:colOff>904875</xdr:colOff>
                <xdr:row>16</xdr:row>
                <xdr:rowOff>66675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619125</xdr:colOff>
                <xdr:row>14</xdr:row>
                <xdr:rowOff>161925</xdr:rowOff>
              </from>
              <to>
                <xdr:col>19</xdr:col>
                <xdr:colOff>904875</xdr:colOff>
                <xdr:row>15</xdr:row>
                <xdr:rowOff>57150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619125</xdr:colOff>
                <xdr:row>13</xdr:row>
                <xdr:rowOff>161925</xdr:rowOff>
              </from>
              <to>
                <xdr:col>19</xdr:col>
                <xdr:colOff>904875</xdr:colOff>
                <xdr:row>14</xdr:row>
                <xdr:rowOff>57150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619125</xdr:colOff>
                <xdr:row>12</xdr:row>
                <xdr:rowOff>161925</xdr:rowOff>
              </from>
              <to>
                <xdr:col>19</xdr:col>
                <xdr:colOff>904875</xdr:colOff>
                <xdr:row>13</xdr:row>
                <xdr:rowOff>228600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628650</xdr:colOff>
                <xdr:row>11</xdr:row>
                <xdr:rowOff>57150</xdr:rowOff>
              </from>
              <to>
                <xdr:col>19</xdr:col>
                <xdr:colOff>876300</xdr:colOff>
                <xdr:row>13</xdr:row>
                <xdr:rowOff>76200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65"/>
      <c r="B1" s="461" t="s">
        <v>15</v>
      </c>
      <c r="C1" s="462"/>
      <c r="D1" s="3" t="s">
        <v>16</v>
      </c>
      <c r="E1" s="466"/>
    </row>
    <row r="2" spans="1:5" ht="15" customHeight="1" x14ac:dyDescent="0.25">
      <c r="A2" s="465"/>
      <c r="B2" s="463"/>
      <c r="C2" s="464"/>
      <c r="D2" s="3" t="s">
        <v>2</v>
      </c>
      <c r="E2" s="466"/>
    </row>
    <row r="3" spans="1:5" ht="30" customHeight="1" x14ac:dyDescent="0.25">
      <c r="A3" s="465"/>
      <c r="B3" s="461" t="s">
        <v>17</v>
      </c>
      <c r="C3" s="462"/>
      <c r="D3" s="3" t="s">
        <v>18</v>
      </c>
      <c r="E3" s="466"/>
    </row>
    <row r="4" spans="1:5" ht="15" customHeight="1" x14ac:dyDescent="0.25">
      <c r="A4" s="465"/>
      <c r="B4" s="463"/>
      <c r="C4" s="464"/>
      <c r="D4" s="3" t="s">
        <v>5</v>
      </c>
      <c r="E4" s="466"/>
    </row>
    <row r="5" spans="1:5" ht="15.75" thickBot="1" x14ac:dyDescent="0.3"/>
    <row r="6" spans="1:5" x14ac:dyDescent="0.25">
      <c r="A6" s="363" t="s">
        <v>19</v>
      </c>
      <c r="B6" s="364"/>
      <c r="C6" s="364"/>
      <c r="D6" s="364"/>
      <c r="E6" s="364"/>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0"/>
      <c r="B1" s="315" t="s">
        <v>0</v>
      </c>
      <c r="C1" s="316"/>
      <c r="D1" s="316"/>
      <c r="E1" s="316"/>
      <c r="F1" s="24" t="s">
        <v>1</v>
      </c>
      <c r="G1" s="475"/>
    </row>
    <row r="2" spans="1:7" x14ac:dyDescent="0.25">
      <c r="A2" s="471"/>
      <c r="B2" s="473"/>
      <c r="C2" s="474"/>
      <c r="D2" s="474"/>
      <c r="E2" s="474"/>
      <c r="F2" s="23" t="s">
        <v>31</v>
      </c>
      <c r="G2" s="476"/>
    </row>
    <row r="3" spans="1:7" x14ac:dyDescent="0.25">
      <c r="A3" s="471"/>
      <c r="B3" s="478" t="s">
        <v>32</v>
      </c>
      <c r="C3" s="479"/>
      <c r="D3" s="479"/>
      <c r="E3" s="479"/>
      <c r="F3" s="23" t="s">
        <v>4</v>
      </c>
      <c r="G3" s="476"/>
    </row>
    <row r="4" spans="1:7" ht="15.75" thickBot="1" x14ac:dyDescent="0.3">
      <c r="A4" s="472"/>
      <c r="B4" s="321"/>
      <c r="C4" s="322"/>
      <c r="D4" s="322"/>
      <c r="E4" s="322"/>
      <c r="F4" s="25" t="s">
        <v>5</v>
      </c>
      <c r="G4" s="477"/>
    </row>
    <row r="5" spans="1:7" ht="15.75" thickBot="1" x14ac:dyDescent="0.3"/>
    <row r="6" spans="1:7" s="32" customFormat="1" ht="15.75" x14ac:dyDescent="0.25">
      <c r="A6" s="480" t="s">
        <v>33</v>
      </c>
      <c r="B6" s="481"/>
      <c r="C6" s="481"/>
      <c r="D6" s="481"/>
      <c r="E6" s="481"/>
      <c r="F6" s="481"/>
      <c r="G6" s="482"/>
    </row>
    <row r="7" spans="1:7" ht="31.5" customHeight="1" x14ac:dyDescent="0.25">
      <c r="A7" s="19" t="s">
        <v>34</v>
      </c>
      <c r="B7" s="17" t="s">
        <v>35</v>
      </c>
      <c r="C7" s="29" t="s">
        <v>36</v>
      </c>
      <c r="D7" s="20" t="s">
        <v>37</v>
      </c>
      <c r="E7" s="17" t="s">
        <v>38</v>
      </c>
      <c r="F7" s="18" t="s">
        <v>39</v>
      </c>
      <c r="G7" s="18" t="s">
        <v>40</v>
      </c>
    </row>
    <row r="8" spans="1:7" ht="33" customHeight="1" x14ac:dyDescent="0.25">
      <c r="A8" s="467"/>
      <c r="B8" s="8"/>
      <c r="C8" s="8"/>
      <c r="D8" s="8"/>
      <c r="E8" s="8"/>
      <c r="F8" s="8"/>
      <c r="G8" s="9"/>
    </row>
    <row r="9" spans="1:7" ht="33" customHeight="1" x14ac:dyDescent="0.25">
      <c r="A9" s="468"/>
      <c r="B9" s="8"/>
      <c r="C9" s="8"/>
      <c r="D9" s="8"/>
      <c r="E9" s="8"/>
      <c r="F9" s="8"/>
      <c r="G9" s="9"/>
    </row>
    <row r="10" spans="1:7" ht="33" customHeight="1" x14ac:dyDescent="0.25">
      <c r="A10" s="468"/>
      <c r="B10" s="8"/>
      <c r="C10" s="8"/>
      <c r="D10" s="8"/>
      <c r="E10" s="8"/>
      <c r="F10" s="8"/>
      <c r="G10" s="9"/>
    </row>
    <row r="11" spans="1:7" ht="33" customHeight="1" x14ac:dyDescent="0.25">
      <c r="A11" s="468"/>
      <c r="B11" s="8"/>
      <c r="C11" s="8"/>
      <c r="D11" s="8"/>
      <c r="E11" s="8"/>
      <c r="F11" s="8"/>
      <c r="G11" s="9"/>
    </row>
    <row r="12" spans="1:7" ht="33" customHeight="1" x14ac:dyDescent="0.25">
      <c r="A12" s="468"/>
      <c r="B12" s="8"/>
      <c r="C12" s="8"/>
      <c r="D12" s="8"/>
      <c r="E12" s="8"/>
      <c r="F12" s="8"/>
      <c r="G12" s="9"/>
    </row>
    <row r="13" spans="1:7" ht="33" customHeight="1" x14ac:dyDescent="0.25">
      <c r="A13" s="468"/>
      <c r="B13" s="8"/>
      <c r="C13" s="8"/>
      <c r="D13" s="8"/>
      <c r="E13" s="8"/>
      <c r="F13" s="8"/>
      <c r="G13" s="9"/>
    </row>
    <row r="14" spans="1:7" ht="33" customHeight="1" x14ac:dyDescent="0.25">
      <c r="A14" s="468"/>
      <c r="B14" s="8"/>
      <c r="C14" s="8"/>
      <c r="D14" s="8"/>
      <c r="E14" s="8"/>
      <c r="F14" s="8"/>
      <c r="G14" s="9"/>
    </row>
    <row r="15" spans="1:7" ht="33" customHeight="1" x14ac:dyDescent="0.25">
      <c r="A15" s="468"/>
      <c r="B15" s="8"/>
      <c r="C15" s="8"/>
      <c r="D15" s="8"/>
      <c r="E15" s="8"/>
      <c r="F15" s="8"/>
      <c r="G15" s="9"/>
    </row>
    <row r="16" spans="1:7" ht="33" customHeight="1" x14ac:dyDescent="0.25">
      <c r="A16" s="468"/>
      <c r="B16" s="8"/>
      <c r="C16" s="8"/>
      <c r="D16" s="8"/>
      <c r="E16" s="8"/>
      <c r="F16" s="8"/>
      <c r="G16" s="9"/>
    </row>
    <row r="17" spans="1:7" ht="33" customHeight="1" x14ac:dyDescent="0.25">
      <c r="A17" s="468"/>
      <c r="B17" s="8"/>
      <c r="C17" s="8"/>
      <c r="D17" s="8"/>
      <c r="E17" s="8"/>
      <c r="F17" s="8"/>
      <c r="G17" s="9"/>
    </row>
    <row r="18" spans="1:7" ht="33" customHeight="1" thickBot="1" x14ac:dyDescent="0.3">
      <c r="A18" s="469"/>
      <c r="B18" s="30"/>
      <c r="C18" s="30"/>
      <c r="D18" s="30"/>
      <c r="E18" s="30"/>
      <c r="F18" s="30"/>
      <c r="G18" s="31"/>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25"/>
  <sheetViews>
    <sheetView topLeftCell="A27" zoomScale="120" zoomScaleNormal="120" workbookViewId="0">
      <selection activeCell="B32" sqref="B32:C32"/>
    </sheetView>
  </sheetViews>
  <sheetFormatPr baseColWidth="10" defaultRowHeight="15" x14ac:dyDescent="0.25"/>
  <cols>
    <col min="1" max="1" width="30.42578125" customWidth="1"/>
    <col min="2" max="2" width="78.85546875" customWidth="1"/>
    <col min="3" max="3" width="10" customWidth="1"/>
    <col min="4" max="4" width="16.42578125" style="177" customWidth="1"/>
    <col min="5" max="5" width="15.85546875" style="177" customWidth="1"/>
    <col min="6" max="6" width="45.7109375" customWidth="1"/>
  </cols>
  <sheetData>
    <row r="1" spans="1:5" ht="25.5" x14ac:dyDescent="0.25">
      <c r="A1" s="495"/>
      <c r="B1" s="432" t="str">
        <f>CONTEXTO!B1</f>
        <v xml:space="preserve">PROCESO: </v>
      </c>
      <c r="C1" s="26" t="s">
        <v>84</v>
      </c>
      <c r="D1" s="170" t="s">
        <v>498</v>
      </c>
      <c r="E1" s="521"/>
    </row>
    <row r="2" spans="1:5" x14ac:dyDescent="0.25">
      <c r="A2" s="496"/>
      <c r="B2" s="433"/>
      <c r="C2" s="27" t="s">
        <v>2</v>
      </c>
      <c r="D2" s="246">
        <v>4</v>
      </c>
      <c r="E2" s="522"/>
    </row>
    <row r="3" spans="1:5" x14ac:dyDescent="0.25">
      <c r="A3" s="496"/>
      <c r="B3" s="498" t="s">
        <v>370</v>
      </c>
      <c r="C3" s="27" t="s">
        <v>86</v>
      </c>
      <c r="D3" s="282">
        <v>44008</v>
      </c>
      <c r="E3" s="522"/>
    </row>
    <row r="4" spans="1:5" ht="15.75" thickBot="1" x14ac:dyDescent="0.3">
      <c r="A4" s="497"/>
      <c r="B4" s="499"/>
      <c r="C4" s="176" t="s">
        <v>5</v>
      </c>
      <c r="D4" s="171" t="s">
        <v>499</v>
      </c>
      <c r="E4" s="523"/>
    </row>
    <row r="5" spans="1:5" ht="15.75" thickBot="1" x14ac:dyDescent="0.3">
      <c r="A5" s="500"/>
      <c r="B5" s="501"/>
      <c r="C5" s="501"/>
      <c r="D5" s="501"/>
      <c r="E5" s="501"/>
    </row>
    <row r="6" spans="1:5" x14ac:dyDescent="0.25">
      <c r="A6" s="502" t="str">
        <f>+CONTEXTO!A8</f>
        <v>PROCESO: PLANEACIÓN ESTRATÉGICA Y TERRITORIAL</v>
      </c>
      <c r="B6" s="503"/>
      <c r="C6" s="503"/>
      <c r="D6" s="503"/>
      <c r="E6" s="504"/>
    </row>
    <row r="7" spans="1:5" x14ac:dyDescent="0.25">
      <c r="A7" s="505"/>
      <c r="B7" s="506"/>
      <c r="C7" s="506"/>
      <c r="D7" s="506"/>
      <c r="E7" s="507"/>
    </row>
    <row r="8" spans="1:5" x14ac:dyDescent="0.25">
      <c r="A8" s="508" t="str">
        <f>+CONTEXTO!A9</f>
        <v>OBJETIVO:PLANEAR, ASESORAR, PROMOVER Y REALIZAR SEGUIMIENTO A LAS POLÍTICAS, PLANES, PROGRAMAS Y
PROYECTOS PARA CUMPLIR CON LOS OBJETIVOS PROPUESTOS POR LA ALTA DIRECCIÓN Y LAS
EXPECTATIVAS DE LA COMUNIDAD. ADEMÁS DE APLICAR LA NORMATIVIDAD, LOS ESTÁNDARES, LOS
LINEAMIENTOS Y LAS METODOLOGÍAS DE LA GESTIÓN CATASTRAL CON ENFOQUE MULTIPROPÓSITO Y DE
ORDENAMIENTO TERRITORIAL</v>
      </c>
      <c r="B8" s="509"/>
      <c r="C8" s="509"/>
      <c r="D8" s="509"/>
      <c r="E8" s="510"/>
    </row>
    <row r="9" spans="1:5" ht="27" customHeight="1" thickBot="1" x14ac:dyDescent="0.3">
      <c r="A9" s="511"/>
      <c r="B9" s="512"/>
      <c r="C9" s="512"/>
      <c r="D9" s="512"/>
      <c r="E9" s="513"/>
    </row>
    <row r="10" spans="1:5" ht="15.75" thickBot="1" x14ac:dyDescent="0.3">
      <c r="A10" s="514"/>
      <c r="B10" s="514"/>
      <c r="C10" s="514"/>
      <c r="D10" s="514"/>
      <c r="E10" s="514"/>
    </row>
    <row r="11" spans="1:5" ht="27.75" customHeight="1" x14ac:dyDescent="0.25">
      <c r="A11" s="515" t="s">
        <v>361</v>
      </c>
      <c r="B11" s="517" t="s">
        <v>360</v>
      </c>
      <c r="C11" s="517"/>
      <c r="D11" s="519" t="s">
        <v>362</v>
      </c>
      <c r="E11" s="520"/>
    </row>
    <row r="12" spans="1:5" x14ac:dyDescent="0.25">
      <c r="A12" s="516"/>
      <c r="B12" s="518"/>
      <c r="C12" s="518"/>
      <c r="D12" s="83" t="s">
        <v>98</v>
      </c>
      <c r="E12" s="173" t="s">
        <v>99</v>
      </c>
    </row>
    <row r="13" spans="1:5" x14ac:dyDescent="0.25">
      <c r="A13" s="483" t="s">
        <v>397</v>
      </c>
      <c r="B13" s="486" t="s">
        <v>307</v>
      </c>
      <c r="C13" s="487"/>
      <c r="D13" s="244" t="s">
        <v>138</v>
      </c>
      <c r="E13" s="174"/>
    </row>
    <row r="14" spans="1:5" ht="33" customHeight="1" x14ac:dyDescent="0.25">
      <c r="A14" s="484"/>
      <c r="B14" s="486" t="s">
        <v>311</v>
      </c>
      <c r="C14" s="487"/>
      <c r="D14" s="248"/>
      <c r="E14" s="186" t="s">
        <v>138</v>
      </c>
    </row>
    <row r="15" spans="1:5" x14ac:dyDescent="0.25">
      <c r="A15" s="484"/>
      <c r="B15" s="486" t="s">
        <v>308</v>
      </c>
      <c r="C15" s="487"/>
      <c r="D15" s="248"/>
      <c r="E15" s="186" t="s">
        <v>138</v>
      </c>
    </row>
    <row r="16" spans="1:5" ht="33" customHeight="1" x14ac:dyDescent="0.25">
      <c r="A16" s="484"/>
      <c r="B16" s="486" t="s">
        <v>309</v>
      </c>
      <c r="C16" s="487"/>
      <c r="D16" s="244" t="s">
        <v>138</v>
      </c>
      <c r="E16" s="186"/>
    </row>
    <row r="17" spans="1:6" ht="28.5" customHeight="1" x14ac:dyDescent="0.25">
      <c r="A17" s="484"/>
      <c r="B17" s="486" t="s">
        <v>310</v>
      </c>
      <c r="C17" s="487"/>
      <c r="D17" s="248"/>
      <c r="E17" s="186" t="s">
        <v>138</v>
      </c>
    </row>
    <row r="18" spans="1:6" ht="33" customHeight="1" x14ac:dyDescent="0.25">
      <c r="A18" s="484"/>
      <c r="B18" s="488" t="s">
        <v>312</v>
      </c>
      <c r="C18" s="489"/>
      <c r="D18" s="244" t="s">
        <v>138</v>
      </c>
      <c r="E18" s="186"/>
    </row>
    <row r="19" spans="1:6" ht="33" customHeight="1" x14ac:dyDescent="0.25">
      <c r="A19" s="484"/>
      <c r="B19" s="488" t="s">
        <v>313</v>
      </c>
      <c r="C19" s="489"/>
      <c r="D19" s="244" t="s">
        <v>138</v>
      </c>
      <c r="E19" s="174"/>
    </row>
    <row r="20" spans="1:6" ht="33" customHeight="1" x14ac:dyDescent="0.25">
      <c r="A20" s="484"/>
      <c r="B20" s="486" t="s">
        <v>314</v>
      </c>
      <c r="C20" s="487"/>
      <c r="D20" s="248"/>
      <c r="E20" s="186" t="s">
        <v>138</v>
      </c>
    </row>
    <row r="21" spans="1:6" ht="33" customHeight="1" x14ac:dyDescent="0.25">
      <c r="A21" s="484"/>
      <c r="B21" s="488" t="s">
        <v>315</v>
      </c>
      <c r="C21" s="489"/>
      <c r="D21" s="244" t="s">
        <v>138</v>
      </c>
      <c r="E21" s="186"/>
      <c r="F21" t="s">
        <v>438</v>
      </c>
    </row>
    <row r="22" spans="1:6" ht="33" customHeight="1" x14ac:dyDescent="0.25">
      <c r="A22" s="484"/>
      <c r="B22" s="488" t="s">
        <v>316</v>
      </c>
      <c r="C22" s="489"/>
      <c r="D22" s="244"/>
      <c r="E22" s="186" t="s">
        <v>138</v>
      </c>
    </row>
    <row r="23" spans="1:6" x14ac:dyDescent="0.25">
      <c r="A23" s="484"/>
      <c r="B23" s="486" t="s">
        <v>317</v>
      </c>
      <c r="C23" s="487"/>
      <c r="D23" s="248"/>
      <c r="E23" s="186" t="s">
        <v>138</v>
      </c>
    </row>
    <row r="24" spans="1:6" ht="33" customHeight="1" x14ac:dyDescent="0.25">
      <c r="A24" s="484"/>
      <c r="B24" s="488" t="s">
        <v>318</v>
      </c>
      <c r="C24" s="489"/>
      <c r="D24" s="244" t="s">
        <v>138</v>
      </c>
      <c r="E24" s="174"/>
    </row>
    <row r="25" spans="1:6" ht="33" customHeight="1" x14ac:dyDescent="0.25">
      <c r="A25" s="484"/>
      <c r="B25" s="488" t="s">
        <v>319</v>
      </c>
      <c r="C25" s="489"/>
      <c r="D25" s="248"/>
      <c r="E25" s="174" t="s">
        <v>138</v>
      </c>
    </row>
    <row r="26" spans="1:6" ht="15.75" customHeight="1" x14ac:dyDescent="0.25">
      <c r="A26" s="484"/>
      <c r="B26" s="486" t="s">
        <v>320</v>
      </c>
      <c r="C26" s="487"/>
      <c r="D26" s="248" t="s">
        <v>138</v>
      </c>
      <c r="E26" s="174"/>
    </row>
    <row r="27" spans="1:6" ht="33" customHeight="1" x14ac:dyDescent="0.25">
      <c r="A27" s="484"/>
      <c r="B27" s="493" t="s">
        <v>321</v>
      </c>
      <c r="C27" s="493"/>
      <c r="D27" s="244"/>
      <c r="E27" s="186" t="s">
        <v>138</v>
      </c>
      <c r="F27" t="s">
        <v>438</v>
      </c>
    </row>
    <row r="28" spans="1:6" ht="33" customHeight="1" x14ac:dyDescent="0.25">
      <c r="A28" s="484"/>
      <c r="B28" s="486" t="s">
        <v>322</v>
      </c>
      <c r="C28" s="487"/>
      <c r="D28" s="244" t="s">
        <v>138</v>
      </c>
      <c r="E28" s="174"/>
    </row>
    <row r="29" spans="1:6" ht="18" customHeight="1" x14ac:dyDescent="0.25">
      <c r="A29" s="484"/>
      <c r="B29" s="488" t="s">
        <v>323</v>
      </c>
      <c r="C29" s="489"/>
      <c r="D29" s="248" t="s">
        <v>138</v>
      </c>
      <c r="E29" s="174"/>
    </row>
    <row r="30" spans="1:6" ht="33" customHeight="1" x14ac:dyDescent="0.25">
      <c r="A30" s="484"/>
      <c r="B30" s="491" t="s">
        <v>324</v>
      </c>
      <c r="C30" s="492"/>
      <c r="D30" s="305" t="s">
        <v>138</v>
      </c>
      <c r="E30" s="306"/>
    </row>
    <row r="31" spans="1:6" ht="33" customHeight="1" x14ac:dyDescent="0.25">
      <c r="A31" s="484"/>
      <c r="B31" s="490" t="s">
        <v>325</v>
      </c>
      <c r="C31" s="490"/>
      <c r="D31" s="248" t="s">
        <v>138</v>
      </c>
      <c r="E31" s="174"/>
    </row>
    <row r="32" spans="1:6" ht="33" customHeight="1" x14ac:dyDescent="0.25">
      <c r="A32" s="484"/>
      <c r="B32" s="491" t="s">
        <v>326</v>
      </c>
      <c r="C32" s="492"/>
      <c r="D32" s="305"/>
      <c r="E32" s="307" t="s">
        <v>138</v>
      </c>
      <c r="F32" s="283"/>
    </row>
    <row r="33" spans="1:5" ht="22.5" customHeight="1" x14ac:dyDescent="0.25">
      <c r="A33" s="484"/>
      <c r="B33" s="524" t="s">
        <v>359</v>
      </c>
      <c r="C33" s="524"/>
      <c r="D33" s="524"/>
      <c r="E33" s="525"/>
    </row>
    <row r="34" spans="1:5" x14ac:dyDescent="0.25">
      <c r="A34" s="484"/>
      <c r="B34" s="494" t="s">
        <v>348</v>
      </c>
      <c r="C34" s="494"/>
      <c r="D34" s="244" t="s">
        <v>138</v>
      </c>
      <c r="E34" s="174"/>
    </row>
    <row r="35" spans="1:5" x14ac:dyDescent="0.25">
      <c r="A35" s="484"/>
      <c r="B35" s="527" t="s">
        <v>345</v>
      </c>
      <c r="C35" s="527"/>
      <c r="D35" s="305" t="s">
        <v>138</v>
      </c>
      <c r="E35" s="306"/>
    </row>
    <row r="36" spans="1:5" x14ac:dyDescent="0.25">
      <c r="A36" s="484"/>
      <c r="B36" s="494" t="s">
        <v>346</v>
      </c>
      <c r="C36" s="494"/>
      <c r="D36" s="244" t="s">
        <v>138</v>
      </c>
      <c r="E36" s="174"/>
    </row>
    <row r="37" spans="1:5" x14ac:dyDescent="0.25">
      <c r="A37" s="484"/>
      <c r="B37" s="526" t="s">
        <v>347</v>
      </c>
      <c r="C37" s="526"/>
      <c r="D37" s="248" t="s">
        <v>138</v>
      </c>
      <c r="E37" s="174"/>
    </row>
    <row r="38" spans="1:5" x14ac:dyDescent="0.25">
      <c r="A38" s="484"/>
      <c r="B38" s="494" t="s">
        <v>349</v>
      </c>
      <c r="C38" s="494"/>
      <c r="D38" s="248" t="s">
        <v>138</v>
      </c>
      <c r="E38" s="174"/>
    </row>
    <row r="39" spans="1:5" x14ac:dyDescent="0.25">
      <c r="A39" s="484"/>
      <c r="B39" s="494" t="s">
        <v>350</v>
      </c>
      <c r="C39" s="494"/>
      <c r="D39" s="248"/>
      <c r="E39" s="174" t="s">
        <v>138</v>
      </c>
    </row>
    <row r="40" spans="1:5" x14ac:dyDescent="0.25">
      <c r="A40" s="484"/>
      <c r="B40" s="494" t="s">
        <v>351</v>
      </c>
      <c r="C40" s="494"/>
      <c r="D40" s="248" t="s">
        <v>138</v>
      </c>
      <c r="E40" s="174"/>
    </row>
    <row r="41" spans="1:5" x14ac:dyDescent="0.25">
      <c r="A41" s="484"/>
      <c r="B41" s="494" t="s">
        <v>352</v>
      </c>
      <c r="C41" s="494"/>
      <c r="D41" s="248" t="s">
        <v>138</v>
      </c>
      <c r="E41" s="174"/>
    </row>
    <row r="42" spans="1:5" x14ac:dyDescent="0.25">
      <c r="A42" s="484"/>
      <c r="B42" s="526" t="s">
        <v>353</v>
      </c>
      <c r="C42" s="526"/>
      <c r="D42" s="244" t="s">
        <v>138</v>
      </c>
      <c r="E42" s="174"/>
    </row>
    <row r="43" spans="1:5" x14ac:dyDescent="0.25">
      <c r="A43" s="484"/>
      <c r="B43" s="494" t="s">
        <v>354</v>
      </c>
      <c r="C43" s="494"/>
      <c r="D43" s="248" t="s">
        <v>138</v>
      </c>
      <c r="E43" s="174"/>
    </row>
    <row r="44" spans="1:5" x14ac:dyDescent="0.25">
      <c r="A44" s="484"/>
      <c r="B44" s="494" t="s">
        <v>355</v>
      </c>
      <c r="C44" s="494"/>
      <c r="D44" s="284"/>
      <c r="E44" s="174" t="s">
        <v>138</v>
      </c>
    </row>
    <row r="45" spans="1:5" x14ac:dyDescent="0.25">
      <c r="A45" s="484"/>
      <c r="B45" s="494" t="s">
        <v>356</v>
      </c>
      <c r="C45" s="494"/>
      <c r="D45" s="248" t="s">
        <v>138</v>
      </c>
      <c r="E45" s="174"/>
    </row>
    <row r="46" spans="1:5" x14ac:dyDescent="0.25">
      <c r="A46" s="484"/>
      <c r="B46" s="494" t="s">
        <v>357</v>
      </c>
      <c r="C46" s="494"/>
      <c r="D46" s="248" t="s">
        <v>138</v>
      </c>
      <c r="E46" s="174"/>
    </row>
    <row r="47" spans="1:5" ht="15.75" thickBot="1" x14ac:dyDescent="0.3">
      <c r="A47" s="485"/>
      <c r="B47" s="329" t="s">
        <v>358</v>
      </c>
      <c r="C47" s="329"/>
      <c r="D47" s="202" t="s">
        <v>138</v>
      </c>
      <c r="E47" s="196"/>
    </row>
    <row r="50" spans="1:5" ht="30.75" hidden="1" customHeight="1" x14ac:dyDescent="0.25">
      <c r="A50" s="515" t="s">
        <v>361</v>
      </c>
      <c r="B50" s="517" t="s">
        <v>360</v>
      </c>
      <c r="C50" s="517"/>
      <c r="D50" s="529" t="s">
        <v>362</v>
      </c>
      <c r="E50" s="530"/>
    </row>
    <row r="51" spans="1:5" hidden="1" x14ac:dyDescent="0.25">
      <c r="A51" s="516"/>
      <c r="B51" s="518"/>
      <c r="C51" s="518"/>
      <c r="D51" s="83" t="s">
        <v>98</v>
      </c>
      <c r="E51" s="173" t="s">
        <v>99</v>
      </c>
    </row>
    <row r="52" spans="1:5" hidden="1" x14ac:dyDescent="0.25">
      <c r="A52" s="483" t="s">
        <v>399</v>
      </c>
      <c r="B52" s="494" t="s">
        <v>307</v>
      </c>
      <c r="C52" s="528"/>
      <c r="D52" s="185" t="s">
        <v>138</v>
      </c>
      <c r="E52" s="174"/>
    </row>
    <row r="53" spans="1:5" ht="33" hidden="1" customHeight="1" x14ac:dyDescent="0.25">
      <c r="A53" s="484"/>
      <c r="B53" s="494" t="s">
        <v>311</v>
      </c>
      <c r="C53" s="528"/>
      <c r="D53" s="179"/>
      <c r="E53" s="186" t="s">
        <v>138</v>
      </c>
    </row>
    <row r="54" spans="1:5" hidden="1" x14ac:dyDescent="0.25">
      <c r="A54" s="484"/>
      <c r="B54" s="494" t="s">
        <v>308</v>
      </c>
      <c r="C54" s="528"/>
      <c r="D54" s="179"/>
      <c r="E54" s="186" t="s">
        <v>138</v>
      </c>
    </row>
    <row r="55" spans="1:5" ht="33" hidden="1" customHeight="1" x14ac:dyDescent="0.25">
      <c r="A55" s="484"/>
      <c r="B55" s="494" t="s">
        <v>309</v>
      </c>
      <c r="C55" s="528"/>
      <c r="D55" s="179"/>
      <c r="E55" s="186" t="s">
        <v>138</v>
      </c>
    </row>
    <row r="56" spans="1:5" ht="33" hidden="1" customHeight="1" x14ac:dyDescent="0.25">
      <c r="A56" s="484"/>
      <c r="B56" s="494" t="s">
        <v>310</v>
      </c>
      <c r="C56" s="528"/>
      <c r="D56" s="179"/>
      <c r="E56" s="186" t="s">
        <v>138</v>
      </c>
    </row>
    <row r="57" spans="1:5" ht="33" hidden="1" customHeight="1" x14ac:dyDescent="0.25">
      <c r="A57" s="484"/>
      <c r="B57" s="494" t="s">
        <v>312</v>
      </c>
      <c r="C57" s="528"/>
      <c r="D57" s="179"/>
      <c r="E57" s="186" t="s">
        <v>138</v>
      </c>
    </row>
    <row r="58" spans="1:5" ht="33" hidden="1" customHeight="1" x14ac:dyDescent="0.25">
      <c r="A58" s="484"/>
      <c r="B58" s="494" t="s">
        <v>313</v>
      </c>
      <c r="C58" s="528"/>
      <c r="D58" s="185" t="s">
        <v>138</v>
      </c>
      <c r="E58" s="174"/>
    </row>
    <row r="59" spans="1:5" ht="33" hidden="1" customHeight="1" x14ac:dyDescent="0.25">
      <c r="A59" s="484"/>
      <c r="B59" s="494" t="s">
        <v>314</v>
      </c>
      <c r="C59" s="528"/>
      <c r="D59" s="179"/>
      <c r="E59" s="186" t="s">
        <v>138</v>
      </c>
    </row>
    <row r="60" spans="1:5" ht="33" hidden="1" customHeight="1" x14ac:dyDescent="0.25">
      <c r="A60" s="484"/>
      <c r="B60" s="494" t="s">
        <v>315</v>
      </c>
      <c r="C60" s="528"/>
      <c r="D60" s="179"/>
      <c r="E60" s="186" t="s">
        <v>138</v>
      </c>
    </row>
    <row r="61" spans="1:5" ht="33" hidden="1" customHeight="1" x14ac:dyDescent="0.25">
      <c r="A61" s="484"/>
      <c r="B61" s="494" t="s">
        <v>316</v>
      </c>
      <c r="C61" s="528"/>
      <c r="D61" s="185" t="s">
        <v>138</v>
      </c>
      <c r="E61" s="174"/>
    </row>
    <row r="62" spans="1:5" ht="33" hidden="1" customHeight="1" x14ac:dyDescent="0.25">
      <c r="A62" s="484"/>
      <c r="B62" s="494" t="s">
        <v>317</v>
      </c>
      <c r="C62" s="528"/>
      <c r="D62" s="179"/>
      <c r="E62" s="186" t="s">
        <v>138</v>
      </c>
    </row>
    <row r="63" spans="1:5" ht="33" hidden="1" customHeight="1" x14ac:dyDescent="0.25">
      <c r="A63" s="484"/>
      <c r="B63" s="494" t="s">
        <v>318</v>
      </c>
      <c r="C63" s="528"/>
      <c r="D63" s="179"/>
      <c r="E63" s="174" t="s">
        <v>138</v>
      </c>
    </row>
    <row r="64" spans="1:5" ht="33" hidden="1" customHeight="1" x14ac:dyDescent="0.25">
      <c r="A64" s="484"/>
      <c r="B64" s="494" t="s">
        <v>319</v>
      </c>
      <c r="C64" s="528"/>
      <c r="D64" s="179"/>
      <c r="E64" s="174" t="s">
        <v>138</v>
      </c>
    </row>
    <row r="65" spans="1:5" ht="33" hidden="1" customHeight="1" x14ac:dyDescent="0.25">
      <c r="A65" s="484"/>
      <c r="B65" s="494" t="s">
        <v>320</v>
      </c>
      <c r="C65" s="528"/>
      <c r="D65" s="179" t="s">
        <v>138</v>
      </c>
      <c r="E65" s="174"/>
    </row>
    <row r="66" spans="1:5" ht="33" hidden="1" customHeight="1" x14ac:dyDescent="0.25">
      <c r="A66" s="484"/>
      <c r="B66" s="494" t="s">
        <v>321</v>
      </c>
      <c r="C66" s="528"/>
      <c r="D66" s="179" t="s">
        <v>138</v>
      </c>
      <c r="E66" s="174"/>
    </row>
    <row r="67" spans="1:5" ht="33" hidden="1" customHeight="1" x14ac:dyDescent="0.25">
      <c r="A67" s="484"/>
      <c r="B67" s="494" t="s">
        <v>322</v>
      </c>
      <c r="C67" s="528"/>
      <c r="D67" s="179"/>
      <c r="E67" s="174" t="s">
        <v>138</v>
      </c>
    </row>
    <row r="68" spans="1:5" hidden="1" x14ac:dyDescent="0.25">
      <c r="A68" s="484"/>
      <c r="B68" s="494" t="s">
        <v>323</v>
      </c>
      <c r="C68" s="528"/>
      <c r="D68" s="179" t="s">
        <v>138</v>
      </c>
      <c r="E68" s="174"/>
    </row>
    <row r="69" spans="1:5" ht="33" hidden="1" customHeight="1" x14ac:dyDescent="0.25">
      <c r="A69" s="484"/>
      <c r="B69" s="494" t="s">
        <v>324</v>
      </c>
      <c r="C69" s="528"/>
      <c r="D69" s="179" t="s">
        <v>138</v>
      </c>
      <c r="E69" s="174"/>
    </row>
    <row r="70" spans="1:5" ht="33" hidden="1" customHeight="1" x14ac:dyDescent="0.25">
      <c r="A70" s="484"/>
      <c r="B70" s="494" t="s">
        <v>325</v>
      </c>
      <c r="C70" s="494"/>
      <c r="D70" s="179" t="s">
        <v>138</v>
      </c>
      <c r="E70" s="174"/>
    </row>
    <row r="71" spans="1:5" ht="33" hidden="1" customHeight="1" x14ac:dyDescent="0.25">
      <c r="A71" s="484"/>
      <c r="B71" s="494" t="s">
        <v>326</v>
      </c>
      <c r="C71" s="528"/>
      <c r="D71" s="179" t="s">
        <v>138</v>
      </c>
      <c r="E71" s="174"/>
    </row>
    <row r="72" spans="1:5" ht="33" hidden="1" customHeight="1" x14ac:dyDescent="0.25">
      <c r="A72" s="484"/>
      <c r="B72" s="524" t="s">
        <v>359</v>
      </c>
      <c r="C72" s="524"/>
      <c r="D72" s="524"/>
      <c r="E72" s="525"/>
    </row>
    <row r="73" spans="1:5" hidden="1" x14ac:dyDescent="0.25">
      <c r="A73" s="484"/>
      <c r="B73" s="494" t="s">
        <v>348</v>
      </c>
      <c r="C73" s="494"/>
      <c r="D73" s="179" t="s">
        <v>138</v>
      </c>
      <c r="E73" s="174"/>
    </row>
    <row r="74" spans="1:5" hidden="1" x14ac:dyDescent="0.25">
      <c r="A74" s="484"/>
      <c r="B74" s="494" t="s">
        <v>345</v>
      </c>
      <c r="C74" s="494"/>
      <c r="D74" s="179" t="s">
        <v>138</v>
      </c>
      <c r="E74" s="174"/>
    </row>
    <row r="75" spans="1:5" hidden="1" x14ac:dyDescent="0.25">
      <c r="A75" s="484"/>
      <c r="B75" s="494" t="s">
        <v>346</v>
      </c>
      <c r="C75" s="494"/>
      <c r="D75" s="179" t="s">
        <v>138</v>
      </c>
      <c r="E75" s="174"/>
    </row>
    <row r="76" spans="1:5" hidden="1" x14ac:dyDescent="0.25">
      <c r="A76" s="484"/>
      <c r="B76" s="494" t="s">
        <v>347</v>
      </c>
      <c r="C76" s="494"/>
      <c r="D76" s="179" t="s">
        <v>138</v>
      </c>
      <c r="E76" s="174"/>
    </row>
    <row r="77" spans="1:5" hidden="1" x14ac:dyDescent="0.25">
      <c r="A77" s="484"/>
      <c r="B77" s="494" t="s">
        <v>349</v>
      </c>
      <c r="C77" s="494"/>
      <c r="D77" s="179" t="s">
        <v>138</v>
      </c>
      <c r="E77" s="174"/>
    </row>
    <row r="78" spans="1:5" hidden="1" x14ac:dyDescent="0.25">
      <c r="A78" s="484"/>
      <c r="B78" s="494" t="s">
        <v>350</v>
      </c>
      <c r="C78" s="494"/>
      <c r="D78" s="179" t="s">
        <v>138</v>
      </c>
      <c r="E78" s="174"/>
    </row>
    <row r="79" spans="1:5" hidden="1" x14ac:dyDescent="0.25">
      <c r="A79" s="484"/>
      <c r="B79" s="494" t="s">
        <v>351</v>
      </c>
      <c r="C79" s="494"/>
      <c r="D79" s="179" t="s">
        <v>138</v>
      </c>
      <c r="E79" s="174"/>
    </row>
    <row r="80" spans="1:5" hidden="1" x14ac:dyDescent="0.25">
      <c r="A80" s="484"/>
      <c r="B80" s="494" t="s">
        <v>352</v>
      </c>
      <c r="C80" s="494"/>
      <c r="D80" s="179" t="s">
        <v>138</v>
      </c>
      <c r="E80" s="174"/>
    </row>
    <row r="81" spans="1:5" hidden="1" x14ac:dyDescent="0.25">
      <c r="A81" s="484"/>
      <c r="B81" s="494" t="s">
        <v>353</v>
      </c>
      <c r="C81" s="494"/>
      <c r="D81" s="179" t="s">
        <v>138</v>
      </c>
      <c r="E81" s="174"/>
    </row>
    <row r="82" spans="1:5" hidden="1" x14ac:dyDescent="0.25">
      <c r="A82" s="484"/>
      <c r="B82" s="494" t="s">
        <v>354</v>
      </c>
      <c r="C82" s="494"/>
      <c r="D82" s="179" t="s">
        <v>138</v>
      </c>
      <c r="E82" s="174"/>
    </row>
    <row r="83" spans="1:5" hidden="1" x14ac:dyDescent="0.25">
      <c r="A83" s="484"/>
      <c r="B83" s="494" t="s">
        <v>355</v>
      </c>
      <c r="C83" s="494"/>
      <c r="E83" s="179" t="s">
        <v>138</v>
      </c>
    </row>
    <row r="84" spans="1:5" hidden="1" x14ac:dyDescent="0.25">
      <c r="A84" s="484"/>
      <c r="B84" s="494" t="s">
        <v>356</v>
      </c>
      <c r="C84" s="494"/>
      <c r="D84" s="179" t="s">
        <v>138</v>
      </c>
      <c r="E84" s="174"/>
    </row>
    <row r="85" spans="1:5" hidden="1" x14ac:dyDescent="0.25">
      <c r="A85" s="484"/>
      <c r="B85" s="494" t="s">
        <v>357</v>
      </c>
      <c r="C85" s="494"/>
      <c r="D85" s="179" t="s">
        <v>138</v>
      </c>
      <c r="E85" s="174"/>
    </row>
    <row r="86" spans="1:5" ht="15.75" hidden="1" thickBot="1" x14ac:dyDescent="0.3">
      <c r="A86" s="485"/>
      <c r="B86" s="329" t="s">
        <v>358</v>
      </c>
      <c r="C86" s="329"/>
      <c r="D86" s="150" t="s">
        <v>138</v>
      </c>
      <c r="E86" s="175"/>
    </row>
    <row r="87" spans="1:5" hidden="1" x14ac:dyDescent="0.25"/>
    <row r="88" spans="1:5" ht="15.75" hidden="1" thickBot="1" x14ac:dyDescent="0.3"/>
    <row r="89" spans="1:5" ht="28.5" hidden="1" customHeight="1" x14ac:dyDescent="0.25">
      <c r="A89" s="515" t="s">
        <v>361</v>
      </c>
      <c r="B89" s="517" t="s">
        <v>360</v>
      </c>
      <c r="C89" s="517"/>
      <c r="D89" s="519" t="s">
        <v>362</v>
      </c>
      <c r="E89" s="520"/>
    </row>
    <row r="90" spans="1:5" hidden="1" x14ac:dyDescent="0.25">
      <c r="A90" s="516"/>
      <c r="B90" s="518"/>
      <c r="C90" s="518"/>
      <c r="D90" s="83" t="s">
        <v>98</v>
      </c>
      <c r="E90" s="173" t="s">
        <v>99</v>
      </c>
    </row>
    <row r="91" spans="1:5" hidden="1" x14ac:dyDescent="0.25">
      <c r="A91" s="483" t="s">
        <v>400</v>
      </c>
      <c r="B91" s="486" t="s">
        <v>307</v>
      </c>
      <c r="C91" s="487"/>
      <c r="D91" s="185" t="s">
        <v>138</v>
      </c>
      <c r="E91" s="174"/>
    </row>
    <row r="92" spans="1:5" ht="33" hidden="1" customHeight="1" x14ac:dyDescent="0.25">
      <c r="A92" s="484"/>
      <c r="B92" s="486" t="s">
        <v>311</v>
      </c>
      <c r="C92" s="487"/>
      <c r="D92" s="179"/>
      <c r="E92" s="186" t="s">
        <v>138</v>
      </c>
    </row>
    <row r="93" spans="1:5" hidden="1" x14ac:dyDescent="0.25">
      <c r="A93" s="484"/>
      <c r="B93" s="486" t="s">
        <v>308</v>
      </c>
      <c r="C93" s="487"/>
      <c r="D93" s="179"/>
      <c r="E93" s="186" t="s">
        <v>138</v>
      </c>
    </row>
    <row r="94" spans="1:5" ht="33" hidden="1" customHeight="1" x14ac:dyDescent="0.25">
      <c r="A94" s="484"/>
      <c r="B94" s="486" t="s">
        <v>309</v>
      </c>
      <c r="C94" s="487"/>
      <c r="D94" s="179"/>
      <c r="E94" s="186" t="s">
        <v>138</v>
      </c>
    </row>
    <row r="95" spans="1:5" ht="33" hidden="1" customHeight="1" x14ac:dyDescent="0.25">
      <c r="A95" s="484"/>
      <c r="B95" s="486" t="s">
        <v>310</v>
      </c>
      <c r="C95" s="487"/>
      <c r="D95" s="179"/>
      <c r="E95" s="186" t="s">
        <v>138</v>
      </c>
    </row>
    <row r="96" spans="1:5" ht="33" hidden="1" customHeight="1" x14ac:dyDescent="0.25">
      <c r="A96" s="484"/>
      <c r="B96" s="486" t="s">
        <v>312</v>
      </c>
      <c r="C96" s="487"/>
      <c r="D96" s="179"/>
      <c r="E96" s="186" t="s">
        <v>138</v>
      </c>
    </row>
    <row r="97" spans="1:5" ht="33" hidden="1" customHeight="1" x14ac:dyDescent="0.25">
      <c r="A97" s="484"/>
      <c r="B97" s="486" t="s">
        <v>313</v>
      </c>
      <c r="C97" s="487"/>
      <c r="D97" s="185" t="s">
        <v>138</v>
      </c>
      <c r="E97" s="174"/>
    </row>
    <row r="98" spans="1:5" ht="33" hidden="1" customHeight="1" x14ac:dyDescent="0.25">
      <c r="A98" s="484"/>
      <c r="B98" s="486" t="s">
        <v>314</v>
      </c>
      <c r="C98" s="487"/>
      <c r="D98" s="179"/>
      <c r="E98" s="186" t="s">
        <v>138</v>
      </c>
    </row>
    <row r="99" spans="1:5" ht="33" hidden="1" customHeight="1" x14ac:dyDescent="0.25">
      <c r="A99" s="484"/>
      <c r="B99" s="486" t="s">
        <v>315</v>
      </c>
      <c r="C99" s="487"/>
      <c r="D99" s="179"/>
      <c r="E99" s="186" t="s">
        <v>138</v>
      </c>
    </row>
    <row r="100" spans="1:5" ht="33" hidden="1" customHeight="1" x14ac:dyDescent="0.25">
      <c r="A100" s="484"/>
      <c r="B100" s="486" t="s">
        <v>316</v>
      </c>
      <c r="C100" s="487"/>
      <c r="D100" s="185" t="s">
        <v>138</v>
      </c>
      <c r="E100" s="174"/>
    </row>
    <row r="101" spans="1:5" hidden="1" x14ac:dyDescent="0.25">
      <c r="A101" s="484"/>
      <c r="B101" s="486" t="s">
        <v>317</v>
      </c>
      <c r="C101" s="487"/>
      <c r="D101" s="179"/>
      <c r="E101" s="186" t="s">
        <v>138</v>
      </c>
    </row>
    <row r="102" spans="1:5" ht="33" hidden="1" customHeight="1" x14ac:dyDescent="0.25">
      <c r="A102" s="484"/>
      <c r="B102" s="486" t="s">
        <v>318</v>
      </c>
      <c r="C102" s="487"/>
      <c r="D102" s="179"/>
      <c r="E102" s="174" t="s">
        <v>138</v>
      </c>
    </row>
    <row r="103" spans="1:5" ht="33" hidden="1" customHeight="1" x14ac:dyDescent="0.25">
      <c r="A103" s="484"/>
      <c r="B103" s="486" t="s">
        <v>319</v>
      </c>
      <c r="C103" s="487"/>
      <c r="D103" s="179"/>
      <c r="E103" s="174" t="s">
        <v>138</v>
      </c>
    </row>
    <row r="104" spans="1:5" hidden="1" x14ac:dyDescent="0.25">
      <c r="A104" s="484"/>
      <c r="B104" s="486" t="s">
        <v>320</v>
      </c>
      <c r="C104" s="487"/>
      <c r="D104" s="179" t="s">
        <v>138</v>
      </c>
      <c r="E104" s="174"/>
    </row>
    <row r="105" spans="1:5" ht="33" hidden="1" customHeight="1" x14ac:dyDescent="0.25">
      <c r="A105" s="484"/>
      <c r="B105" s="486" t="s">
        <v>321</v>
      </c>
      <c r="C105" s="487"/>
      <c r="D105" s="179"/>
      <c r="E105" s="174" t="s">
        <v>138</v>
      </c>
    </row>
    <row r="106" spans="1:5" ht="33" hidden="1" customHeight="1" x14ac:dyDescent="0.25">
      <c r="A106" s="484"/>
      <c r="B106" s="486" t="s">
        <v>322</v>
      </c>
      <c r="C106" s="487"/>
      <c r="D106" s="179"/>
      <c r="E106" s="174" t="s">
        <v>138</v>
      </c>
    </row>
    <row r="107" spans="1:5" hidden="1" x14ac:dyDescent="0.25">
      <c r="A107" s="484"/>
      <c r="B107" s="486" t="s">
        <v>323</v>
      </c>
      <c r="C107" s="487"/>
      <c r="D107" s="179" t="s">
        <v>138</v>
      </c>
      <c r="E107" s="174"/>
    </row>
    <row r="108" spans="1:5" ht="33" hidden="1" customHeight="1" x14ac:dyDescent="0.25">
      <c r="A108" s="484"/>
      <c r="B108" s="486" t="s">
        <v>324</v>
      </c>
      <c r="C108" s="487"/>
      <c r="D108" s="179" t="s">
        <v>138</v>
      </c>
      <c r="E108" s="174"/>
    </row>
    <row r="109" spans="1:5" ht="33" hidden="1" customHeight="1" x14ac:dyDescent="0.25">
      <c r="A109" s="484"/>
      <c r="B109" s="494" t="s">
        <v>325</v>
      </c>
      <c r="C109" s="494"/>
      <c r="D109" s="179" t="s">
        <v>138</v>
      </c>
      <c r="E109" s="174"/>
    </row>
    <row r="110" spans="1:5" ht="33" hidden="1" customHeight="1" x14ac:dyDescent="0.25">
      <c r="A110" s="484"/>
      <c r="B110" s="486" t="s">
        <v>326</v>
      </c>
      <c r="C110" s="487"/>
      <c r="D110" s="179" t="s">
        <v>138</v>
      </c>
      <c r="E110" s="174"/>
    </row>
    <row r="111" spans="1:5" ht="33" hidden="1" customHeight="1" x14ac:dyDescent="0.25">
      <c r="A111" s="484"/>
      <c r="B111" s="524" t="s">
        <v>359</v>
      </c>
      <c r="C111" s="524"/>
      <c r="D111" s="524"/>
      <c r="E111" s="525"/>
    </row>
    <row r="112" spans="1:5" hidden="1" x14ac:dyDescent="0.25">
      <c r="A112" s="484"/>
      <c r="B112" s="494" t="s">
        <v>348</v>
      </c>
      <c r="C112" s="494"/>
      <c r="D112" s="179" t="s">
        <v>138</v>
      </c>
      <c r="E112" s="174"/>
    </row>
    <row r="113" spans="1:5" hidden="1" x14ac:dyDescent="0.25">
      <c r="A113" s="484"/>
      <c r="B113" s="494" t="s">
        <v>345</v>
      </c>
      <c r="C113" s="494"/>
      <c r="D113" s="179" t="s">
        <v>138</v>
      </c>
      <c r="E113" s="174"/>
    </row>
    <row r="114" spans="1:5" hidden="1" x14ac:dyDescent="0.25">
      <c r="A114" s="484"/>
      <c r="B114" s="494" t="s">
        <v>346</v>
      </c>
      <c r="C114" s="494"/>
      <c r="D114" s="179" t="s">
        <v>138</v>
      </c>
      <c r="E114" s="174"/>
    </row>
    <row r="115" spans="1:5" hidden="1" x14ac:dyDescent="0.25">
      <c r="A115" s="484"/>
      <c r="B115" s="494" t="s">
        <v>347</v>
      </c>
      <c r="C115" s="494"/>
      <c r="D115" s="179" t="s">
        <v>138</v>
      </c>
      <c r="E115" s="174"/>
    </row>
    <row r="116" spans="1:5" hidden="1" x14ac:dyDescent="0.25">
      <c r="A116" s="484"/>
      <c r="B116" s="494" t="s">
        <v>349</v>
      </c>
      <c r="C116" s="494"/>
      <c r="D116" s="179" t="s">
        <v>138</v>
      </c>
      <c r="E116" s="174"/>
    </row>
    <row r="117" spans="1:5" hidden="1" x14ac:dyDescent="0.25">
      <c r="A117" s="484"/>
      <c r="B117" s="494" t="s">
        <v>350</v>
      </c>
      <c r="C117" s="494"/>
      <c r="D117" s="179" t="s">
        <v>138</v>
      </c>
      <c r="E117" s="174"/>
    </row>
    <row r="118" spans="1:5" hidden="1" x14ac:dyDescent="0.25">
      <c r="A118" s="484"/>
      <c r="B118" s="494" t="s">
        <v>351</v>
      </c>
      <c r="C118" s="494"/>
      <c r="D118" s="179" t="s">
        <v>138</v>
      </c>
      <c r="E118" s="174"/>
    </row>
    <row r="119" spans="1:5" hidden="1" x14ac:dyDescent="0.25">
      <c r="A119" s="484"/>
      <c r="B119" s="494" t="s">
        <v>352</v>
      </c>
      <c r="C119" s="494"/>
      <c r="D119" s="179" t="s">
        <v>138</v>
      </c>
      <c r="E119" s="174"/>
    </row>
    <row r="120" spans="1:5" hidden="1" x14ac:dyDescent="0.25">
      <c r="A120" s="484"/>
      <c r="B120" s="494" t="s">
        <v>353</v>
      </c>
      <c r="C120" s="494"/>
      <c r="D120" s="179" t="s">
        <v>138</v>
      </c>
      <c r="E120" s="174"/>
    </row>
    <row r="121" spans="1:5" hidden="1" x14ac:dyDescent="0.25">
      <c r="A121" s="484"/>
      <c r="B121" s="494" t="s">
        <v>354</v>
      </c>
      <c r="C121" s="494"/>
      <c r="D121" s="179" t="s">
        <v>138</v>
      </c>
      <c r="E121" s="174"/>
    </row>
    <row r="122" spans="1:5" hidden="1" x14ac:dyDescent="0.25">
      <c r="A122" s="484"/>
      <c r="B122" s="494" t="s">
        <v>355</v>
      </c>
      <c r="C122" s="494"/>
      <c r="E122" s="179" t="s">
        <v>138</v>
      </c>
    </row>
    <row r="123" spans="1:5" hidden="1" x14ac:dyDescent="0.25">
      <c r="A123" s="484"/>
      <c r="B123" s="494" t="s">
        <v>356</v>
      </c>
      <c r="C123" s="494"/>
      <c r="D123" s="179" t="s">
        <v>138</v>
      </c>
      <c r="E123" s="174"/>
    </row>
    <row r="124" spans="1:5" hidden="1" x14ac:dyDescent="0.25">
      <c r="A124" s="484"/>
      <c r="B124" s="494" t="s">
        <v>357</v>
      </c>
      <c r="C124" s="494"/>
      <c r="D124" s="179" t="s">
        <v>138</v>
      </c>
      <c r="E124" s="174"/>
    </row>
    <row r="125" spans="1:5" ht="15.75" hidden="1" thickBot="1" x14ac:dyDescent="0.3">
      <c r="A125" s="485"/>
      <c r="B125" s="329" t="s">
        <v>358</v>
      </c>
      <c r="C125" s="329"/>
      <c r="D125" s="150" t="s">
        <v>138</v>
      </c>
      <c r="E125" s="175"/>
    </row>
  </sheetData>
  <mergeCells count="125">
    <mergeCell ref="B125:C125"/>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D45:E47 D52:E71 D112:E121 D73:E82 E44 D34:E43 D84:E86 E83 D123:E125 E122 D91:E110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P123"/>
  <sheetViews>
    <sheetView view="pageBreakPreview" topLeftCell="A35" zoomScale="90" zoomScaleNormal="130" zoomScaleSheetLayoutView="90" workbookViewId="0">
      <selection activeCell="F37" sqref="F37:H37"/>
    </sheetView>
  </sheetViews>
  <sheetFormatPr baseColWidth="10" defaultColWidth="11.42578125" defaultRowHeight="14.25" x14ac:dyDescent="0.2"/>
  <cols>
    <col min="1" max="3" width="6.5703125" style="1" customWidth="1"/>
    <col min="4" max="4" width="32.7109375" style="1" customWidth="1"/>
    <col min="5" max="5" width="27.5703125" style="1" customWidth="1"/>
    <col min="6" max="6" width="8.5703125" style="1" customWidth="1"/>
    <col min="7" max="7" width="38" style="1" customWidth="1"/>
    <col min="8" max="8" width="30.28515625" style="1" customWidth="1"/>
    <col min="9" max="9" width="18.28515625" style="1" customWidth="1"/>
    <col min="10" max="10" width="15.5703125" style="1" customWidth="1"/>
    <col min="11" max="11" width="19.28515625" style="1" customWidth="1"/>
    <col min="12" max="12" width="14.5703125" style="1" customWidth="1"/>
    <col min="13" max="16384" width="11.42578125" style="1"/>
  </cols>
  <sheetData>
    <row r="1" spans="1:16" ht="15" customHeight="1" x14ac:dyDescent="0.2">
      <c r="A1" s="550" t="str">
        <f>CONTEXTO!B1</f>
        <v xml:space="preserve">PROCESO: </v>
      </c>
      <c r="B1" s="316"/>
      <c r="C1" s="316"/>
      <c r="D1" s="316"/>
      <c r="E1" s="316"/>
      <c r="F1" s="316"/>
      <c r="G1" s="316"/>
      <c r="H1" s="316"/>
      <c r="I1" s="317"/>
      <c r="J1" s="327" t="s">
        <v>493</v>
      </c>
      <c r="K1" s="327"/>
      <c r="L1" s="563"/>
      <c r="M1" s="2"/>
      <c r="P1" s="431"/>
    </row>
    <row r="2" spans="1:16" ht="15" customHeight="1" x14ac:dyDescent="0.2">
      <c r="A2" s="551"/>
      <c r="B2" s="319"/>
      <c r="C2" s="319"/>
      <c r="D2" s="319"/>
      <c r="E2" s="319"/>
      <c r="F2" s="319"/>
      <c r="G2" s="319"/>
      <c r="H2" s="319"/>
      <c r="I2" s="320"/>
      <c r="J2" s="494" t="s">
        <v>472</v>
      </c>
      <c r="K2" s="494"/>
      <c r="L2" s="564"/>
      <c r="M2" s="2"/>
      <c r="P2" s="431"/>
    </row>
    <row r="3" spans="1:16" ht="15" customHeight="1" x14ac:dyDescent="0.2">
      <c r="A3" s="551" t="s">
        <v>60</v>
      </c>
      <c r="B3" s="319"/>
      <c r="C3" s="319"/>
      <c r="D3" s="319"/>
      <c r="E3" s="319"/>
      <c r="F3" s="319"/>
      <c r="G3" s="319"/>
      <c r="H3" s="319"/>
      <c r="I3" s="320"/>
      <c r="J3" s="494" t="s">
        <v>473</v>
      </c>
      <c r="K3" s="494"/>
      <c r="L3" s="564"/>
      <c r="M3" s="2"/>
      <c r="P3" s="431"/>
    </row>
    <row r="4" spans="1:16" ht="15.75" customHeight="1" x14ac:dyDescent="0.2">
      <c r="A4" s="552"/>
      <c r="B4" s="474"/>
      <c r="C4" s="474"/>
      <c r="D4" s="474"/>
      <c r="E4" s="474"/>
      <c r="F4" s="474"/>
      <c r="G4" s="474"/>
      <c r="H4" s="474"/>
      <c r="I4" s="553"/>
      <c r="J4" s="494" t="s">
        <v>494</v>
      </c>
      <c r="K4" s="494"/>
      <c r="L4" s="565"/>
      <c r="M4" s="2"/>
      <c r="P4" s="431"/>
    </row>
    <row r="5" spans="1:16" ht="15.75" customHeight="1" x14ac:dyDescent="0.2">
      <c r="A5" s="560"/>
      <c r="B5" s="561"/>
      <c r="C5" s="561"/>
      <c r="D5" s="561"/>
      <c r="E5" s="561"/>
      <c r="F5" s="561"/>
      <c r="G5" s="561"/>
      <c r="H5" s="561"/>
      <c r="I5" s="561"/>
      <c r="J5" s="561"/>
      <c r="K5" s="561"/>
      <c r="L5" s="562"/>
      <c r="M5" s="2"/>
      <c r="P5" s="58"/>
    </row>
    <row r="6" spans="1:16" ht="15" customHeight="1" x14ac:dyDescent="0.2">
      <c r="A6" s="554" t="str">
        <f>CONTEXTO!A8</f>
        <v>PROCESO: PLANEACIÓN ESTRATÉGICA Y TERRITORIAL</v>
      </c>
      <c r="B6" s="555"/>
      <c r="C6" s="555"/>
      <c r="D6" s="555"/>
      <c r="E6" s="555"/>
      <c r="F6" s="555"/>
      <c r="G6" s="555"/>
      <c r="H6" s="555"/>
      <c r="I6" s="555"/>
      <c r="J6" s="555"/>
      <c r="K6" s="555"/>
      <c r="L6" s="556"/>
    </row>
    <row r="7" spans="1:16" ht="32.25" customHeight="1" thickBot="1" x14ac:dyDescent="0.25">
      <c r="A7" s="557"/>
      <c r="B7" s="558"/>
      <c r="C7" s="558"/>
      <c r="D7" s="558"/>
      <c r="E7" s="558"/>
      <c r="F7" s="558"/>
      <c r="G7" s="558"/>
      <c r="H7" s="558"/>
      <c r="I7" s="558"/>
      <c r="J7" s="558"/>
      <c r="K7" s="558"/>
      <c r="L7" s="559"/>
    </row>
    <row r="8" spans="1:16" ht="23.25" customHeight="1" x14ac:dyDescent="0.2">
      <c r="A8" s="569" t="s">
        <v>61</v>
      </c>
      <c r="B8" s="569"/>
      <c r="C8" s="569"/>
      <c r="D8" s="569"/>
      <c r="E8" s="569"/>
      <c r="F8" s="237"/>
      <c r="G8" s="566" t="s">
        <v>9</v>
      </c>
      <c r="H8" s="567"/>
      <c r="I8" s="567"/>
      <c r="J8" s="567"/>
      <c r="K8" s="567"/>
      <c r="L8" s="568"/>
    </row>
    <row r="9" spans="1:16" ht="23.25" customHeight="1" x14ac:dyDescent="0.2">
      <c r="A9" s="569"/>
      <c r="B9" s="569"/>
      <c r="C9" s="569"/>
      <c r="D9" s="569"/>
      <c r="E9" s="569"/>
      <c r="F9" s="236"/>
      <c r="G9" s="545" t="s">
        <v>62</v>
      </c>
      <c r="H9" s="545"/>
      <c r="I9" s="545" t="s">
        <v>63</v>
      </c>
      <c r="J9" s="545"/>
      <c r="K9" s="545"/>
      <c r="L9" s="545"/>
    </row>
    <row r="10" spans="1:16" ht="23.25" customHeight="1" x14ac:dyDescent="0.25">
      <c r="A10" s="569"/>
      <c r="B10" s="569"/>
      <c r="C10" s="569"/>
      <c r="D10" s="569"/>
      <c r="E10" s="569"/>
      <c r="F10" s="236"/>
      <c r="G10" s="546" t="s">
        <v>64</v>
      </c>
      <c r="H10" s="546"/>
      <c r="I10" s="547" t="s">
        <v>65</v>
      </c>
      <c r="J10" s="548"/>
      <c r="K10" s="548"/>
      <c r="L10" s="549"/>
    </row>
    <row r="11" spans="1:16" ht="43.5" customHeight="1" x14ac:dyDescent="0.2">
      <c r="A11" s="569"/>
      <c r="B11" s="569"/>
      <c r="C11" s="569"/>
      <c r="D11" s="569"/>
      <c r="E11" s="569"/>
      <c r="F11" s="237">
        <v>1</v>
      </c>
      <c r="G11" s="543" t="str">
        <f>'PRIORIZACIÓN DE CAUSA'!B20</f>
        <v xml:space="preserve">
Personal insuficiente para apoyar la totalidad de procesos </v>
      </c>
      <c r="H11" s="544"/>
      <c r="I11" s="531" t="s">
        <v>476</v>
      </c>
      <c r="J11" s="532"/>
      <c r="K11" s="532"/>
      <c r="L11" s="533"/>
    </row>
    <row r="12" spans="1:16" ht="43.5" customHeight="1" x14ac:dyDescent="0.2">
      <c r="A12" s="569"/>
      <c r="B12" s="569"/>
      <c r="C12" s="569"/>
      <c r="D12" s="569"/>
      <c r="E12" s="569"/>
      <c r="F12" s="237">
        <v>2</v>
      </c>
      <c r="G12" s="543" t="str">
        <f>'PRIORIZACIÓN DE CAUSA'!B21</f>
        <v xml:space="preserve">Dificultad en la continuidad de las actividades del proceso debido a la alta rotacion de personal. </v>
      </c>
      <c r="H12" s="544"/>
      <c r="I12" s="534"/>
      <c r="J12" s="535"/>
      <c r="K12" s="535"/>
      <c r="L12" s="536"/>
    </row>
    <row r="13" spans="1:16" ht="43.5" customHeight="1" x14ac:dyDescent="0.2">
      <c r="A13" s="569"/>
      <c r="B13" s="569"/>
      <c r="C13" s="569"/>
      <c r="D13" s="569"/>
      <c r="E13" s="569"/>
      <c r="F13" s="237">
        <v>3</v>
      </c>
      <c r="G13" s="543" t="str">
        <f>'PRIORIZACIÓN DE CAUSA'!B22</f>
        <v xml:space="preserve">Ausencia de  sentido de pertenencia por parte del personal con la entidad </v>
      </c>
      <c r="H13" s="544"/>
      <c r="I13" s="572" t="s">
        <v>477</v>
      </c>
      <c r="J13" s="573"/>
      <c r="K13" s="573"/>
      <c r="L13" s="574"/>
    </row>
    <row r="14" spans="1:16" ht="43.5" customHeight="1" x14ac:dyDescent="0.2">
      <c r="A14" s="569"/>
      <c r="B14" s="569"/>
      <c r="C14" s="569"/>
      <c r="D14" s="569"/>
      <c r="E14" s="569"/>
      <c r="F14" s="237">
        <v>4</v>
      </c>
      <c r="G14" s="543" t="str">
        <f>'PRIORIZACIÓN DE CAUSA'!B23</f>
        <v>Presupuesto insuficiente para la consecución de objetivos</v>
      </c>
      <c r="H14" s="544"/>
      <c r="I14" s="537" t="s">
        <v>478</v>
      </c>
      <c r="J14" s="538"/>
      <c r="K14" s="538"/>
      <c r="L14" s="539"/>
    </row>
    <row r="15" spans="1:16" ht="49.5" customHeight="1" x14ac:dyDescent="0.2">
      <c r="A15" s="569"/>
      <c r="B15" s="569"/>
      <c r="C15" s="569"/>
      <c r="D15" s="569"/>
      <c r="E15" s="569"/>
      <c r="F15" s="237">
        <v>5</v>
      </c>
      <c r="G15" s="543" t="str">
        <f>'PRIORIZACIÓN DE CAUSA'!B24</f>
        <v>Indebida formulaciòn de los diferentes planesde acción.</v>
      </c>
      <c r="H15" s="544"/>
      <c r="I15" s="537" t="s">
        <v>479</v>
      </c>
      <c r="J15" s="538"/>
      <c r="K15" s="538"/>
      <c r="L15" s="539"/>
    </row>
    <row r="16" spans="1:16" ht="49.5" customHeight="1" x14ac:dyDescent="0.2">
      <c r="A16" s="569"/>
      <c r="B16" s="569"/>
      <c r="C16" s="569"/>
      <c r="D16" s="569"/>
      <c r="E16" s="569"/>
      <c r="F16" s="237">
        <v>6</v>
      </c>
      <c r="G16" s="543" t="str">
        <f>'PRIORIZACIÓN DE CAUSA'!B25</f>
        <v xml:space="preserve">Dificultad del trabajo en equipo </v>
      </c>
      <c r="H16" s="544"/>
      <c r="I16" s="570" t="s">
        <v>480</v>
      </c>
      <c r="J16" s="570"/>
      <c r="K16" s="570"/>
      <c r="L16" s="570"/>
    </row>
    <row r="17" spans="1:12" ht="54.75" customHeight="1" x14ac:dyDescent="0.2">
      <c r="A17" s="569"/>
      <c r="B17" s="569"/>
      <c r="C17" s="569"/>
      <c r="D17" s="569"/>
      <c r="E17" s="569"/>
      <c r="F17" s="237">
        <v>7</v>
      </c>
      <c r="G17" s="543" t="str">
        <f>'PRIORIZACIÓN DE CAUSA'!B26</f>
        <v>Incumplimiento de la ejecución de los procedimientos y tramites internos</v>
      </c>
      <c r="H17" s="544"/>
      <c r="I17" s="571" t="s">
        <v>481</v>
      </c>
      <c r="J17" s="571"/>
      <c r="K17" s="571"/>
      <c r="L17" s="571"/>
    </row>
    <row r="18" spans="1:12" ht="48.75" customHeight="1" x14ac:dyDescent="0.2">
      <c r="A18" s="569"/>
      <c r="B18" s="569"/>
      <c r="C18" s="569"/>
      <c r="D18" s="569"/>
      <c r="E18" s="569"/>
      <c r="F18" s="237">
        <v>8</v>
      </c>
      <c r="G18" s="543" t="str">
        <f>'PRIORIZACIÓN DE CAUSA'!B27</f>
        <v>Personas externas que  puedan acceder modificar o alterar la información de uso exculsivo de la entidad.</v>
      </c>
      <c r="H18" s="544"/>
      <c r="I18" s="570" t="s">
        <v>482</v>
      </c>
      <c r="J18" s="570"/>
      <c r="K18" s="570"/>
      <c r="L18" s="570"/>
    </row>
    <row r="19" spans="1:12" ht="54.75" customHeight="1" x14ac:dyDescent="0.2">
      <c r="A19" s="569"/>
      <c r="B19" s="569"/>
      <c r="C19" s="569"/>
      <c r="D19" s="569"/>
      <c r="E19" s="569"/>
      <c r="F19" s="237">
        <v>9</v>
      </c>
      <c r="G19" s="543" t="str">
        <f>'PRIORIZACIÓN DE CAUSA'!B28</f>
        <v>Dificultad en la comunicación en los diferentes niveles jerarquicos</v>
      </c>
      <c r="H19" s="544"/>
      <c r="I19" s="575" t="s">
        <v>483</v>
      </c>
      <c r="J19" s="576"/>
      <c r="K19" s="576"/>
      <c r="L19" s="577"/>
    </row>
    <row r="20" spans="1:12" ht="59.25" customHeight="1" x14ac:dyDescent="0.2">
      <c r="A20" s="569"/>
      <c r="B20" s="569"/>
      <c r="C20" s="569"/>
      <c r="D20" s="569"/>
      <c r="E20" s="569"/>
      <c r="F20" s="237">
        <v>10</v>
      </c>
      <c r="G20" s="543" t="str">
        <f>'PRIORIZACIÓN DE CAUSA'!B29</f>
        <v>Deficiencia de desarrollos tecnologicos que permitan tener tramites en linea</v>
      </c>
      <c r="H20" s="544"/>
      <c r="I20" s="575" t="s">
        <v>484</v>
      </c>
      <c r="J20" s="576"/>
      <c r="K20" s="576"/>
      <c r="L20" s="577"/>
    </row>
    <row r="21" spans="1:12" ht="49.5" customHeight="1" x14ac:dyDescent="0.2">
      <c r="A21" s="569"/>
      <c r="B21" s="569"/>
      <c r="C21" s="569"/>
      <c r="D21" s="569"/>
      <c r="E21" s="569"/>
      <c r="F21" s="237">
        <v>11</v>
      </c>
      <c r="G21" s="543" t="str">
        <f>'PRIORIZACIÓN DE CAUSA'!B30</f>
        <v xml:space="preserve">Dificultad de la sistematización de la documentación fisica,  al no contar con la infraestructura tecnologica necesaria </v>
      </c>
      <c r="H21" s="544"/>
      <c r="I21" s="575" t="s">
        <v>485</v>
      </c>
      <c r="J21" s="576"/>
      <c r="K21" s="576"/>
      <c r="L21" s="577"/>
    </row>
    <row r="22" spans="1:12" ht="49.5" customHeight="1" x14ac:dyDescent="0.2">
      <c r="A22" s="569"/>
      <c r="B22" s="569"/>
      <c r="C22" s="569"/>
      <c r="D22" s="569"/>
      <c r="E22" s="569"/>
      <c r="F22" s="237">
        <v>12</v>
      </c>
      <c r="G22" s="543" t="str">
        <f>'PRIORIZACIÓN DE CAUSA'!B31</f>
        <v>falta de equipos tecnologicos que permitan salvaguardar la informacion (ups)</v>
      </c>
      <c r="H22" s="544"/>
      <c r="I22" s="575" t="s">
        <v>486</v>
      </c>
      <c r="J22" s="576"/>
      <c r="K22" s="576"/>
      <c r="L22" s="577"/>
    </row>
    <row r="23" spans="1:12" ht="49.5" customHeight="1" x14ac:dyDescent="0.2">
      <c r="A23" s="569"/>
      <c r="B23" s="569"/>
      <c r="C23" s="569"/>
      <c r="D23" s="569"/>
      <c r="E23" s="569"/>
      <c r="F23" s="237">
        <v>13</v>
      </c>
      <c r="G23" s="543" t="str">
        <f>'PRIORIZACIÓN DE CAUSA'!B32</f>
        <v>Retraso en la adopción y consecución  de equipos acordes a la necesidad.</v>
      </c>
      <c r="H23" s="544"/>
      <c r="I23" s="575" t="s">
        <v>487</v>
      </c>
      <c r="J23" s="576"/>
      <c r="K23" s="576"/>
      <c r="L23" s="577"/>
    </row>
    <row r="24" spans="1:12" ht="49.5" customHeight="1" x14ac:dyDescent="0.2">
      <c r="A24" s="569"/>
      <c r="B24" s="569"/>
      <c r="C24" s="569"/>
      <c r="D24" s="569"/>
      <c r="E24" s="569"/>
      <c r="F24" s="237">
        <v>14</v>
      </c>
      <c r="G24" s="543" t="s">
        <v>460</v>
      </c>
      <c r="H24" s="544"/>
      <c r="I24" s="537" t="s">
        <v>488</v>
      </c>
      <c r="J24" s="538"/>
      <c r="K24" s="538"/>
      <c r="L24" s="539"/>
    </row>
    <row r="25" spans="1:12" ht="49.5" customHeight="1" x14ac:dyDescent="0.2">
      <c r="A25" s="569"/>
      <c r="B25" s="569"/>
      <c r="C25" s="569"/>
      <c r="D25" s="569"/>
      <c r="E25" s="569"/>
      <c r="F25" s="237">
        <v>15</v>
      </c>
      <c r="G25" s="543" t="s">
        <v>427</v>
      </c>
      <c r="H25" s="544"/>
      <c r="I25" s="537" t="s">
        <v>490</v>
      </c>
      <c r="J25" s="538"/>
      <c r="K25" s="538"/>
      <c r="L25" s="539"/>
    </row>
    <row r="26" spans="1:12" ht="49.5" customHeight="1" x14ac:dyDescent="0.2">
      <c r="A26" s="569"/>
      <c r="B26" s="569"/>
      <c r="C26" s="569"/>
      <c r="D26" s="569"/>
      <c r="E26" s="569"/>
      <c r="F26" s="237">
        <v>16</v>
      </c>
      <c r="G26" s="543" t="s">
        <v>461</v>
      </c>
      <c r="H26" s="544"/>
      <c r="I26" s="537"/>
      <c r="J26" s="538"/>
      <c r="K26" s="538"/>
      <c r="L26" s="539"/>
    </row>
    <row r="27" spans="1:12" ht="51.75" customHeight="1" x14ac:dyDescent="0.2">
      <c r="A27" s="614" t="s">
        <v>7</v>
      </c>
      <c r="B27" s="614" t="s">
        <v>63</v>
      </c>
      <c r="C27" s="234"/>
      <c r="D27" s="546" t="s">
        <v>66</v>
      </c>
      <c r="E27" s="546"/>
      <c r="F27" s="587" t="s">
        <v>466</v>
      </c>
      <c r="G27" s="588"/>
      <c r="H27" s="589"/>
      <c r="I27" s="587" t="s">
        <v>467</v>
      </c>
      <c r="J27" s="593"/>
      <c r="K27" s="593"/>
      <c r="L27" s="594"/>
    </row>
    <row r="28" spans="1:12" ht="69.75" customHeight="1" x14ac:dyDescent="0.2">
      <c r="A28" s="614"/>
      <c r="B28" s="614"/>
      <c r="C28" s="239"/>
      <c r="D28" s="580" t="s">
        <v>401</v>
      </c>
      <c r="E28" s="582"/>
      <c r="F28" s="537" t="s">
        <v>465</v>
      </c>
      <c r="G28" s="538"/>
      <c r="H28" s="539"/>
      <c r="I28" s="540" t="s">
        <v>409</v>
      </c>
      <c r="J28" s="541"/>
      <c r="K28" s="541"/>
      <c r="L28" s="542"/>
    </row>
    <row r="29" spans="1:12" ht="51" customHeight="1" x14ac:dyDescent="0.2">
      <c r="A29" s="614"/>
      <c r="B29" s="614"/>
      <c r="C29" s="239"/>
      <c r="D29" s="543" t="s">
        <v>402</v>
      </c>
      <c r="E29" s="544"/>
      <c r="F29" s="537" t="s">
        <v>450</v>
      </c>
      <c r="G29" s="538"/>
      <c r="H29" s="539"/>
      <c r="I29" s="540" t="s">
        <v>410</v>
      </c>
      <c r="J29" s="541"/>
      <c r="K29" s="541"/>
      <c r="L29" s="542"/>
    </row>
    <row r="30" spans="1:12" ht="54.75" customHeight="1" x14ac:dyDescent="0.2">
      <c r="A30" s="614"/>
      <c r="B30" s="614"/>
      <c r="C30" s="239"/>
      <c r="D30" s="543" t="s">
        <v>403</v>
      </c>
      <c r="E30" s="544"/>
      <c r="F30" s="537" t="s">
        <v>491</v>
      </c>
      <c r="G30" s="538"/>
      <c r="H30" s="539"/>
      <c r="I30" s="540" t="s">
        <v>411</v>
      </c>
      <c r="J30" s="541"/>
      <c r="K30" s="541"/>
      <c r="L30" s="542"/>
    </row>
    <row r="31" spans="1:12" ht="49.5" customHeight="1" x14ac:dyDescent="0.2">
      <c r="A31" s="614"/>
      <c r="B31" s="614"/>
      <c r="C31" s="234"/>
      <c r="D31" s="609" t="s">
        <v>404</v>
      </c>
      <c r="E31" s="610"/>
      <c r="F31" s="537" t="s">
        <v>523</v>
      </c>
      <c r="G31" s="538"/>
      <c r="H31" s="539"/>
      <c r="I31" s="540" t="s">
        <v>412</v>
      </c>
      <c r="J31" s="541"/>
      <c r="K31" s="541"/>
      <c r="L31" s="542"/>
    </row>
    <row r="32" spans="1:12" ht="51" customHeight="1" x14ac:dyDescent="0.2">
      <c r="A32" s="614"/>
      <c r="B32" s="614"/>
      <c r="C32" s="239"/>
      <c r="D32" s="580" t="s">
        <v>405</v>
      </c>
      <c r="E32" s="611"/>
      <c r="F32" s="537" t="s">
        <v>445</v>
      </c>
      <c r="G32" s="538"/>
      <c r="H32" s="539"/>
      <c r="I32" s="578"/>
      <c r="J32" s="578"/>
      <c r="K32" s="578"/>
      <c r="L32" s="578"/>
    </row>
    <row r="33" spans="1:12" ht="52.5" customHeight="1" x14ac:dyDescent="0.2">
      <c r="A33" s="614"/>
      <c r="B33" s="614"/>
      <c r="C33" s="234"/>
      <c r="D33" s="610" t="s">
        <v>406</v>
      </c>
      <c r="E33" s="610"/>
      <c r="F33" s="572" t="s">
        <v>455</v>
      </c>
      <c r="G33" s="573"/>
      <c r="H33" s="574"/>
      <c r="I33" s="578"/>
      <c r="J33" s="578"/>
      <c r="K33" s="578"/>
      <c r="L33" s="578"/>
    </row>
    <row r="34" spans="1:12" ht="67.5" customHeight="1" x14ac:dyDescent="0.2">
      <c r="A34" s="614"/>
      <c r="B34" s="614"/>
      <c r="C34" s="234"/>
      <c r="D34" s="610" t="s">
        <v>407</v>
      </c>
      <c r="E34" s="610"/>
      <c r="F34" s="572" t="s">
        <v>468</v>
      </c>
      <c r="G34" s="573"/>
      <c r="H34" s="574"/>
      <c r="I34" s="584"/>
      <c r="J34" s="585"/>
      <c r="K34" s="585"/>
      <c r="L34" s="586"/>
    </row>
    <row r="35" spans="1:12" ht="67.5" customHeight="1" x14ac:dyDescent="0.2">
      <c r="A35" s="614"/>
      <c r="B35" s="614"/>
      <c r="C35" s="304"/>
      <c r="D35" s="609" t="s">
        <v>408</v>
      </c>
      <c r="E35" s="609"/>
      <c r="F35" s="537" t="s">
        <v>463</v>
      </c>
      <c r="G35" s="538"/>
      <c r="H35" s="539"/>
      <c r="I35" s="301"/>
      <c r="J35" s="302"/>
      <c r="K35" s="302"/>
      <c r="L35" s="303"/>
    </row>
    <row r="36" spans="1:12" ht="51" customHeight="1" x14ac:dyDescent="0.2">
      <c r="A36" s="614"/>
      <c r="B36" s="614"/>
      <c r="C36" s="234"/>
      <c r="D36" s="630" t="s">
        <v>462</v>
      </c>
      <c r="E36" s="630"/>
      <c r="F36" s="615" t="s">
        <v>464</v>
      </c>
      <c r="G36" s="616"/>
      <c r="H36" s="617"/>
      <c r="I36" s="578"/>
      <c r="J36" s="578"/>
      <c r="K36" s="578"/>
      <c r="L36" s="578"/>
    </row>
    <row r="37" spans="1:12" ht="51" customHeight="1" x14ac:dyDescent="0.2">
      <c r="A37" s="614"/>
      <c r="B37" s="614"/>
      <c r="C37" s="234"/>
      <c r="D37" s="252" t="s">
        <v>524</v>
      </c>
      <c r="F37" s="612" t="s">
        <v>525</v>
      </c>
      <c r="G37" s="612"/>
      <c r="H37" s="613"/>
      <c r="I37" s="579"/>
      <c r="J37" s="579"/>
      <c r="K37" s="579"/>
      <c r="L37" s="579"/>
    </row>
    <row r="38" spans="1:12" ht="66" customHeight="1" x14ac:dyDescent="0.25">
      <c r="A38" s="614"/>
      <c r="B38" s="614" t="s">
        <v>62</v>
      </c>
      <c r="C38" s="234"/>
      <c r="D38" s="546" t="s">
        <v>67</v>
      </c>
      <c r="E38" s="546"/>
      <c r="F38" s="618" t="s">
        <v>256</v>
      </c>
      <c r="G38" s="619"/>
      <c r="H38" s="620"/>
      <c r="I38" s="590" t="s">
        <v>257</v>
      </c>
      <c r="J38" s="591"/>
      <c r="K38" s="591"/>
      <c r="L38" s="592"/>
    </row>
    <row r="39" spans="1:12" ht="51.75" customHeight="1" x14ac:dyDescent="0.2">
      <c r="A39" s="614"/>
      <c r="B39" s="614"/>
      <c r="C39" s="239">
        <v>1</v>
      </c>
      <c r="D39" s="607" t="str">
        <f>'PRIORIZACIÓN DE CAUSA'!B12</f>
        <v xml:space="preserve">Cambios de gobierno </v>
      </c>
      <c r="E39" s="608"/>
      <c r="F39" s="537" t="s">
        <v>446</v>
      </c>
      <c r="G39" s="538"/>
      <c r="H39" s="539"/>
      <c r="I39" s="596" t="s">
        <v>413</v>
      </c>
      <c r="J39" s="597"/>
      <c r="K39" s="597"/>
      <c r="L39" s="598"/>
    </row>
    <row r="40" spans="1:12" ht="47.25" customHeight="1" x14ac:dyDescent="0.2">
      <c r="A40" s="614"/>
      <c r="B40" s="614"/>
      <c r="C40" s="239">
        <v>2</v>
      </c>
      <c r="D40" s="607" t="str">
        <f>'PRIORIZACIÓN DE CAUSA'!B13</f>
        <v xml:space="preserve"> Modificación de politicas publicas </v>
      </c>
      <c r="E40" s="608"/>
      <c r="F40" s="537" t="s">
        <v>447</v>
      </c>
      <c r="G40" s="538"/>
      <c r="H40" s="539"/>
      <c r="I40" s="540" t="s">
        <v>414</v>
      </c>
      <c r="J40" s="541"/>
      <c r="K40" s="541"/>
      <c r="L40" s="542"/>
    </row>
    <row r="41" spans="1:12" ht="49.5" customHeight="1" x14ac:dyDescent="0.2">
      <c r="A41" s="614"/>
      <c r="B41" s="614"/>
      <c r="C41" s="239">
        <v>3</v>
      </c>
      <c r="D41" s="607" t="str">
        <f>'PRIORIZACIÓN DE CAUSA'!B14</f>
        <v xml:space="preserve">Cambios demograficos que influyen en la planeación </v>
      </c>
      <c r="E41" s="608"/>
      <c r="F41" s="537" t="s">
        <v>448</v>
      </c>
      <c r="G41" s="538"/>
      <c r="H41" s="539"/>
      <c r="I41" s="599" t="s">
        <v>415</v>
      </c>
      <c r="J41" s="599"/>
      <c r="K41" s="599"/>
      <c r="L41" s="599"/>
    </row>
    <row r="42" spans="1:12" ht="48" customHeight="1" x14ac:dyDescent="0.2">
      <c r="A42" s="614"/>
      <c r="B42" s="614"/>
      <c r="C42" s="239">
        <v>4</v>
      </c>
      <c r="D42" s="607" t="str">
        <f>'PRIORIZACIÓN DE CAUSA'!B15</f>
        <v>la obsolesencia planeada de parte de la industria de las telecomunicaciones.</v>
      </c>
      <c r="E42" s="608"/>
      <c r="F42" s="627" t="s">
        <v>449</v>
      </c>
      <c r="G42" s="628"/>
      <c r="H42" s="629"/>
      <c r="I42" s="599" t="s">
        <v>416</v>
      </c>
      <c r="J42" s="599"/>
      <c r="K42" s="599"/>
      <c r="L42" s="599"/>
    </row>
    <row r="43" spans="1:12" ht="75.75" customHeight="1" x14ac:dyDescent="0.2">
      <c r="A43" s="614"/>
      <c r="B43" s="614"/>
      <c r="C43" s="239">
        <v>5</v>
      </c>
      <c r="D43" s="607" t="str">
        <f>'PRIORIZACIÓN DE CAUSA'!B16</f>
        <v>Ocurrecia de un evento catastrofico que afecte el territorio municipal (COVID-19)</v>
      </c>
      <c r="E43" s="608"/>
      <c r="F43" s="624" t="s">
        <v>453</v>
      </c>
      <c r="G43" s="625"/>
      <c r="H43" s="626"/>
      <c r="I43" s="599" t="s">
        <v>518</v>
      </c>
      <c r="J43" s="599"/>
      <c r="K43" s="599"/>
      <c r="L43" s="599"/>
    </row>
    <row r="44" spans="1:12" ht="45.75" customHeight="1" x14ac:dyDescent="0.25">
      <c r="A44" s="614"/>
      <c r="B44" s="614"/>
      <c r="C44" s="239">
        <v>6</v>
      </c>
      <c r="D44" s="607" t="str">
        <f>'PRIORIZACIÓN DE CAUSA'!B17</f>
        <v xml:space="preserve">Propagación del virus covid-19 a pesar de los esfuerzos estatales y de la sociedad para evitar su contagio </v>
      </c>
      <c r="E44" s="608"/>
      <c r="F44" s="621" t="s">
        <v>456</v>
      </c>
      <c r="G44" s="622"/>
      <c r="H44" s="623"/>
      <c r="I44" s="599" t="s">
        <v>475</v>
      </c>
      <c r="J44" s="599"/>
      <c r="K44" s="599"/>
      <c r="L44" s="599"/>
    </row>
    <row r="45" spans="1:12" ht="61.5" customHeight="1" x14ac:dyDescent="0.25">
      <c r="A45" s="614"/>
      <c r="B45" s="614"/>
      <c r="C45" s="239">
        <v>7</v>
      </c>
      <c r="D45" s="607" t="str">
        <f>'PRIORIZACIÓN DE CAUSA'!B18</f>
        <v xml:space="preserve">Decretos emitidos para evitar el contacto social y hacer trabajo en casa </v>
      </c>
      <c r="E45" s="608"/>
      <c r="F45" s="238"/>
      <c r="G45" s="583"/>
      <c r="H45" s="583"/>
      <c r="I45" s="580" t="s">
        <v>489</v>
      </c>
      <c r="J45" s="581"/>
      <c r="K45" s="581"/>
      <c r="L45" s="582"/>
    </row>
    <row r="46" spans="1:12" ht="50.25" customHeight="1" x14ac:dyDescent="0.2">
      <c r="A46" s="614"/>
      <c r="B46" s="614"/>
      <c r="C46" s="239">
        <v>8</v>
      </c>
      <c r="D46" s="607" t="str">
        <f>'PRIORIZACIÓN DE CAUSA'!B19</f>
        <v xml:space="preserve">Difultad en la comunicación con los usuarios o grupos de interes </v>
      </c>
      <c r="E46" s="608"/>
      <c r="F46" s="604"/>
      <c r="G46" s="605"/>
      <c r="H46" s="606"/>
      <c r="I46" s="601"/>
      <c r="J46" s="602"/>
      <c r="K46" s="602"/>
      <c r="L46" s="603"/>
    </row>
    <row r="47" spans="1:12" x14ac:dyDescent="0.2">
      <c r="D47" s="62"/>
      <c r="E47" s="62"/>
      <c r="F47" s="235"/>
      <c r="G47" s="600"/>
      <c r="H47" s="600"/>
      <c r="I47" s="600"/>
      <c r="J47" s="600"/>
      <c r="K47" s="600"/>
      <c r="L47" s="600"/>
    </row>
    <row r="48" spans="1:12" x14ac:dyDescent="0.2">
      <c r="G48" s="595"/>
      <c r="H48" s="595"/>
      <c r="I48" s="595"/>
      <c r="J48" s="595"/>
      <c r="K48" s="595"/>
      <c r="L48" s="595"/>
    </row>
    <row r="49" spans="7:12" x14ac:dyDescent="0.2">
      <c r="G49" s="595"/>
      <c r="H49" s="595"/>
      <c r="I49" s="595"/>
      <c r="J49" s="595"/>
      <c r="K49" s="595"/>
      <c r="L49" s="595"/>
    </row>
    <row r="50" spans="7:12" x14ac:dyDescent="0.2">
      <c r="G50" s="595"/>
      <c r="H50" s="595"/>
      <c r="I50" s="595"/>
      <c r="J50" s="595"/>
      <c r="K50" s="595"/>
      <c r="L50" s="595"/>
    </row>
    <row r="51" spans="7:12" x14ac:dyDescent="0.2">
      <c r="G51" s="595"/>
      <c r="H51" s="595"/>
      <c r="I51" s="595"/>
      <c r="J51" s="595"/>
      <c r="K51" s="595"/>
      <c r="L51" s="595"/>
    </row>
    <row r="52" spans="7:12" x14ac:dyDescent="0.2">
      <c r="G52" s="595"/>
      <c r="H52" s="595"/>
      <c r="I52" s="595"/>
      <c r="J52" s="595"/>
      <c r="K52" s="595"/>
      <c r="L52" s="595"/>
    </row>
    <row r="53" spans="7:12" x14ac:dyDescent="0.2">
      <c r="G53" s="595"/>
      <c r="H53" s="595"/>
      <c r="I53" s="595"/>
      <c r="J53" s="595"/>
      <c r="K53" s="595"/>
      <c r="L53" s="595"/>
    </row>
    <row r="54" spans="7:12" x14ac:dyDescent="0.2">
      <c r="G54" s="595"/>
      <c r="H54" s="595"/>
      <c r="I54" s="595"/>
      <c r="J54" s="595"/>
      <c r="K54" s="595"/>
      <c r="L54" s="595"/>
    </row>
    <row r="55" spans="7:12" x14ac:dyDescent="0.2">
      <c r="G55" s="595"/>
      <c r="H55" s="595"/>
      <c r="I55" s="595"/>
      <c r="J55" s="595"/>
      <c r="K55" s="595"/>
      <c r="L55" s="595"/>
    </row>
    <row r="56" spans="7:12" x14ac:dyDescent="0.2">
      <c r="G56" s="595"/>
      <c r="H56" s="595"/>
      <c r="I56" s="595"/>
      <c r="J56" s="595"/>
      <c r="K56" s="595"/>
      <c r="L56" s="595"/>
    </row>
    <row r="57" spans="7:12" x14ac:dyDescent="0.2">
      <c r="G57" s="595"/>
      <c r="H57" s="595"/>
      <c r="I57" s="595"/>
      <c r="J57" s="595"/>
      <c r="K57" s="595"/>
      <c r="L57" s="595"/>
    </row>
    <row r="58" spans="7:12" x14ac:dyDescent="0.2">
      <c r="G58" s="595"/>
      <c r="H58" s="595"/>
      <c r="I58" s="595"/>
      <c r="J58" s="595"/>
      <c r="K58" s="595"/>
      <c r="L58" s="595"/>
    </row>
    <row r="59" spans="7:12" x14ac:dyDescent="0.2">
      <c r="G59" s="595"/>
      <c r="H59" s="595"/>
      <c r="I59" s="595"/>
      <c r="J59" s="595"/>
      <c r="K59" s="595"/>
      <c r="L59" s="595"/>
    </row>
    <row r="60" spans="7:12" x14ac:dyDescent="0.2">
      <c r="G60" s="595"/>
      <c r="H60" s="595"/>
      <c r="I60" s="595"/>
      <c r="J60" s="595"/>
      <c r="K60" s="595"/>
      <c r="L60" s="595"/>
    </row>
    <row r="61" spans="7:12" x14ac:dyDescent="0.2">
      <c r="G61" s="595"/>
      <c r="H61" s="595"/>
      <c r="I61" s="595"/>
      <c r="J61" s="595"/>
      <c r="K61" s="595"/>
      <c r="L61" s="595"/>
    </row>
    <row r="62" spans="7:12" x14ac:dyDescent="0.2">
      <c r="G62" s="595"/>
      <c r="H62" s="595"/>
      <c r="I62" s="595"/>
      <c r="J62" s="595"/>
      <c r="K62" s="595"/>
      <c r="L62" s="595"/>
    </row>
    <row r="63" spans="7:12" x14ac:dyDescent="0.2">
      <c r="G63" s="595"/>
      <c r="H63" s="595"/>
      <c r="I63" s="595"/>
      <c r="J63" s="595"/>
      <c r="K63" s="595"/>
      <c r="L63" s="595"/>
    </row>
    <row r="64" spans="7:12" x14ac:dyDescent="0.2">
      <c r="G64" s="595"/>
      <c r="H64" s="595"/>
      <c r="I64" s="595"/>
      <c r="J64" s="595"/>
      <c r="K64" s="595"/>
      <c r="L64" s="595"/>
    </row>
    <row r="65" spans="7:12" x14ac:dyDescent="0.2">
      <c r="G65" s="595"/>
      <c r="H65" s="595"/>
      <c r="I65" s="595"/>
      <c r="J65" s="595"/>
      <c r="K65" s="595"/>
      <c r="L65" s="595"/>
    </row>
    <row r="66" spans="7:12" x14ac:dyDescent="0.2">
      <c r="G66" s="595"/>
      <c r="H66" s="595"/>
      <c r="I66" s="595"/>
      <c r="J66" s="595"/>
      <c r="K66" s="595"/>
      <c r="L66" s="595"/>
    </row>
    <row r="67" spans="7:12" x14ac:dyDescent="0.2">
      <c r="G67" s="595"/>
      <c r="H67" s="595"/>
      <c r="I67" s="595"/>
      <c r="J67" s="595"/>
      <c r="K67" s="595"/>
      <c r="L67" s="595"/>
    </row>
    <row r="68" spans="7:12" x14ac:dyDescent="0.2">
      <c r="G68" s="595"/>
      <c r="H68" s="595"/>
      <c r="I68" s="595"/>
      <c r="J68" s="595"/>
      <c r="K68" s="595"/>
      <c r="L68" s="595"/>
    </row>
    <row r="69" spans="7:12" x14ac:dyDescent="0.2">
      <c r="G69" s="595"/>
      <c r="H69" s="595"/>
      <c r="I69" s="595"/>
      <c r="J69" s="595"/>
      <c r="K69" s="595"/>
      <c r="L69" s="595"/>
    </row>
    <row r="70" spans="7:12" x14ac:dyDescent="0.2">
      <c r="G70" s="595"/>
      <c r="H70" s="595"/>
      <c r="I70" s="595"/>
      <c r="J70" s="595"/>
      <c r="K70" s="595"/>
      <c r="L70" s="595"/>
    </row>
    <row r="71" spans="7:12" x14ac:dyDescent="0.2">
      <c r="G71" s="595"/>
      <c r="H71" s="595"/>
      <c r="I71" s="595"/>
      <c r="J71" s="595"/>
      <c r="K71" s="595"/>
      <c r="L71" s="595"/>
    </row>
    <row r="72" spans="7:12" x14ac:dyDescent="0.2">
      <c r="G72" s="595"/>
      <c r="H72" s="595"/>
      <c r="I72" s="595"/>
      <c r="J72" s="595"/>
      <c r="K72" s="595"/>
      <c r="L72" s="595"/>
    </row>
    <row r="73" spans="7:12" x14ac:dyDescent="0.2">
      <c r="G73" s="595"/>
      <c r="H73" s="595"/>
      <c r="I73" s="595"/>
      <c r="J73" s="595"/>
      <c r="K73" s="595"/>
      <c r="L73" s="595"/>
    </row>
    <row r="74" spans="7:12" x14ac:dyDescent="0.2">
      <c r="G74" s="595"/>
      <c r="H74" s="595"/>
      <c r="I74" s="595"/>
      <c r="J74" s="595"/>
      <c r="K74" s="595"/>
      <c r="L74" s="595"/>
    </row>
    <row r="75" spans="7:12" x14ac:dyDescent="0.2">
      <c r="G75" s="595"/>
      <c r="H75" s="595"/>
      <c r="I75" s="595"/>
      <c r="J75" s="595"/>
      <c r="K75" s="595"/>
      <c r="L75" s="595"/>
    </row>
    <row r="76" spans="7:12" x14ac:dyDescent="0.2">
      <c r="G76" s="595"/>
      <c r="H76" s="595"/>
      <c r="I76" s="595"/>
      <c r="J76" s="595"/>
      <c r="K76" s="595"/>
      <c r="L76" s="595"/>
    </row>
    <row r="77" spans="7:12" x14ac:dyDescent="0.2">
      <c r="G77" s="595"/>
      <c r="H77" s="595"/>
      <c r="I77" s="595"/>
      <c r="J77" s="595"/>
      <c r="K77" s="595"/>
      <c r="L77" s="595"/>
    </row>
    <row r="78" spans="7:12" x14ac:dyDescent="0.2">
      <c r="G78" s="595"/>
      <c r="H78" s="595"/>
      <c r="I78" s="595"/>
      <c r="J78" s="595"/>
      <c r="K78" s="595"/>
      <c r="L78" s="595"/>
    </row>
    <row r="79" spans="7:12" x14ac:dyDescent="0.2">
      <c r="G79" s="595"/>
      <c r="H79" s="595"/>
      <c r="I79" s="595"/>
      <c r="J79" s="595"/>
      <c r="K79" s="595"/>
      <c r="L79" s="595"/>
    </row>
    <row r="80" spans="7:12" x14ac:dyDescent="0.2">
      <c r="G80" s="595"/>
      <c r="H80" s="595"/>
      <c r="I80" s="595"/>
      <c r="J80" s="595"/>
      <c r="K80" s="595"/>
      <c r="L80" s="595"/>
    </row>
    <row r="81" spans="7:12" x14ac:dyDescent="0.2">
      <c r="G81" s="595"/>
      <c r="H81" s="595"/>
      <c r="I81" s="595"/>
      <c r="J81" s="595"/>
      <c r="K81" s="595"/>
      <c r="L81" s="595"/>
    </row>
    <row r="82" spans="7:12" x14ac:dyDescent="0.2">
      <c r="G82" s="595"/>
      <c r="H82" s="595"/>
      <c r="I82" s="595"/>
      <c r="J82" s="595"/>
      <c r="K82" s="595"/>
      <c r="L82" s="595"/>
    </row>
    <row r="83" spans="7:12" x14ac:dyDescent="0.2">
      <c r="G83" s="595"/>
      <c r="H83" s="595"/>
      <c r="I83" s="595"/>
      <c r="J83" s="595"/>
      <c r="K83" s="595"/>
      <c r="L83" s="595"/>
    </row>
    <row r="84" spans="7:12" x14ac:dyDescent="0.2">
      <c r="G84" s="595"/>
      <c r="H84" s="595"/>
      <c r="I84" s="595"/>
      <c r="J84" s="595"/>
      <c r="K84" s="595"/>
      <c r="L84" s="595"/>
    </row>
    <row r="85" spans="7:12" x14ac:dyDescent="0.2">
      <c r="G85" s="595"/>
      <c r="H85" s="595"/>
      <c r="I85" s="595"/>
      <c r="J85" s="595"/>
      <c r="K85" s="595"/>
      <c r="L85" s="595"/>
    </row>
    <row r="86" spans="7:12" x14ac:dyDescent="0.2">
      <c r="G86" s="595"/>
      <c r="H86" s="595"/>
      <c r="I86" s="595"/>
      <c r="J86" s="595"/>
      <c r="K86" s="595"/>
      <c r="L86" s="595"/>
    </row>
    <row r="87" spans="7:12" x14ac:dyDescent="0.2">
      <c r="G87" s="595"/>
      <c r="H87" s="595"/>
      <c r="I87" s="595"/>
      <c r="J87" s="595"/>
      <c r="K87" s="595"/>
      <c r="L87" s="595"/>
    </row>
    <row r="88" spans="7:12" x14ac:dyDescent="0.2">
      <c r="G88" s="595"/>
      <c r="H88" s="595"/>
      <c r="I88" s="595"/>
      <c r="J88" s="595"/>
      <c r="K88" s="595"/>
      <c r="L88" s="595"/>
    </row>
    <row r="89" spans="7:12" x14ac:dyDescent="0.2">
      <c r="G89" s="595"/>
      <c r="H89" s="595"/>
      <c r="I89" s="595"/>
      <c r="J89" s="595"/>
      <c r="K89" s="595"/>
      <c r="L89" s="595"/>
    </row>
    <row r="90" spans="7:12" x14ac:dyDescent="0.2">
      <c r="G90" s="595"/>
      <c r="H90" s="595"/>
      <c r="I90" s="595"/>
      <c r="J90" s="595"/>
      <c r="K90" s="595"/>
      <c r="L90" s="595"/>
    </row>
    <row r="91" spans="7:12" x14ac:dyDescent="0.2">
      <c r="G91" s="595"/>
      <c r="H91" s="595"/>
      <c r="I91" s="595"/>
      <c r="J91" s="595"/>
      <c r="K91" s="595"/>
      <c r="L91" s="595"/>
    </row>
    <row r="92" spans="7:12" x14ac:dyDescent="0.2">
      <c r="G92" s="595"/>
      <c r="H92" s="595"/>
      <c r="I92" s="595"/>
      <c r="J92" s="595"/>
      <c r="K92" s="595"/>
      <c r="L92" s="595"/>
    </row>
    <row r="93" spans="7:12" x14ac:dyDescent="0.2">
      <c r="G93" s="595"/>
      <c r="H93" s="595"/>
      <c r="I93" s="595"/>
      <c r="J93" s="595"/>
      <c r="K93" s="595"/>
      <c r="L93" s="595"/>
    </row>
    <row r="94" spans="7:12" x14ac:dyDescent="0.2">
      <c r="G94" s="595"/>
      <c r="H94" s="595"/>
      <c r="I94" s="595"/>
      <c r="J94" s="595"/>
      <c r="K94" s="595"/>
      <c r="L94" s="595"/>
    </row>
    <row r="95" spans="7:12" x14ac:dyDescent="0.2">
      <c r="G95" s="595"/>
      <c r="H95" s="595"/>
      <c r="I95" s="595"/>
      <c r="J95" s="595"/>
      <c r="K95" s="595"/>
      <c r="L95" s="595"/>
    </row>
    <row r="96" spans="7:12" x14ac:dyDescent="0.2">
      <c r="G96" s="595"/>
      <c r="H96" s="595"/>
      <c r="I96" s="595"/>
      <c r="J96" s="595"/>
      <c r="K96" s="595"/>
      <c r="L96" s="595"/>
    </row>
    <row r="97" spans="7:12" x14ac:dyDescent="0.2">
      <c r="G97" s="595"/>
      <c r="H97" s="595"/>
      <c r="I97" s="595"/>
      <c r="J97" s="595"/>
      <c r="K97" s="595"/>
      <c r="L97" s="595"/>
    </row>
    <row r="98" spans="7:12" x14ac:dyDescent="0.2">
      <c r="G98" s="595"/>
      <c r="H98" s="595"/>
      <c r="I98" s="595"/>
      <c r="J98" s="595"/>
      <c r="K98" s="595"/>
      <c r="L98" s="595"/>
    </row>
    <row r="99" spans="7:12" x14ac:dyDescent="0.2">
      <c r="G99" s="595"/>
      <c r="H99" s="595"/>
      <c r="I99" s="595"/>
      <c r="J99" s="595"/>
      <c r="K99" s="595"/>
      <c r="L99" s="595"/>
    </row>
    <row r="100" spans="7:12" x14ac:dyDescent="0.2">
      <c r="G100" s="595"/>
      <c r="H100" s="595"/>
      <c r="I100" s="595"/>
      <c r="J100" s="595"/>
      <c r="K100" s="595"/>
      <c r="L100" s="595"/>
    </row>
    <row r="101" spans="7:12" x14ac:dyDescent="0.2">
      <c r="G101" s="595"/>
      <c r="H101" s="595"/>
      <c r="I101" s="595"/>
      <c r="J101" s="595"/>
      <c r="K101" s="595"/>
      <c r="L101" s="595"/>
    </row>
    <row r="102" spans="7:12" x14ac:dyDescent="0.2">
      <c r="G102" s="595"/>
      <c r="H102" s="595"/>
      <c r="I102" s="595"/>
      <c r="J102" s="595"/>
      <c r="K102" s="595"/>
      <c r="L102" s="595"/>
    </row>
    <row r="103" spans="7:12" x14ac:dyDescent="0.2">
      <c r="G103" s="595"/>
      <c r="H103" s="595"/>
      <c r="I103" s="595"/>
      <c r="J103" s="595"/>
      <c r="K103" s="595"/>
      <c r="L103" s="595"/>
    </row>
    <row r="104" spans="7:12" x14ac:dyDescent="0.2">
      <c r="G104" s="595"/>
      <c r="H104" s="595"/>
      <c r="I104" s="595"/>
      <c r="J104" s="595"/>
      <c r="K104" s="595"/>
      <c r="L104" s="595"/>
    </row>
    <row r="105" spans="7:12" x14ac:dyDescent="0.2">
      <c r="G105" s="595"/>
      <c r="H105" s="595"/>
      <c r="I105" s="595"/>
      <c r="J105" s="595"/>
      <c r="K105" s="595"/>
      <c r="L105" s="595"/>
    </row>
    <row r="106" spans="7:12" x14ac:dyDescent="0.2">
      <c r="G106" s="595"/>
      <c r="H106" s="595"/>
      <c r="I106" s="595"/>
      <c r="J106" s="595"/>
      <c r="K106" s="595"/>
      <c r="L106" s="595"/>
    </row>
    <row r="107" spans="7:12" x14ac:dyDescent="0.2">
      <c r="G107" s="595"/>
      <c r="H107" s="595"/>
      <c r="I107" s="595"/>
      <c r="J107" s="595"/>
      <c r="K107" s="595"/>
      <c r="L107" s="595"/>
    </row>
    <row r="108" spans="7:12" x14ac:dyDescent="0.2">
      <c r="G108" s="595"/>
      <c r="H108" s="595"/>
      <c r="I108" s="595"/>
      <c r="J108" s="595"/>
      <c r="K108" s="595"/>
      <c r="L108" s="595"/>
    </row>
    <row r="109" spans="7:12" x14ac:dyDescent="0.2">
      <c r="G109" s="595"/>
      <c r="H109" s="595"/>
      <c r="I109" s="595"/>
      <c r="J109" s="595"/>
      <c r="K109" s="595"/>
      <c r="L109" s="595"/>
    </row>
    <row r="110" spans="7:12" x14ac:dyDescent="0.2">
      <c r="G110" s="595"/>
      <c r="H110" s="595"/>
      <c r="I110" s="595"/>
      <c r="J110" s="595"/>
      <c r="K110" s="595"/>
      <c r="L110" s="595"/>
    </row>
    <row r="111" spans="7:12" x14ac:dyDescent="0.2">
      <c r="G111" s="595"/>
      <c r="H111" s="595"/>
      <c r="I111" s="595"/>
      <c r="J111" s="595"/>
      <c r="K111" s="595"/>
      <c r="L111" s="595"/>
    </row>
    <row r="112" spans="7:12" x14ac:dyDescent="0.2">
      <c r="G112" s="595"/>
      <c r="H112" s="595"/>
      <c r="I112" s="595"/>
      <c r="J112" s="595"/>
      <c r="K112" s="595"/>
      <c r="L112" s="595"/>
    </row>
    <row r="113" spans="7:12" x14ac:dyDescent="0.2">
      <c r="G113" s="595"/>
      <c r="H113" s="595"/>
      <c r="I113" s="595"/>
      <c r="J113" s="595"/>
      <c r="K113" s="595"/>
      <c r="L113" s="595"/>
    </row>
    <row r="114" spans="7:12" x14ac:dyDescent="0.2">
      <c r="G114" s="595"/>
      <c r="H114" s="595"/>
      <c r="I114" s="595"/>
      <c r="J114" s="595"/>
      <c r="K114" s="595"/>
      <c r="L114" s="595"/>
    </row>
    <row r="115" spans="7:12" x14ac:dyDescent="0.2">
      <c r="G115" s="595"/>
      <c r="H115" s="595"/>
      <c r="I115" s="595"/>
      <c r="J115" s="595"/>
      <c r="K115" s="595"/>
      <c r="L115" s="595"/>
    </row>
    <row r="116" spans="7:12" x14ac:dyDescent="0.2">
      <c r="G116" s="595"/>
      <c r="H116" s="595"/>
      <c r="I116" s="595"/>
      <c r="J116" s="595"/>
      <c r="K116" s="595"/>
      <c r="L116" s="595"/>
    </row>
    <row r="117" spans="7:12" x14ac:dyDescent="0.2">
      <c r="G117" s="595"/>
      <c r="H117" s="595"/>
      <c r="I117" s="595"/>
      <c r="J117" s="595"/>
      <c r="K117" s="595"/>
      <c r="L117" s="595"/>
    </row>
    <row r="118" spans="7:12" x14ac:dyDescent="0.2">
      <c r="G118" s="595"/>
      <c r="H118" s="595"/>
      <c r="I118" s="595"/>
      <c r="J118" s="595"/>
      <c r="K118" s="595"/>
      <c r="L118" s="595"/>
    </row>
    <row r="119" spans="7:12" x14ac:dyDescent="0.2">
      <c r="G119" s="595"/>
      <c r="H119" s="595"/>
      <c r="I119" s="595"/>
      <c r="J119" s="595"/>
      <c r="K119" s="595"/>
      <c r="L119" s="595"/>
    </row>
    <row r="120" spans="7:12" x14ac:dyDescent="0.2">
      <c r="G120" s="595"/>
      <c r="H120" s="595"/>
      <c r="I120" s="595"/>
      <c r="J120" s="595"/>
      <c r="K120" s="595"/>
      <c r="L120" s="595"/>
    </row>
    <row r="121" spans="7:12" x14ac:dyDescent="0.2">
      <c r="G121" s="595"/>
      <c r="H121" s="595"/>
      <c r="I121" s="595"/>
      <c r="J121" s="595"/>
      <c r="K121" s="595"/>
      <c r="L121" s="595"/>
    </row>
    <row r="122" spans="7:12" x14ac:dyDescent="0.2">
      <c r="G122" s="595"/>
      <c r="H122" s="595"/>
      <c r="I122" s="595"/>
      <c r="J122" s="595"/>
      <c r="K122" s="595"/>
      <c r="L122" s="595"/>
    </row>
    <row r="123" spans="7:12" x14ac:dyDescent="0.2">
      <c r="G123" s="595"/>
      <c r="H123" s="595"/>
      <c r="I123" s="595"/>
      <c r="J123" s="595"/>
      <c r="K123" s="595"/>
      <c r="L123" s="595"/>
    </row>
  </sheetData>
  <sheetProtection selectLockedCells="1"/>
  <mergeCells count="262">
    <mergeCell ref="A27:A46"/>
    <mergeCell ref="I32:L32"/>
    <mergeCell ref="F36:H36"/>
    <mergeCell ref="F38:H38"/>
    <mergeCell ref="F39:H39"/>
    <mergeCell ref="F44:H44"/>
    <mergeCell ref="F43:H43"/>
    <mergeCell ref="F42:H42"/>
    <mergeCell ref="F41:H41"/>
    <mergeCell ref="F40:H40"/>
    <mergeCell ref="B38:B46"/>
    <mergeCell ref="D38:E38"/>
    <mergeCell ref="D27:E27"/>
    <mergeCell ref="B27:B37"/>
    <mergeCell ref="D28:E28"/>
    <mergeCell ref="D29:E29"/>
    <mergeCell ref="D41:E41"/>
    <mergeCell ref="D42:E42"/>
    <mergeCell ref="D43:E43"/>
    <mergeCell ref="D44:E44"/>
    <mergeCell ref="D34:E34"/>
    <mergeCell ref="D35:E35"/>
    <mergeCell ref="D36:E36"/>
    <mergeCell ref="D39:E39"/>
    <mergeCell ref="D40:E40"/>
    <mergeCell ref="D30:E30"/>
    <mergeCell ref="D31:E31"/>
    <mergeCell ref="D32:E32"/>
    <mergeCell ref="D33:E33"/>
    <mergeCell ref="D45:E45"/>
    <mergeCell ref="D46:E46"/>
    <mergeCell ref="G52:H52"/>
    <mergeCell ref="G49:H49"/>
    <mergeCell ref="F35:H35"/>
    <mergeCell ref="F37:H37"/>
    <mergeCell ref="G123:H123"/>
    <mergeCell ref="I123:L123"/>
    <mergeCell ref="I122:L122"/>
    <mergeCell ref="G110:H110"/>
    <mergeCell ref="I110:L110"/>
    <mergeCell ref="G111:H111"/>
    <mergeCell ref="I111:L111"/>
    <mergeCell ref="G112:H112"/>
    <mergeCell ref="I112:L112"/>
    <mergeCell ref="G122:H122"/>
    <mergeCell ref="G113:H113"/>
    <mergeCell ref="I113:L113"/>
    <mergeCell ref="G114:H114"/>
    <mergeCell ref="I114:L114"/>
    <mergeCell ref="G115:H115"/>
    <mergeCell ref="I115:L115"/>
    <mergeCell ref="G121:H121"/>
    <mergeCell ref="I121:L121"/>
    <mergeCell ref="I98:L98"/>
    <mergeCell ref="G104:H104"/>
    <mergeCell ref="I99:L99"/>
    <mergeCell ref="G100:H100"/>
    <mergeCell ref="I100:L100"/>
    <mergeCell ref="G95:H95"/>
    <mergeCell ref="I95:L95"/>
    <mergeCell ref="G96:H96"/>
    <mergeCell ref="I96:L96"/>
    <mergeCell ref="G97:H97"/>
    <mergeCell ref="I97:L97"/>
    <mergeCell ref="G98:H98"/>
    <mergeCell ref="G99:H99"/>
    <mergeCell ref="I106:L106"/>
    <mergeCell ref="G103:H103"/>
    <mergeCell ref="I103:L103"/>
    <mergeCell ref="I104:L104"/>
    <mergeCell ref="G105:H105"/>
    <mergeCell ref="I105:L105"/>
    <mergeCell ref="G106:H106"/>
    <mergeCell ref="G101:H101"/>
    <mergeCell ref="I101:L101"/>
    <mergeCell ref="G102:H102"/>
    <mergeCell ref="I102:L102"/>
    <mergeCell ref="G107:H107"/>
    <mergeCell ref="I107:L107"/>
    <mergeCell ref="G108:H108"/>
    <mergeCell ref="I108:L108"/>
    <mergeCell ref="G109:H109"/>
    <mergeCell ref="G119:H119"/>
    <mergeCell ref="I119:L119"/>
    <mergeCell ref="G120:H120"/>
    <mergeCell ref="I120:L120"/>
    <mergeCell ref="G116:H116"/>
    <mergeCell ref="I116:L116"/>
    <mergeCell ref="G117:H117"/>
    <mergeCell ref="I117:L117"/>
    <mergeCell ref="G118:H118"/>
    <mergeCell ref="I118:L118"/>
    <mergeCell ref="I109:L109"/>
    <mergeCell ref="I92:L92"/>
    <mergeCell ref="G93:H93"/>
    <mergeCell ref="I93:L93"/>
    <mergeCell ref="G94:H94"/>
    <mergeCell ref="I94:L94"/>
    <mergeCell ref="G89:H89"/>
    <mergeCell ref="I89:L89"/>
    <mergeCell ref="G90:H90"/>
    <mergeCell ref="I90:L90"/>
    <mergeCell ref="G91:H91"/>
    <mergeCell ref="I91:L91"/>
    <mergeCell ref="G92:H92"/>
    <mergeCell ref="I86:L86"/>
    <mergeCell ref="G87:H87"/>
    <mergeCell ref="I87:L87"/>
    <mergeCell ref="G88:H88"/>
    <mergeCell ref="I88:L88"/>
    <mergeCell ref="G83:H83"/>
    <mergeCell ref="I83:L83"/>
    <mergeCell ref="G84:H84"/>
    <mergeCell ref="I84:L84"/>
    <mergeCell ref="G85:H85"/>
    <mergeCell ref="I85:L85"/>
    <mergeCell ref="G86:H86"/>
    <mergeCell ref="I80:L80"/>
    <mergeCell ref="G81:H81"/>
    <mergeCell ref="I81:L81"/>
    <mergeCell ref="G82:H82"/>
    <mergeCell ref="I82:L82"/>
    <mergeCell ref="G77:H77"/>
    <mergeCell ref="I77:L77"/>
    <mergeCell ref="G78:H78"/>
    <mergeCell ref="I78:L78"/>
    <mergeCell ref="G79:H79"/>
    <mergeCell ref="I79:L79"/>
    <mergeCell ref="G80:H80"/>
    <mergeCell ref="I74:L74"/>
    <mergeCell ref="G75:H75"/>
    <mergeCell ref="I75:L75"/>
    <mergeCell ref="G76:H76"/>
    <mergeCell ref="I76:L76"/>
    <mergeCell ref="G71:H71"/>
    <mergeCell ref="I71:L71"/>
    <mergeCell ref="G72:H72"/>
    <mergeCell ref="I72:L72"/>
    <mergeCell ref="G73:H73"/>
    <mergeCell ref="I73:L73"/>
    <mergeCell ref="G74:H74"/>
    <mergeCell ref="I68:L68"/>
    <mergeCell ref="G69:H69"/>
    <mergeCell ref="I69:L69"/>
    <mergeCell ref="G70:H70"/>
    <mergeCell ref="I70:L70"/>
    <mergeCell ref="G65:H65"/>
    <mergeCell ref="I65:L65"/>
    <mergeCell ref="G66:H66"/>
    <mergeCell ref="I66:L66"/>
    <mergeCell ref="G67:H67"/>
    <mergeCell ref="I67:L67"/>
    <mergeCell ref="G68:H68"/>
    <mergeCell ref="I56:L56"/>
    <mergeCell ref="G57:H57"/>
    <mergeCell ref="I57:L57"/>
    <mergeCell ref="G58:H58"/>
    <mergeCell ref="I58:L58"/>
    <mergeCell ref="G53:H53"/>
    <mergeCell ref="I53:L53"/>
    <mergeCell ref="G54:H54"/>
    <mergeCell ref="I54:L54"/>
    <mergeCell ref="G55:H55"/>
    <mergeCell ref="I55:L55"/>
    <mergeCell ref="G56:H56"/>
    <mergeCell ref="I62:L62"/>
    <mergeCell ref="G63:H63"/>
    <mergeCell ref="I63:L63"/>
    <mergeCell ref="G64:H64"/>
    <mergeCell ref="I64:L64"/>
    <mergeCell ref="G59:H59"/>
    <mergeCell ref="I59:L59"/>
    <mergeCell ref="G60:H60"/>
    <mergeCell ref="I60:L60"/>
    <mergeCell ref="G61:H61"/>
    <mergeCell ref="I61:L61"/>
    <mergeCell ref="G62:H62"/>
    <mergeCell ref="I52:L52"/>
    <mergeCell ref="I39:L39"/>
    <mergeCell ref="I40:L40"/>
    <mergeCell ref="I43:L43"/>
    <mergeCell ref="I44:L44"/>
    <mergeCell ref="I41:L41"/>
    <mergeCell ref="G47:H47"/>
    <mergeCell ref="I47:L47"/>
    <mergeCell ref="I46:L46"/>
    <mergeCell ref="G48:H48"/>
    <mergeCell ref="I50:L50"/>
    <mergeCell ref="G51:H51"/>
    <mergeCell ref="I51:L51"/>
    <mergeCell ref="G50:H50"/>
    <mergeCell ref="F46:H46"/>
    <mergeCell ref="I49:L49"/>
    <mergeCell ref="I42:L42"/>
    <mergeCell ref="I48:L48"/>
    <mergeCell ref="I36:L36"/>
    <mergeCell ref="I37:L37"/>
    <mergeCell ref="I45:L45"/>
    <mergeCell ref="G45:H45"/>
    <mergeCell ref="G20:H20"/>
    <mergeCell ref="I30:L30"/>
    <mergeCell ref="G21:H21"/>
    <mergeCell ref="G23:H23"/>
    <mergeCell ref="I33:L33"/>
    <mergeCell ref="I34:L34"/>
    <mergeCell ref="G25:H25"/>
    <mergeCell ref="I25:L25"/>
    <mergeCell ref="F27:H27"/>
    <mergeCell ref="F28:H28"/>
    <mergeCell ref="F29:H29"/>
    <mergeCell ref="F30:H30"/>
    <mergeCell ref="F31:H31"/>
    <mergeCell ref="F32:H32"/>
    <mergeCell ref="F33:H33"/>
    <mergeCell ref="F34:H34"/>
    <mergeCell ref="I38:L38"/>
    <mergeCell ref="I31:L31"/>
    <mergeCell ref="I27:L27"/>
    <mergeCell ref="I28:L28"/>
    <mergeCell ref="G16:H16"/>
    <mergeCell ref="G18:H18"/>
    <mergeCell ref="G15:H15"/>
    <mergeCell ref="I17:L17"/>
    <mergeCell ref="I18:L18"/>
    <mergeCell ref="G13:H13"/>
    <mergeCell ref="I13:L13"/>
    <mergeCell ref="G19:H19"/>
    <mergeCell ref="G26:H26"/>
    <mergeCell ref="G24:H24"/>
    <mergeCell ref="G14:H14"/>
    <mergeCell ref="I14:L14"/>
    <mergeCell ref="G17:H17"/>
    <mergeCell ref="I19:L19"/>
    <mergeCell ref="I20:L20"/>
    <mergeCell ref="I24:L24"/>
    <mergeCell ref="I21:L21"/>
    <mergeCell ref="I22:L22"/>
    <mergeCell ref="I23:L23"/>
    <mergeCell ref="I11:L12"/>
    <mergeCell ref="I26:L26"/>
    <mergeCell ref="I29:L29"/>
    <mergeCell ref="G22:H22"/>
    <mergeCell ref="I15:L15"/>
    <mergeCell ref="P1:P4"/>
    <mergeCell ref="J1:K1"/>
    <mergeCell ref="J2:K2"/>
    <mergeCell ref="J3:K3"/>
    <mergeCell ref="J4:K4"/>
    <mergeCell ref="G11:H11"/>
    <mergeCell ref="G12:H12"/>
    <mergeCell ref="G9:H9"/>
    <mergeCell ref="G10:H10"/>
    <mergeCell ref="I9:L9"/>
    <mergeCell ref="I10:L10"/>
    <mergeCell ref="A1:I2"/>
    <mergeCell ref="A3:I4"/>
    <mergeCell ref="A6:L7"/>
    <mergeCell ref="A5:L5"/>
    <mergeCell ref="L1:L4"/>
    <mergeCell ref="G8:L8"/>
    <mergeCell ref="A8:E26"/>
    <mergeCell ref="I16:L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vt:i4>
      </vt:variant>
    </vt:vector>
  </HeadingPairs>
  <TitlesOfParts>
    <vt:vector size="29"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RIESGOS</vt:lpstr>
      <vt:lpstr>NOO</vt:lpstr>
      <vt:lpstr>NO</vt:lpstr>
      <vt:lpstr>Hoja4</vt:lpstr>
      <vt:lpstr>'CONTROLES Y EVALUACIÓN'!Área_de_impresión</vt:lpstr>
      <vt:lpstr>'MAPA DE RIESGOS'!Área_de_impresión</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Angie Cordoba</cp:lastModifiedBy>
  <cp:revision/>
  <cp:lastPrinted>2021-03-08T16:14:05Z</cp:lastPrinted>
  <dcterms:created xsi:type="dcterms:W3CDTF">2014-12-30T19:27:19Z</dcterms:created>
  <dcterms:modified xsi:type="dcterms:W3CDTF">2022-08-09T19:43:19Z</dcterms:modified>
</cp:coreProperties>
</file>