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LAUDIA RITA\Desktop\SECRETARIA DE SALAUD\SIGAMI 2023\Septiembre - Octubre\Salud Pública\EPIDEMIOLOGIA\"/>
    </mc:Choice>
  </mc:AlternateContent>
  <bookViews>
    <workbookView xWindow="0" yWindow="0" windowWidth="15225" windowHeight="3810"/>
  </bookViews>
  <sheets>
    <sheet name="Hoja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6" i="1" l="1"/>
  <c r="N153" i="1"/>
  <c r="N152" i="1"/>
  <c r="K152" i="1"/>
  <c r="S144" i="1"/>
  <c r="Q144" i="1"/>
  <c r="M144" i="1"/>
  <c r="J144" i="1"/>
  <c r="H144" i="1"/>
  <c r="D144" i="1"/>
  <c r="S143" i="1"/>
  <c r="Q143" i="1"/>
  <c r="M143" i="1"/>
  <c r="J143" i="1"/>
  <c r="H143" i="1"/>
  <c r="D143" i="1"/>
  <c r="S142" i="1"/>
  <c r="Q142" i="1"/>
  <c r="M142" i="1"/>
  <c r="J142" i="1"/>
  <c r="H142" i="1"/>
  <c r="D142" i="1"/>
  <c r="S141" i="1"/>
  <c r="Q141" i="1"/>
  <c r="M141" i="1"/>
  <c r="J141" i="1"/>
  <c r="H141" i="1"/>
  <c r="D141" i="1"/>
  <c r="S140" i="1"/>
  <c r="Q140" i="1"/>
  <c r="M140" i="1"/>
  <c r="J140" i="1"/>
  <c r="D140" i="1"/>
  <c r="S139" i="1"/>
  <c r="Q139" i="1"/>
  <c r="M139" i="1"/>
  <c r="J139" i="1"/>
  <c r="H139" i="1"/>
  <c r="D139" i="1"/>
  <c r="S138" i="1"/>
  <c r="Q138" i="1"/>
  <c r="M138" i="1"/>
  <c r="J138" i="1"/>
  <c r="H138" i="1"/>
  <c r="D138" i="1"/>
  <c r="S137" i="1"/>
  <c r="Q137" i="1"/>
  <c r="M137" i="1"/>
  <c r="J137" i="1"/>
  <c r="H137" i="1"/>
  <c r="D137" i="1"/>
  <c r="S136" i="1"/>
  <c r="Q136" i="1"/>
  <c r="M136" i="1"/>
  <c r="J136" i="1"/>
  <c r="H136" i="1"/>
  <c r="D136" i="1"/>
  <c r="S135" i="1"/>
  <c r="Q135" i="1"/>
  <c r="M135" i="1"/>
  <c r="J135" i="1"/>
  <c r="H135" i="1"/>
  <c r="D135" i="1"/>
  <c r="S134" i="1"/>
  <c r="Q134" i="1"/>
  <c r="M134" i="1"/>
  <c r="J134" i="1"/>
  <c r="H134" i="1"/>
  <c r="D134" i="1"/>
  <c r="S133" i="1"/>
  <c r="Q133" i="1"/>
  <c r="M133" i="1"/>
  <c r="J133" i="1"/>
  <c r="H133" i="1"/>
  <c r="D133" i="1"/>
  <c r="S124" i="1"/>
  <c r="R124" i="1"/>
  <c r="Q124" i="1"/>
  <c r="P124" i="1"/>
  <c r="N124" i="1"/>
  <c r="M124" i="1"/>
  <c r="K124" i="1"/>
  <c r="J124" i="1"/>
  <c r="G124" i="1"/>
  <c r="F124" i="1"/>
  <c r="S123" i="1"/>
  <c r="R123" i="1"/>
  <c r="Q123" i="1"/>
  <c r="P123" i="1"/>
  <c r="N123" i="1"/>
  <c r="M123" i="1"/>
  <c r="K123" i="1"/>
  <c r="J123" i="1"/>
  <c r="T123" i="1" s="1"/>
  <c r="G123" i="1"/>
  <c r="F123" i="1"/>
  <c r="S122" i="1"/>
  <c r="R122" i="1"/>
  <c r="Q122" i="1"/>
  <c r="P122" i="1"/>
  <c r="N122" i="1"/>
  <c r="M122" i="1"/>
  <c r="K122" i="1"/>
  <c r="J122" i="1"/>
  <c r="G122" i="1"/>
  <c r="F122" i="1"/>
  <c r="S121" i="1"/>
  <c r="R121" i="1"/>
  <c r="Q121" i="1"/>
  <c r="P121" i="1"/>
  <c r="N121" i="1"/>
  <c r="M121" i="1"/>
  <c r="K121" i="1"/>
  <c r="J121" i="1"/>
  <c r="T121" i="1" s="1"/>
  <c r="G121" i="1"/>
  <c r="F121" i="1"/>
  <c r="S120" i="1"/>
  <c r="R120" i="1"/>
  <c r="Q120" i="1"/>
  <c r="P120" i="1"/>
  <c r="N120" i="1"/>
  <c r="M120" i="1"/>
  <c r="K120" i="1"/>
  <c r="J120" i="1"/>
  <c r="G120" i="1"/>
  <c r="F120" i="1"/>
  <c r="S119" i="1"/>
  <c r="R119" i="1"/>
  <c r="Q119" i="1"/>
  <c r="P119" i="1"/>
  <c r="N119" i="1"/>
  <c r="M119" i="1"/>
  <c r="K119" i="1"/>
  <c r="J119" i="1"/>
  <c r="T119" i="1" s="1"/>
  <c r="G119" i="1"/>
  <c r="F119" i="1"/>
  <c r="S118" i="1"/>
  <c r="R118" i="1"/>
  <c r="Q118" i="1"/>
  <c r="P118" i="1"/>
  <c r="N118" i="1"/>
  <c r="M118" i="1"/>
  <c r="K118" i="1"/>
  <c r="J118" i="1"/>
  <c r="G118" i="1"/>
  <c r="F118" i="1"/>
  <c r="S117" i="1"/>
  <c r="R117" i="1"/>
  <c r="Q117" i="1"/>
  <c r="P117" i="1"/>
  <c r="N117" i="1"/>
  <c r="M117" i="1"/>
  <c r="K117" i="1"/>
  <c r="J117" i="1"/>
  <c r="T117" i="1" s="1"/>
  <c r="G117" i="1"/>
  <c r="F117" i="1"/>
  <c r="S116" i="1"/>
  <c r="R116" i="1"/>
  <c r="Q116" i="1"/>
  <c r="P116" i="1"/>
  <c r="N116" i="1"/>
  <c r="M116" i="1"/>
  <c r="K116" i="1"/>
  <c r="J116" i="1"/>
  <c r="G116" i="1"/>
  <c r="F116" i="1"/>
  <c r="S115" i="1"/>
  <c r="R115" i="1"/>
  <c r="Q115" i="1"/>
  <c r="P115" i="1"/>
  <c r="N115" i="1"/>
  <c r="M115" i="1"/>
  <c r="K115" i="1"/>
  <c r="J115" i="1"/>
  <c r="G115" i="1"/>
  <c r="F115" i="1"/>
  <c r="S114" i="1"/>
  <c r="R114" i="1"/>
  <c r="Q114" i="1"/>
  <c r="P114" i="1"/>
  <c r="N114" i="1"/>
  <c r="M114" i="1"/>
  <c r="K114" i="1"/>
  <c r="J114" i="1"/>
  <c r="G114" i="1"/>
  <c r="F114" i="1"/>
  <c r="S113" i="1"/>
  <c r="R113" i="1"/>
  <c r="Q113" i="1"/>
  <c r="P113" i="1"/>
  <c r="N113" i="1"/>
  <c r="M113" i="1"/>
  <c r="K113" i="1"/>
  <c r="J113" i="1"/>
  <c r="T113" i="1" s="1"/>
  <c r="G113" i="1"/>
  <c r="F113" i="1"/>
  <c r="S112" i="1"/>
  <c r="R112" i="1"/>
  <c r="Q112" i="1"/>
  <c r="P112" i="1"/>
  <c r="N112" i="1"/>
  <c r="M112" i="1"/>
  <c r="K112" i="1"/>
  <c r="J112" i="1"/>
  <c r="G112" i="1"/>
  <c r="F112" i="1"/>
  <c r="S111" i="1"/>
  <c r="R111" i="1"/>
  <c r="Q111" i="1"/>
  <c r="P111" i="1"/>
  <c r="N111" i="1"/>
  <c r="M111" i="1"/>
  <c r="K111" i="1"/>
  <c r="J111" i="1"/>
  <c r="T111" i="1" s="1"/>
  <c r="G111" i="1"/>
  <c r="F111" i="1"/>
  <c r="S110" i="1"/>
  <c r="R110" i="1"/>
  <c r="Q110" i="1"/>
  <c r="P110" i="1"/>
  <c r="N110" i="1"/>
  <c r="M110" i="1"/>
  <c r="K110" i="1"/>
  <c r="J110" i="1"/>
  <c r="G110" i="1"/>
  <c r="F110" i="1"/>
  <c r="N107" i="1"/>
  <c r="P103" i="1"/>
  <c r="E98" i="1"/>
  <c r="I98" i="1" s="1"/>
  <c r="Q97" i="1"/>
  <c r="I97" i="1"/>
  <c r="F97" i="1"/>
  <c r="G97" i="1" s="1"/>
  <c r="Q96" i="1"/>
  <c r="I96" i="1"/>
  <c r="F96" i="1"/>
  <c r="G96" i="1" s="1"/>
  <c r="Q95" i="1"/>
  <c r="I95" i="1"/>
  <c r="F95" i="1"/>
  <c r="G95" i="1" s="1"/>
  <c r="Q94" i="1"/>
  <c r="I94" i="1"/>
  <c r="F94" i="1"/>
  <c r="G94" i="1" s="1"/>
  <c r="I93" i="1"/>
  <c r="G93" i="1"/>
  <c r="F93" i="1"/>
  <c r="I92" i="1"/>
  <c r="G92" i="1"/>
  <c r="F92" i="1"/>
  <c r="L91" i="1"/>
  <c r="I91" i="1"/>
  <c r="F91" i="1"/>
  <c r="G91" i="1" s="1"/>
  <c r="Q90" i="1"/>
  <c r="I90" i="1"/>
  <c r="F90" i="1"/>
  <c r="G90" i="1" s="1"/>
  <c r="Q89" i="1"/>
  <c r="I89" i="1"/>
  <c r="F89" i="1"/>
  <c r="G89" i="1" s="1"/>
  <c r="Q88" i="1"/>
  <c r="I88" i="1"/>
  <c r="G88" i="1"/>
  <c r="F88" i="1"/>
  <c r="Q87" i="1"/>
  <c r="I87" i="1"/>
  <c r="F87" i="1"/>
  <c r="G87" i="1" s="1"/>
  <c r="I86" i="1"/>
  <c r="F86" i="1"/>
  <c r="G86" i="1" s="1"/>
  <c r="I85" i="1"/>
  <c r="F85" i="1"/>
  <c r="G85" i="1" s="1"/>
  <c r="I84" i="1"/>
  <c r="F84" i="1"/>
  <c r="G84" i="1" s="1"/>
  <c r="I83" i="1"/>
  <c r="F83" i="1"/>
  <c r="G83" i="1" s="1"/>
  <c r="I82" i="1"/>
  <c r="F82" i="1"/>
  <c r="G82" i="1" s="1"/>
  <c r="I81" i="1"/>
  <c r="F81" i="1"/>
  <c r="G81" i="1" s="1"/>
  <c r="I80" i="1"/>
  <c r="F80" i="1"/>
  <c r="G80" i="1" s="1"/>
  <c r="I79" i="1"/>
  <c r="F79" i="1"/>
  <c r="G79" i="1" s="1"/>
  <c r="I78" i="1"/>
  <c r="F78" i="1"/>
  <c r="G78" i="1" s="1"/>
  <c r="O77" i="1"/>
  <c r="N77" i="1"/>
  <c r="I77" i="1"/>
  <c r="G77" i="1"/>
  <c r="F77" i="1"/>
  <c r="O76" i="1"/>
  <c r="N76" i="1"/>
  <c r="P76" i="1" s="1"/>
  <c r="I76" i="1"/>
  <c r="F76" i="1"/>
  <c r="G76" i="1" s="1"/>
  <c r="O75" i="1"/>
  <c r="P75" i="1" s="1"/>
  <c r="N75" i="1"/>
  <c r="I75" i="1"/>
  <c r="F75" i="1"/>
  <c r="G75" i="1" s="1"/>
  <c r="O74" i="1"/>
  <c r="N74" i="1"/>
  <c r="P74" i="1" s="1"/>
  <c r="I74" i="1"/>
  <c r="F74" i="1"/>
  <c r="G74" i="1" s="1"/>
  <c r="O73" i="1"/>
  <c r="N73" i="1"/>
  <c r="P73" i="1" s="1"/>
  <c r="I73" i="1"/>
  <c r="F73" i="1"/>
  <c r="G73" i="1" s="1"/>
  <c r="O72" i="1"/>
  <c r="N72" i="1"/>
  <c r="P72" i="1" s="1"/>
  <c r="I72" i="1"/>
  <c r="F72" i="1"/>
  <c r="G72" i="1" s="1"/>
  <c r="P71" i="1"/>
  <c r="O71" i="1"/>
  <c r="N71" i="1"/>
  <c r="I71" i="1"/>
  <c r="G71" i="1"/>
  <c r="F71" i="1"/>
  <c r="O70" i="1"/>
  <c r="N70" i="1"/>
  <c r="P70" i="1" s="1"/>
  <c r="I70" i="1"/>
  <c r="F70" i="1"/>
  <c r="G70" i="1" s="1"/>
  <c r="O69" i="1"/>
  <c r="N69" i="1"/>
  <c r="P69" i="1" s="1"/>
  <c r="I69" i="1"/>
  <c r="F69" i="1"/>
  <c r="G69" i="1" s="1"/>
  <c r="O68" i="1"/>
  <c r="Q68" i="1" s="1"/>
  <c r="N68" i="1"/>
  <c r="I68" i="1"/>
  <c r="H68" i="1"/>
  <c r="H69" i="1" s="1"/>
  <c r="H70" i="1" s="1"/>
  <c r="H71" i="1" s="1"/>
  <c r="H72" i="1" s="1"/>
  <c r="H73" i="1" s="1"/>
  <c r="H74" i="1" s="1"/>
  <c r="H75" i="1" s="1"/>
  <c r="H76" i="1" s="1"/>
  <c r="H77" i="1" s="1"/>
  <c r="H78" i="1" s="1"/>
  <c r="H79" i="1" s="1"/>
  <c r="H80" i="1" s="1"/>
  <c r="H81" i="1" s="1"/>
  <c r="H82" i="1" s="1"/>
  <c r="H83" i="1" s="1"/>
  <c r="H84" i="1" s="1"/>
  <c r="H85" i="1" s="1"/>
  <c r="H86" i="1" s="1"/>
  <c r="H87" i="1" s="1"/>
  <c r="H88" i="1" s="1"/>
  <c r="H89" i="1" s="1"/>
  <c r="H90" i="1" s="1"/>
  <c r="H91" i="1" s="1"/>
  <c r="H92" i="1" s="1"/>
  <c r="H93" i="1" s="1"/>
  <c r="H94" i="1" s="1"/>
  <c r="H95" i="1" s="1"/>
  <c r="H96" i="1" s="1"/>
  <c r="H97" i="1" s="1"/>
  <c r="G68" i="1"/>
  <c r="F68" i="1"/>
  <c r="L67" i="1"/>
  <c r="C67" i="1"/>
  <c r="M56" i="1"/>
  <c r="K56" i="1"/>
  <c r="I56" i="1"/>
  <c r="I57" i="1" s="1"/>
  <c r="G56" i="1"/>
  <c r="O56" i="1" s="1"/>
  <c r="O57" i="1" s="1"/>
  <c r="F56" i="1"/>
  <c r="N56" i="1" s="1"/>
  <c r="O55" i="1"/>
  <c r="N55" i="1"/>
  <c r="P55" i="1" s="1"/>
  <c r="M55" i="1"/>
  <c r="H55" i="1"/>
  <c r="O54" i="1"/>
  <c r="N54" i="1"/>
  <c r="P54" i="1" s="1"/>
  <c r="M54" i="1"/>
  <c r="H54" i="1"/>
  <c r="O53" i="1"/>
  <c r="N53" i="1"/>
  <c r="P53" i="1" s="1"/>
  <c r="M53" i="1"/>
  <c r="H53" i="1"/>
  <c r="O52" i="1"/>
  <c r="N52" i="1"/>
  <c r="P52" i="1" s="1"/>
  <c r="M52" i="1"/>
  <c r="H52" i="1"/>
  <c r="O51" i="1"/>
  <c r="N51" i="1"/>
  <c r="P51" i="1" s="1"/>
  <c r="M51" i="1"/>
  <c r="H51" i="1"/>
  <c r="O50" i="1"/>
  <c r="N50" i="1"/>
  <c r="P50" i="1" s="1"/>
  <c r="M50" i="1"/>
  <c r="H50" i="1"/>
  <c r="P49" i="1"/>
  <c r="O49" i="1"/>
  <c r="N49" i="1"/>
  <c r="M49" i="1"/>
  <c r="H49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P30" i="1"/>
  <c r="E19" i="1"/>
  <c r="F14" i="1"/>
  <c r="F13" i="1"/>
  <c r="F12" i="1"/>
  <c r="E10" i="1"/>
  <c r="P77" i="1" l="1"/>
  <c r="C127" i="1"/>
  <c r="C147" i="1"/>
  <c r="P68" i="1"/>
  <c r="P78" i="1" s="1"/>
  <c r="T110" i="1"/>
  <c r="T112" i="1"/>
  <c r="T114" i="1"/>
  <c r="T116" i="1"/>
  <c r="T118" i="1"/>
  <c r="T120" i="1"/>
  <c r="T122" i="1"/>
  <c r="T124" i="1"/>
  <c r="N57" i="1"/>
  <c r="P56" i="1"/>
  <c r="G98" i="1"/>
  <c r="P89" i="1" s="1"/>
  <c r="K68" i="1"/>
  <c r="Q69" i="1"/>
  <c r="O78" i="1"/>
  <c r="P94" i="1" s="1"/>
  <c r="H56" i="1"/>
  <c r="F57" i="1"/>
  <c r="Q70" i="1" l="1"/>
  <c r="K69" i="1"/>
  <c r="Q71" i="1" l="1"/>
  <c r="K70" i="1"/>
  <c r="Q72" i="1" l="1"/>
  <c r="K71" i="1"/>
  <c r="K72" i="1" l="1"/>
  <c r="P95" i="1" s="1"/>
  <c r="Q73" i="1"/>
  <c r="P96" i="1"/>
  <c r="Q74" i="1" l="1"/>
  <c r="K73" i="1"/>
  <c r="P97" i="1"/>
  <c r="P90" i="1" s="1"/>
  <c r="Q75" i="1" l="1"/>
  <c r="K74" i="1"/>
  <c r="Q76" i="1" l="1"/>
  <c r="K75" i="1"/>
  <c r="K76" i="1" l="1"/>
  <c r="Q77" i="1"/>
  <c r="K77" i="1" s="1"/>
</calcChain>
</file>

<file path=xl/comments1.xml><?xml version="1.0" encoding="utf-8"?>
<comments xmlns="http://schemas.openxmlformats.org/spreadsheetml/2006/main">
  <authors>
    <author>Autor</author>
  </authors>
  <commentList>
    <comment ref="P5" authorId="0" shapeId="0">
      <text>
        <r>
          <rPr>
            <sz val="10"/>
            <color indexed="81"/>
            <rFont val="Century Gothic"/>
            <family val="2"/>
          </rPr>
          <t>1. Logo Secretaría departamental/distrital de salud que realiza el informe</t>
        </r>
      </text>
    </comment>
    <comment ref="G16" authorId="0" shapeId="0">
      <text>
        <r>
          <rPr>
            <sz val="10"/>
            <color indexed="81"/>
            <rFont val="Century Gothic"/>
            <family val="2"/>
          </rPr>
          <t>5. Fecha en que la entidad territorial inicia la IEC, formato dd/mm/año</t>
        </r>
      </text>
    </comment>
    <comment ref="E22" authorId="0" shapeId="0">
      <text>
        <r>
          <rPr>
            <sz val="10"/>
            <color indexed="81"/>
            <rFont val="Century Gothic"/>
            <family val="2"/>
          </rPr>
          <t>2. Definición operacional de caso teniendo en cuenta las condiciones de inclusión, exclusión o restricción en relación a los criterios: clínicos,  epidemiológicos y de laboratorio.</t>
        </r>
      </text>
    </comment>
    <comment ref="E24" authorId="0" shapeId="0">
      <text>
        <r>
          <rPr>
            <sz val="10"/>
            <color indexed="81"/>
            <rFont val="Century Gothic"/>
            <family val="2"/>
          </rPr>
          <t>3. Describir brevemente el manejo y tratamiento dado a los casos y complicaciones las presentadas</t>
        </r>
      </text>
    </comment>
    <comment ref="G30" authorId="0" shapeId="0">
      <text>
        <r>
          <rPr>
            <sz val="10"/>
            <color indexed="81"/>
            <rFont val="Century Gothic"/>
            <family val="2"/>
          </rPr>
          <t>4. Fecha en la que se captó el primer caso; formato dd/mm/año</t>
        </r>
      </text>
    </comment>
    <comment ref="K30" authorId="0" shapeId="0">
      <text>
        <r>
          <rPr>
            <sz val="10"/>
            <color indexed="81"/>
            <rFont val="Century Gothic"/>
            <family val="2"/>
          </rPr>
          <t>6. Número total de casos</t>
        </r>
      </text>
    </comment>
    <comment ref="N30" authorId="0" shapeId="0">
      <text>
        <r>
          <rPr>
            <sz val="10"/>
            <color indexed="81"/>
            <rFont val="Century Gothic"/>
            <family val="2"/>
          </rPr>
          <t xml:space="preserve">7. Número total de personas que consumieron los alimentos implicados
</t>
        </r>
        <r>
          <rPr>
            <b/>
            <sz val="10"/>
            <color indexed="81"/>
            <rFont val="Century Gothic"/>
            <family val="2"/>
          </rPr>
          <t xml:space="preserve">OJO. </t>
        </r>
        <r>
          <rPr>
            <sz val="10"/>
            <color indexed="81"/>
            <rFont val="Century Gothic"/>
            <family val="2"/>
          </rPr>
          <t>Si va a realizar análisis de Casos y Controles, corresponde al total de entrevistados (sanos y enfermos)</t>
        </r>
      </text>
    </comment>
    <comment ref="G31" authorId="0" shapeId="0">
      <text>
        <r>
          <rPr>
            <sz val="10"/>
            <color indexed="81"/>
            <rFont val="Century Gothic"/>
            <family val="2"/>
          </rPr>
          <t>5. Fecha en la que se captó el último caso; formato dd/mm/año</t>
        </r>
      </text>
    </comment>
    <comment ref="C33" authorId="0" shapeId="0">
      <text>
        <r>
          <rPr>
            <sz val="10"/>
            <color indexed="81"/>
            <rFont val="Century Gothic"/>
            <family val="2"/>
          </rPr>
          <t>8. Signos o síntomas presentados por los casos</t>
        </r>
      </text>
    </comment>
    <comment ref="D33" authorId="0" shapeId="0">
      <text>
        <r>
          <rPr>
            <sz val="10"/>
            <color indexed="81"/>
            <rFont val="Century Gothic"/>
            <family val="2"/>
          </rPr>
          <t>9. Número de casos que presentaron ese signo o síntoma</t>
        </r>
      </text>
    </comment>
    <comment ref="F48" authorId="0" shapeId="0">
      <text>
        <r>
          <rPr>
            <sz val="10"/>
            <color indexed="81"/>
            <rFont val="Century Gothic"/>
            <family val="2"/>
          </rPr>
          <t xml:space="preserve">10. Número de hombres que consumieron el(los) alimento(s), según grupos de edad </t>
        </r>
      </text>
    </comment>
    <comment ref="G48" authorId="0" shapeId="0">
      <text>
        <r>
          <rPr>
            <sz val="10"/>
            <color indexed="81"/>
            <rFont val="Century Gothic"/>
            <family val="2"/>
          </rPr>
          <t>11. Número de casos  que pertenezcan al sexo masculino, según grupos de edad</t>
        </r>
      </text>
    </comment>
    <comment ref="I48" authorId="0" shapeId="0">
      <text>
        <r>
          <rPr>
            <sz val="10"/>
            <color indexed="81"/>
            <rFont val="Century Gothic"/>
            <family val="2"/>
          </rPr>
          <t>12. Total de mujeres que consumieron el(los) alimento(s), según grupos de edad</t>
        </r>
      </text>
    </comment>
    <comment ref="K48" authorId="0" shapeId="0">
      <text>
        <r>
          <rPr>
            <sz val="10"/>
            <color indexed="81"/>
            <rFont val="Century Gothic"/>
            <family val="2"/>
          </rPr>
          <t>13. Número de casos  que pertenezcan al sexo femenino, según grupos de edad</t>
        </r>
      </text>
    </comment>
    <comment ref="D63" authorId="0" shapeId="0">
      <text>
        <r>
          <rPr>
            <sz val="10"/>
            <color indexed="81"/>
            <rFont val="Century Gothic"/>
            <family val="2"/>
          </rPr>
          <t xml:space="preserve">14. Si esto ocurre antes de una hora, marcar con </t>
        </r>
        <r>
          <rPr>
            <b/>
            <sz val="10"/>
            <color indexed="81"/>
            <rFont val="Century Gothic"/>
            <family val="2"/>
          </rPr>
          <t>X</t>
        </r>
        <r>
          <rPr>
            <sz val="10"/>
            <color indexed="81"/>
            <rFont val="Century Gothic"/>
            <family val="2"/>
          </rPr>
          <t xml:space="preserve"> </t>
        </r>
        <r>
          <rPr>
            <b/>
            <sz val="10"/>
            <color indexed="81"/>
            <rFont val="Century Gothic"/>
            <family val="2"/>
          </rPr>
          <t>Minutos</t>
        </r>
      </text>
    </comment>
    <comment ref="F63" authorId="0" shapeId="0">
      <text>
        <r>
          <rPr>
            <sz val="10"/>
            <color indexed="81"/>
            <rFont val="Century Gothic"/>
            <family val="2"/>
          </rPr>
          <t xml:space="preserve">15. Si esto ocurre antes de 24 horas, marcar con </t>
        </r>
        <r>
          <rPr>
            <b/>
            <sz val="10"/>
            <color indexed="81"/>
            <rFont val="Century Gothic"/>
            <family val="2"/>
          </rPr>
          <t>X</t>
        </r>
        <r>
          <rPr>
            <sz val="10"/>
            <color indexed="81"/>
            <rFont val="Century Gothic"/>
            <family val="2"/>
          </rPr>
          <t xml:space="preserve"> </t>
        </r>
        <r>
          <rPr>
            <b/>
            <sz val="10"/>
            <color indexed="81"/>
            <rFont val="Century Gothic"/>
            <family val="2"/>
          </rPr>
          <t>Horas</t>
        </r>
      </text>
    </comment>
    <comment ref="H63" authorId="0" shapeId="0">
      <text>
        <r>
          <rPr>
            <sz val="10"/>
            <color indexed="81"/>
            <rFont val="Century Gothic"/>
            <family val="2"/>
          </rPr>
          <t xml:space="preserve">16. Si esto ocurre mayor a 24 horas,  marcar con </t>
        </r>
        <r>
          <rPr>
            <b/>
            <sz val="10"/>
            <color indexed="81"/>
            <rFont val="Century Gothic"/>
            <family val="2"/>
          </rPr>
          <t>X Días.</t>
        </r>
      </text>
    </comment>
    <comment ref="E67" authorId="0" shapeId="0">
      <text>
        <r>
          <rPr>
            <sz val="10"/>
            <color indexed="81"/>
            <rFont val="Century Gothic"/>
            <family val="2"/>
          </rPr>
          <t xml:space="preserve">17. Número de casos que hayan enfermado en ese lapso de tiempo, </t>
        </r>
        <r>
          <rPr>
            <b/>
            <sz val="10"/>
            <color indexed="81"/>
            <rFont val="Century Gothic"/>
            <family val="2"/>
          </rPr>
          <t>si no se presentan casos, dejar el valor "0"</t>
        </r>
      </text>
    </comment>
    <comment ref="P87" authorId="0" shapeId="0">
      <text>
        <r>
          <rPr>
            <sz val="10"/>
            <color indexed="81"/>
            <rFont val="Century Gothic"/>
            <family val="2"/>
          </rPr>
          <t>18. Digitar el tiempo mínimo en el que el primer caso desarrolló signos y síntomas (según selección de minutos/horas/días)</t>
        </r>
      </text>
    </comment>
    <comment ref="P88" authorId="0" shapeId="0">
      <text>
        <r>
          <rPr>
            <sz val="10"/>
            <color indexed="81"/>
            <rFont val="Century Gothic"/>
            <family val="2"/>
          </rPr>
          <t>19. Digitar el tiempo en el que el último caso desarrolló signos y síntomas (según selección de minutos/horas/días)</t>
        </r>
      </text>
    </comment>
    <comment ref="L90" authorId="0" shapeId="0">
      <text>
        <r>
          <rPr>
            <b/>
            <sz val="10"/>
            <color indexed="81"/>
            <rFont val="Century Gothic"/>
            <family val="2"/>
          </rPr>
          <t>NOTA.</t>
        </r>
        <r>
          <rPr>
            <sz val="10"/>
            <color indexed="81"/>
            <rFont val="Century Gothic"/>
            <family val="2"/>
          </rPr>
          <t xml:space="preserve"> El valor de la mediana aquí calculada puede variar según la metodología, pero este es un dato aproximado.</t>
        </r>
      </text>
    </comment>
    <comment ref="L103" authorId="0" shapeId="0">
      <text>
        <r>
          <rPr>
            <sz val="10"/>
            <color indexed="81"/>
            <rFont val="Century Gothic"/>
            <family val="2"/>
          </rPr>
          <t xml:space="preserve">22. Seleccione con </t>
        </r>
        <r>
          <rPr>
            <b/>
            <sz val="10"/>
            <color indexed="81"/>
            <rFont val="Century Gothic"/>
            <family val="2"/>
          </rPr>
          <t xml:space="preserve">X </t>
        </r>
        <r>
          <rPr>
            <sz val="10"/>
            <color indexed="81"/>
            <rFont val="Century Gothic"/>
            <family val="2"/>
          </rPr>
          <t>el intervalo de confianza</t>
        </r>
      </text>
    </comment>
    <comment ref="C104" authorId="0" shapeId="0">
      <text>
        <r>
          <rPr>
            <sz val="11"/>
            <color indexed="81"/>
            <rFont val="Century Gothic"/>
            <family val="2"/>
          </rPr>
          <t xml:space="preserve">Se aplica en situaciones donde es posible identificar a la </t>
        </r>
        <r>
          <rPr>
            <b/>
            <sz val="11"/>
            <color indexed="81"/>
            <rFont val="Century Gothic"/>
            <family val="2"/>
          </rPr>
          <t>población expuesta</t>
        </r>
        <r>
          <rPr>
            <sz val="11"/>
            <color indexed="81"/>
            <rFont val="Century Gothic"/>
            <family val="2"/>
          </rPr>
          <t xml:space="preserve"> (sanos y enfermos) y se estudia qué factores de riesgo tuvieron en el pasado que hayan podido provocar la enfermedad.</t>
        </r>
        <r>
          <rPr>
            <b/>
            <sz val="11"/>
            <color indexed="81"/>
            <rFont val="Century Gothic"/>
            <family val="2"/>
          </rPr>
          <t xml:space="preserve"> (Usar para población abierta)</t>
        </r>
      </text>
    </comment>
    <comment ref="E104" authorId="0" shapeId="0">
      <text>
        <r>
          <rPr>
            <sz val="10"/>
            <color indexed="81"/>
            <rFont val="Century Gothic"/>
            <family val="2"/>
          </rPr>
          <t xml:space="preserve">20. Seleccione con </t>
        </r>
        <r>
          <rPr>
            <b/>
            <sz val="10"/>
            <color indexed="81"/>
            <rFont val="Century Gothic"/>
            <family val="2"/>
          </rPr>
          <t>X</t>
        </r>
        <r>
          <rPr>
            <sz val="10"/>
            <color indexed="81"/>
            <rFont val="Century Gothic"/>
            <family val="2"/>
          </rPr>
          <t xml:space="preserve"> si el  estudio es de cohortes</t>
        </r>
      </text>
    </comment>
    <comment ref="C105" authorId="0" shapeId="0">
      <text>
        <r>
          <rPr>
            <sz val="11"/>
            <color indexed="81"/>
            <rFont val="Century Gothic"/>
            <family val="2"/>
          </rPr>
          <t>Se aplica cuando todos los que estuvieron sometidos al riesgo no pueden ser identificados o solamente una proporción de personas enfermas (casos) y personas sanas (controles) pueden ser interrogadas acerca de su exposición.</t>
        </r>
        <r>
          <rPr>
            <b/>
            <sz val="11"/>
            <color indexed="81"/>
            <rFont val="Century Gothic"/>
            <family val="2"/>
          </rPr>
          <t xml:space="preserve"> (Usar para población cerrada o confinada)</t>
        </r>
      </text>
    </comment>
    <comment ref="E105" authorId="0" shapeId="0">
      <text>
        <r>
          <rPr>
            <sz val="10"/>
            <color indexed="81"/>
            <rFont val="Century Gothic"/>
            <family val="2"/>
          </rPr>
          <t xml:space="preserve">21. Seleccione con </t>
        </r>
        <r>
          <rPr>
            <b/>
            <sz val="10"/>
            <color indexed="81"/>
            <rFont val="Century Gothic"/>
            <family val="2"/>
          </rPr>
          <t>X</t>
        </r>
        <r>
          <rPr>
            <sz val="10"/>
            <color indexed="81"/>
            <rFont val="Century Gothic"/>
            <family val="2"/>
          </rPr>
          <t xml:space="preserve"> si el  estudio es de casos y controles</t>
        </r>
      </text>
    </comment>
    <comment ref="C107" authorId="0" shapeId="0">
      <text>
        <r>
          <rPr>
            <sz val="10"/>
            <color indexed="81"/>
            <rFont val="Century Gothic"/>
            <family val="2"/>
          </rPr>
          <t>23. Escribir cada uno de los alimentos implicados</t>
        </r>
      </text>
    </comment>
    <comment ref="D109" authorId="0" shapeId="0">
      <text>
        <r>
          <rPr>
            <sz val="10"/>
            <color indexed="81"/>
            <rFont val="Century Gothic"/>
            <family val="2"/>
          </rPr>
          <t>24. Número de personas que</t>
        </r>
        <r>
          <rPr>
            <b/>
            <sz val="10"/>
            <color indexed="81"/>
            <rFont val="Century Gothic"/>
            <family val="2"/>
          </rPr>
          <t xml:space="preserve"> SI </t>
        </r>
        <r>
          <rPr>
            <sz val="10"/>
            <color indexed="81"/>
            <rFont val="Century Gothic"/>
            <family val="2"/>
          </rPr>
          <t xml:space="preserve">enfermaron y </t>
        </r>
        <r>
          <rPr>
            <b/>
            <sz val="10"/>
            <color indexed="81"/>
            <rFont val="Century Gothic"/>
            <family val="2"/>
          </rPr>
          <t>SI</t>
        </r>
        <r>
          <rPr>
            <sz val="10"/>
            <color indexed="81"/>
            <rFont val="Century Gothic"/>
            <family val="2"/>
          </rPr>
          <t xml:space="preserve"> consumieron el alimento</t>
        </r>
      </text>
    </comment>
    <comment ref="E109" authorId="0" shapeId="0">
      <text>
        <r>
          <rPr>
            <sz val="10"/>
            <color indexed="81"/>
            <rFont val="Century Gothic"/>
            <family val="2"/>
          </rPr>
          <t>25. Número de personas que</t>
        </r>
        <r>
          <rPr>
            <b/>
            <sz val="10"/>
            <color indexed="81"/>
            <rFont val="Century Gothic"/>
            <family val="2"/>
          </rPr>
          <t xml:space="preserve"> NO </t>
        </r>
        <r>
          <rPr>
            <sz val="10"/>
            <color indexed="81"/>
            <rFont val="Century Gothic"/>
            <family val="2"/>
          </rPr>
          <t xml:space="preserve">enfermaron y </t>
        </r>
        <r>
          <rPr>
            <b/>
            <sz val="10"/>
            <color indexed="81"/>
            <rFont val="Century Gothic"/>
            <family val="2"/>
          </rPr>
          <t>SI</t>
        </r>
        <r>
          <rPr>
            <sz val="10"/>
            <color indexed="81"/>
            <rFont val="Century Gothic"/>
            <family val="2"/>
          </rPr>
          <t xml:space="preserve"> consumieron el alimento</t>
        </r>
      </text>
    </comment>
    <comment ref="H109" authorId="0" shapeId="0">
      <text>
        <r>
          <rPr>
            <sz val="10"/>
            <color indexed="81"/>
            <rFont val="Century Gothic"/>
            <family val="2"/>
          </rPr>
          <t>26. Número de personas que</t>
        </r>
        <r>
          <rPr>
            <b/>
            <sz val="10"/>
            <color indexed="81"/>
            <rFont val="Century Gothic"/>
            <family val="2"/>
          </rPr>
          <t xml:space="preserve"> SI </t>
        </r>
        <r>
          <rPr>
            <sz val="10"/>
            <color indexed="81"/>
            <rFont val="Century Gothic"/>
            <family val="2"/>
          </rPr>
          <t xml:space="preserve">enfermaron y </t>
        </r>
        <r>
          <rPr>
            <b/>
            <sz val="10"/>
            <color indexed="81"/>
            <rFont val="Century Gothic"/>
            <family val="2"/>
          </rPr>
          <t>NO</t>
        </r>
        <r>
          <rPr>
            <sz val="10"/>
            <color indexed="81"/>
            <rFont val="Century Gothic"/>
            <family val="2"/>
          </rPr>
          <t xml:space="preserve"> consumieron el alimento</t>
        </r>
      </text>
    </comment>
    <comment ref="I109" authorId="0" shapeId="0">
      <text>
        <r>
          <rPr>
            <sz val="10"/>
            <color indexed="81"/>
            <rFont val="Century Gothic"/>
            <family val="2"/>
          </rPr>
          <t xml:space="preserve">27. Número de personas que </t>
        </r>
        <r>
          <rPr>
            <b/>
            <sz val="10"/>
            <color indexed="81"/>
            <rFont val="Century Gothic"/>
            <family val="2"/>
          </rPr>
          <t xml:space="preserve">NO </t>
        </r>
        <r>
          <rPr>
            <sz val="10"/>
            <color indexed="81"/>
            <rFont val="Century Gothic"/>
            <family val="2"/>
          </rPr>
          <t xml:space="preserve">enfermaron y </t>
        </r>
        <r>
          <rPr>
            <b/>
            <sz val="10"/>
            <color indexed="81"/>
            <rFont val="Century Gothic"/>
            <family val="2"/>
          </rPr>
          <t>NO</t>
        </r>
        <r>
          <rPr>
            <sz val="10"/>
            <color indexed="81"/>
            <rFont val="Century Gothic"/>
            <family val="2"/>
          </rPr>
          <t xml:space="preserve"> consumieron el alimento</t>
        </r>
      </text>
    </comment>
    <comment ref="C132" authorId="0" shapeId="0">
      <text>
        <r>
          <rPr>
            <sz val="10"/>
            <color indexed="81"/>
            <rFont val="Century Gothic"/>
            <family val="2"/>
          </rPr>
          <t>28. Escribir cada uno de los alimentos implicados</t>
        </r>
      </text>
    </comment>
    <comment ref="F132" authorId="0" shapeId="0">
      <text>
        <r>
          <rPr>
            <sz val="10"/>
            <color indexed="81"/>
            <rFont val="Century Gothic"/>
            <family val="2"/>
          </rPr>
          <t>29. Para cada alimento digite el número de casos que lo consumieron</t>
        </r>
      </text>
    </comment>
    <comment ref="E152" authorId="0" shapeId="0">
      <text>
        <r>
          <rPr>
            <sz val="10"/>
            <color indexed="81"/>
            <rFont val="Century Gothic"/>
            <family val="2"/>
          </rPr>
          <t xml:space="preserve">30. Seleccione con </t>
        </r>
        <r>
          <rPr>
            <b/>
            <sz val="10"/>
            <color indexed="81"/>
            <rFont val="Century Gothic"/>
            <family val="2"/>
          </rPr>
          <t>X</t>
        </r>
        <r>
          <rPr>
            <sz val="10"/>
            <color indexed="81"/>
            <rFont val="Century Gothic"/>
            <family val="2"/>
          </rPr>
          <t xml:space="preserve"> el tipo de establecimiento o lugar de consumo del alimento implicado</t>
        </r>
      </text>
    </comment>
    <comment ref="I152" authorId="0" shapeId="0">
      <text>
        <r>
          <rPr>
            <sz val="10"/>
            <color indexed="81"/>
            <rFont val="Century Gothic"/>
            <family val="2"/>
          </rPr>
          <t xml:space="preserve">30. Seleccione con </t>
        </r>
        <r>
          <rPr>
            <b/>
            <sz val="10"/>
            <color indexed="81"/>
            <rFont val="Century Gothic"/>
            <family val="2"/>
          </rPr>
          <t>X</t>
        </r>
        <r>
          <rPr>
            <sz val="10"/>
            <color indexed="81"/>
            <rFont val="Century Gothic"/>
            <family val="2"/>
          </rPr>
          <t xml:space="preserve"> el tipo de establecimiento o lugar de consumo del alimento implicado</t>
        </r>
      </text>
    </comment>
    <comment ref="O152" authorId="0" shapeId="0">
      <text>
        <r>
          <rPr>
            <sz val="10"/>
            <color indexed="81"/>
            <rFont val="Century Gothic"/>
            <family val="2"/>
          </rPr>
          <t xml:space="preserve">31. Seleccione con </t>
        </r>
        <r>
          <rPr>
            <b/>
            <sz val="10"/>
            <color indexed="81"/>
            <rFont val="Century Gothic"/>
            <family val="2"/>
          </rPr>
          <t>X</t>
        </r>
        <r>
          <rPr>
            <sz val="10"/>
            <color indexed="81"/>
            <rFont val="Century Gothic"/>
            <family val="2"/>
          </rPr>
          <t xml:space="preserve"> si el establecimiento educativo es beneficiario del programa PAE</t>
        </r>
      </text>
    </comment>
    <comment ref="E153" authorId="0" shapeId="0">
      <text>
        <r>
          <rPr>
            <sz val="10"/>
            <color indexed="81"/>
            <rFont val="Century Gothic"/>
            <family val="2"/>
          </rPr>
          <t xml:space="preserve">30. Seleccione con </t>
        </r>
        <r>
          <rPr>
            <b/>
            <sz val="10"/>
            <color indexed="81"/>
            <rFont val="Century Gothic"/>
            <family val="2"/>
          </rPr>
          <t>X</t>
        </r>
        <r>
          <rPr>
            <sz val="10"/>
            <color indexed="81"/>
            <rFont val="Century Gothic"/>
            <family val="2"/>
          </rPr>
          <t xml:space="preserve"> el tipo de establecimiento o lugar de consumo del alimento implicado</t>
        </r>
      </text>
    </comment>
    <comment ref="I153" authorId="0" shapeId="0">
      <text>
        <r>
          <rPr>
            <sz val="10"/>
            <color indexed="81"/>
            <rFont val="Century Gothic"/>
            <family val="2"/>
          </rPr>
          <t xml:space="preserve">30. Seleccione con </t>
        </r>
        <r>
          <rPr>
            <b/>
            <sz val="10"/>
            <color indexed="81"/>
            <rFont val="Century Gothic"/>
            <family val="2"/>
          </rPr>
          <t>X</t>
        </r>
        <r>
          <rPr>
            <sz val="10"/>
            <color indexed="81"/>
            <rFont val="Century Gothic"/>
            <family val="2"/>
          </rPr>
          <t xml:space="preserve"> el tipo de establecimiento o lugar de consumo del alimento implicado</t>
        </r>
      </text>
    </comment>
    <comment ref="O153" authorId="0" shapeId="0">
      <text>
        <r>
          <rPr>
            <sz val="10"/>
            <color indexed="81"/>
            <rFont val="Century Gothic"/>
            <family val="2"/>
          </rPr>
          <t>31. Seleccione con X si el establecimiento educativo es beneficiario del programa PAE</t>
        </r>
      </text>
    </comment>
    <comment ref="E154" authorId="0" shapeId="0">
      <text>
        <r>
          <rPr>
            <sz val="10"/>
            <color indexed="81"/>
            <rFont val="Century Gothic"/>
            <family val="2"/>
          </rPr>
          <t xml:space="preserve">30. Seleccione con </t>
        </r>
        <r>
          <rPr>
            <b/>
            <sz val="10"/>
            <color indexed="81"/>
            <rFont val="Century Gothic"/>
            <family val="2"/>
          </rPr>
          <t>X</t>
        </r>
        <r>
          <rPr>
            <sz val="10"/>
            <color indexed="81"/>
            <rFont val="Century Gothic"/>
            <family val="2"/>
          </rPr>
          <t xml:space="preserve"> el tipo de establecimiento o lugar de consumo del alimento implicado</t>
        </r>
      </text>
    </comment>
    <comment ref="I154" authorId="0" shapeId="0">
      <text>
        <r>
          <rPr>
            <sz val="10"/>
            <color indexed="81"/>
            <rFont val="Century Gothic"/>
            <family val="2"/>
          </rPr>
          <t xml:space="preserve">30. Seleccione con </t>
        </r>
        <r>
          <rPr>
            <b/>
            <sz val="10"/>
            <color indexed="81"/>
            <rFont val="Century Gothic"/>
            <family val="2"/>
          </rPr>
          <t>X</t>
        </r>
        <r>
          <rPr>
            <sz val="10"/>
            <color indexed="81"/>
            <rFont val="Century Gothic"/>
            <family val="2"/>
          </rPr>
          <t xml:space="preserve"> el tipo de establecimiento o lugar de consumo del alimento implicado</t>
        </r>
      </text>
    </comment>
    <comment ref="E155" authorId="0" shapeId="0">
      <text>
        <r>
          <rPr>
            <sz val="10"/>
            <color indexed="81"/>
            <rFont val="Century Gothic"/>
            <family val="2"/>
          </rPr>
          <t xml:space="preserve">30. Seleccione con </t>
        </r>
        <r>
          <rPr>
            <b/>
            <sz val="10"/>
            <color indexed="81"/>
            <rFont val="Century Gothic"/>
            <family val="2"/>
          </rPr>
          <t>X</t>
        </r>
        <r>
          <rPr>
            <sz val="10"/>
            <color indexed="81"/>
            <rFont val="Century Gothic"/>
            <family val="2"/>
          </rPr>
          <t xml:space="preserve"> el tipo de establecimiento o lugar de consumo del alimento implicado</t>
        </r>
      </text>
    </comment>
    <comment ref="I155" authorId="0" shapeId="0">
      <text>
        <r>
          <rPr>
            <sz val="10"/>
            <color indexed="81"/>
            <rFont val="Century Gothic"/>
            <family val="2"/>
          </rPr>
          <t xml:space="preserve">30. Seleccione con </t>
        </r>
        <r>
          <rPr>
            <b/>
            <sz val="10"/>
            <color indexed="81"/>
            <rFont val="Century Gothic"/>
            <family val="2"/>
          </rPr>
          <t>X</t>
        </r>
        <r>
          <rPr>
            <sz val="10"/>
            <color indexed="81"/>
            <rFont val="Century Gothic"/>
            <family val="2"/>
          </rPr>
          <t xml:space="preserve"> el tipo de establecimiento o lugar de consumo del alimento implicado</t>
        </r>
      </text>
    </comment>
    <comment ref="E156" authorId="0" shapeId="0">
      <text>
        <r>
          <rPr>
            <sz val="10"/>
            <color indexed="81"/>
            <rFont val="Century Gothic"/>
            <family val="2"/>
          </rPr>
          <t xml:space="preserve">30. Seleccione con </t>
        </r>
        <r>
          <rPr>
            <b/>
            <sz val="10"/>
            <color indexed="81"/>
            <rFont val="Century Gothic"/>
            <family val="2"/>
          </rPr>
          <t>X</t>
        </r>
        <r>
          <rPr>
            <sz val="10"/>
            <color indexed="81"/>
            <rFont val="Century Gothic"/>
            <family val="2"/>
          </rPr>
          <t xml:space="preserve"> el tipo de establecimiento o lugar de consumo del alimento implicado</t>
        </r>
      </text>
    </comment>
    <comment ref="I156" authorId="0" shapeId="0">
      <text>
        <r>
          <rPr>
            <sz val="10"/>
            <color indexed="81"/>
            <rFont val="Century Gothic"/>
            <family val="2"/>
          </rPr>
          <t xml:space="preserve">30. Seleccione con </t>
        </r>
        <r>
          <rPr>
            <b/>
            <sz val="10"/>
            <color indexed="81"/>
            <rFont val="Century Gothic"/>
            <family val="2"/>
          </rPr>
          <t>X</t>
        </r>
        <r>
          <rPr>
            <sz val="10"/>
            <color indexed="81"/>
            <rFont val="Century Gothic"/>
            <family val="2"/>
          </rPr>
          <t xml:space="preserve"> el tipo de establecimiento o lugar de consumo del alimento implicado</t>
        </r>
      </text>
    </comment>
    <comment ref="L156" authorId="0" shapeId="0">
      <text>
        <r>
          <rPr>
            <sz val="10"/>
            <color indexed="81"/>
            <rFont val="Century Gothic"/>
            <family val="2"/>
          </rPr>
          <t>32. Si se seleccionó otro, escribir el tipo de establecimiento o lugar de consumo del alimento implicado</t>
        </r>
      </text>
    </comment>
    <comment ref="C166" authorId="0" shapeId="0">
      <text>
        <r>
          <rPr>
            <sz val="10"/>
            <color indexed="81"/>
            <rFont val="Century Gothic"/>
            <family val="2"/>
          </rPr>
          <t>37. Fecha en que se recolecta la muestra, formato dd/mm/año</t>
        </r>
      </text>
    </comment>
    <comment ref="D166" authorId="0" shapeId="0">
      <text>
        <r>
          <rPr>
            <sz val="10"/>
            <color indexed="81"/>
            <rFont val="Century Gothic"/>
            <family val="2"/>
          </rPr>
          <t>38. Nombre y apellidos de la persona a quien se le toma la muestra</t>
        </r>
      </text>
    </comment>
    <comment ref="F166" authorId="0" shapeId="0">
      <text>
        <r>
          <rPr>
            <sz val="10"/>
            <color indexed="81"/>
            <rFont val="Century Gothic"/>
            <family val="2"/>
          </rPr>
          <t>39. Tipo y número identificación de la persona a quien se le toma muestra</t>
        </r>
      </text>
    </comment>
    <comment ref="G166" authorId="0" shapeId="0">
      <text>
        <r>
          <rPr>
            <sz val="10"/>
            <color indexed="81"/>
            <rFont val="Century Gothic"/>
            <family val="2"/>
          </rPr>
          <t>40. Edad de la persona a quien se le toma la muestra</t>
        </r>
      </text>
    </comment>
    <comment ref="H166" authorId="0" shapeId="0">
      <text>
        <r>
          <rPr>
            <sz val="10"/>
            <color indexed="81"/>
            <rFont val="Century Gothic"/>
            <family val="2"/>
          </rPr>
          <t xml:space="preserve">41. Seleccionar con </t>
        </r>
        <r>
          <rPr>
            <b/>
            <sz val="10"/>
            <color indexed="81"/>
            <rFont val="Century Gothic"/>
            <family val="2"/>
          </rPr>
          <t xml:space="preserve">X </t>
        </r>
        <r>
          <rPr>
            <sz val="10"/>
            <color indexed="81"/>
            <rFont val="Century Gothic"/>
            <family val="2"/>
          </rPr>
          <t>si a la persona se le ha realizado o no tratamiento alguno</t>
        </r>
      </text>
    </comment>
    <comment ref="J166" authorId="0" shapeId="0">
      <text>
        <r>
          <rPr>
            <sz val="10"/>
            <color indexed="81"/>
            <rFont val="Century Gothic"/>
            <family val="2"/>
          </rPr>
          <t>42. Escribir el tipo de muestra: materia fecal, vómito, sangre, suero sanguíneo, orina, líquido cefalorraquídeo, lavado gástrico, lavado o frotis de manos, etc</t>
        </r>
      </text>
    </comment>
    <comment ref="L166" authorId="0" shapeId="0">
      <text>
        <r>
          <rPr>
            <sz val="10"/>
            <color indexed="81"/>
            <rFont val="Century Gothic"/>
            <family val="2"/>
          </rPr>
          <t>43. Escribir el tipo de análisis: microbiológico, virológico, parasitológico, toxicológico, etc.</t>
        </r>
      </text>
    </comment>
    <comment ref="N166" authorId="0" shapeId="0">
      <text>
        <r>
          <rPr>
            <sz val="10"/>
            <color indexed="81"/>
            <rFont val="Century Gothic"/>
            <family val="2"/>
          </rPr>
          <t>44. Escribir la institución  encargada de realizar el análisis de laboratorio</t>
        </r>
      </text>
    </comment>
    <comment ref="P166" authorId="0" shapeId="0">
      <text>
        <r>
          <rPr>
            <sz val="10"/>
            <color indexed="81"/>
            <rFont val="Century Gothic"/>
            <family val="2"/>
          </rPr>
          <t>45. Escribir los resultados del análisis de laboratorio.</t>
        </r>
      </text>
    </comment>
    <comment ref="C178" authorId="0" shapeId="0">
      <text>
        <r>
          <rPr>
            <sz val="10"/>
            <color indexed="81"/>
            <rFont val="Century Gothic"/>
            <family val="2"/>
          </rPr>
          <t>37. Fecha en que se recolecta la muestra, formato dd/mm/año</t>
        </r>
      </text>
    </comment>
    <comment ref="D178" authorId="0" shapeId="0">
      <text>
        <r>
          <rPr>
            <sz val="10"/>
            <color indexed="81"/>
            <rFont val="Century Gothic"/>
            <family val="2"/>
          </rPr>
          <t>38. Nombre y apellidos de la persona a quien se le toma la muestra</t>
        </r>
      </text>
    </comment>
    <comment ref="F178" authorId="0" shapeId="0">
      <text>
        <r>
          <rPr>
            <sz val="10"/>
            <color indexed="81"/>
            <rFont val="Century Gothic"/>
            <family val="2"/>
          </rPr>
          <t>39. Tipo y número identificación de la persona a quien se le toma muestra</t>
        </r>
      </text>
    </comment>
    <comment ref="G178" authorId="0" shapeId="0">
      <text>
        <r>
          <rPr>
            <sz val="10"/>
            <color indexed="81"/>
            <rFont val="Century Gothic"/>
            <family val="2"/>
          </rPr>
          <t>40. Edad de la persona a quien se le toma la muestra</t>
        </r>
      </text>
    </comment>
    <comment ref="H178" authorId="0" shapeId="0">
      <text>
        <r>
          <rPr>
            <sz val="10"/>
            <color indexed="81"/>
            <rFont val="Century Gothic"/>
            <family val="2"/>
          </rPr>
          <t xml:space="preserve">41. Seleccionar con </t>
        </r>
        <r>
          <rPr>
            <b/>
            <sz val="10"/>
            <color indexed="81"/>
            <rFont val="Century Gothic"/>
            <family val="2"/>
          </rPr>
          <t xml:space="preserve">X </t>
        </r>
        <r>
          <rPr>
            <sz val="10"/>
            <color indexed="81"/>
            <rFont val="Century Gothic"/>
            <family val="2"/>
          </rPr>
          <t>si a la persona se le ha realizado o no tratamiento alguno</t>
        </r>
      </text>
    </comment>
    <comment ref="J178" authorId="0" shapeId="0">
      <text>
        <r>
          <rPr>
            <sz val="10"/>
            <color indexed="81"/>
            <rFont val="Century Gothic"/>
            <family val="2"/>
          </rPr>
          <t>42. Escribir el tipo de muestra: materia fecal, vómito, sangre, suero sanguíneo, orina, líquido cefalorraquídeo, lavado gástrico, lavado o frotis de manos, etc</t>
        </r>
      </text>
    </comment>
    <comment ref="L178" authorId="0" shapeId="0">
      <text>
        <r>
          <rPr>
            <sz val="10"/>
            <color indexed="81"/>
            <rFont val="Century Gothic"/>
            <family val="2"/>
          </rPr>
          <t>43. Escribir el tipo de análisis: microbiológico, virológico, parasitológico, toxicológico, etc.</t>
        </r>
      </text>
    </comment>
    <comment ref="N178" authorId="0" shapeId="0">
      <text>
        <r>
          <rPr>
            <sz val="10"/>
            <color indexed="81"/>
            <rFont val="Century Gothic"/>
            <family val="2"/>
          </rPr>
          <t>44. Escribir la institución  encargada de realizar el análisis de laboratorio</t>
        </r>
      </text>
    </comment>
    <comment ref="P178" authorId="0" shapeId="0">
      <text>
        <r>
          <rPr>
            <sz val="10"/>
            <color indexed="81"/>
            <rFont val="Century Gothic"/>
            <family val="2"/>
          </rPr>
          <t>45. Escribir los resultados del análisis de laboratorio.</t>
        </r>
      </text>
    </comment>
    <comment ref="C190" authorId="0" shapeId="0">
      <text>
        <r>
          <rPr>
            <sz val="10"/>
            <color indexed="81"/>
            <rFont val="Century Gothic"/>
            <family val="2"/>
          </rPr>
          <t>37. Fecha en que se recolecta la muestra, formato dd/mm/año</t>
        </r>
      </text>
    </comment>
    <comment ref="D190" authorId="0" shapeId="0">
      <text>
        <r>
          <rPr>
            <sz val="10"/>
            <color indexed="81"/>
            <rFont val="Century Gothic"/>
            <family val="2"/>
          </rPr>
          <t>46. Nombre del alimento implicado o superficie inerte a analizar</t>
        </r>
      </text>
    </comment>
    <comment ref="F190" authorId="0" shapeId="0">
      <text>
        <r>
          <rPr>
            <sz val="10"/>
            <color indexed="81"/>
            <rFont val="Century Gothic"/>
            <family val="2"/>
          </rPr>
          <t xml:space="preserve">47. Seleccione con </t>
        </r>
        <r>
          <rPr>
            <b/>
            <sz val="10"/>
            <color indexed="81"/>
            <rFont val="Century Gothic"/>
            <family val="2"/>
          </rPr>
          <t xml:space="preserve">X </t>
        </r>
        <r>
          <rPr>
            <sz val="10"/>
            <color indexed="81"/>
            <rFont val="Century Gothic"/>
            <family val="2"/>
          </rPr>
          <t>el tipo de muestra</t>
        </r>
      </text>
    </comment>
    <comment ref="J190" authorId="0" shapeId="0">
      <text>
        <r>
          <rPr>
            <sz val="10"/>
            <color indexed="81"/>
            <rFont val="Century Gothic"/>
            <family val="2"/>
          </rPr>
          <t>43. Escribir el tipo de análisis: microbiológico, virológico, parasitológico, toxicológico, etc.</t>
        </r>
      </text>
    </comment>
    <comment ref="N190" authorId="0" shapeId="0">
      <text>
        <r>
          <rPr>
            <sz val="10"/>
            <color indexed="81"/>
            <rFont val="Century Gothic"/>
            <family val="2"/>
          </rPr>
          <t>44. Escribir la institución  encargada de realizar el análisis de laboratorio</t>
        </r>
      </text>
    </comment>
    <comment ref="P190" authorId="0" shapeId="0">
      <text>
        <r>
          <rPr>
            <sz val="10"/>
            <color indexed="81"/>
            <rFont val="Century Gothic"/>
            <family val="2"/>
          </rPr>
          <t>45. Escribir los resultados del análisis de laboratorio.</t>
        </r>
      </text>
    </comment>
    <comment ref="C200" authorId="0" shapeId="0">
      <text>
        <r>
          <rPr>
            <sz val="10"/>
            <color indexed="81"/>
            <rFont val="Century Gothic"/>
            <family val="2"/>
          </rPr>
          <t>49. Escribir las soluciones a corto y largo plazo que permitan identificar y controlar los factores de riesgo</t>
        </r>
      </text>
    </comment>
    <comment ref="C213" authorId="0" shapeId="0">
      <text>
        <r>
          <rPr>
            <sz val="10"/>
            <color indexed="81"/>
            <rFont val="Century Gothic"/>
            <family val="2"/>
          </rPr>
          <t>50. Una vez caracterizado el brote, elaborar las conclusiones teniendo en cuenta los criterios epidemiológicos y de laboratorio</t>
        </r>
      </text>
    </comment>
    <comment ref="G226" authorId="0" shapeId="0">
      <text>
        <r>
          <rPr>
            <sz val="10"/>
            <color indexed="81"/>
            <rFont val="Century Gothic"/>
            <family val="2"/>
          </rPr>
          <t>51. Datos de la(s) persona(s) responsables de la elaboración del informe con el fin de contactarla en caso de ser necesario</t>
        </r>
      </text>
    </comment>
  </commentList>
</comments>
</file>

<file path=xl/sharedStrings.xml><?xml version="1.0" encoding="utf-8"?>
<sst xmlns="http://schemas.openxmlformats.org/spreadsheetml/2006/main" count="154" uniqueCount="121">
  <si>
    <t>SEGUNDO INFORME - 72 HORAS</t>
  </si>
  <si>
    <t>INFORME DE INVESTIGACIÓN DE POSIBLE BROTE DE ETA Y ENFERMEDADES DE ORIGEN HÍDRICO</t>
  </si>
  <si>
    <t>INSTITUTO NACIONAL DE SALUD</t>
  </si>
  <si>
    <t>DIRECCIÓN DE VIGILANCIA Y ANÁLISIS DEL RIESGO EN SALUD PÚBLICA</t>
  </si>
  <si>
    <t>GRUPO DE GESTIÓN DEL RIESGO RESPUESTA INMEDIATA Y COMUNICACIÓN DEL RIESGO</t>
  </si>
  <si>
    <t>Departamento</t>
  </si>
  <si>
    <t>Municipio</t>
  </si>
  <si>
    <t>Barrio/Corregimiento/Vereda</t>
  </si>
  <si>
    <t xml:space="preserve">Fecha de notificación de investigación epidemiologica de campo (dd/mm/año): </t>
  </si>
  <si>
    <t>Lugar de ocurrencia:</t>
  </si>
  <si>
    <r>
      <t>Definición de caso</t>
    </r>
    <r>
      <rPr>
        <b/>
        <sz val="12"/>
        <rFont val="Calibri"/>
        <family val="2"/>
      </rPr>
      <t xml:space="preserve"> (basada en alimentos implicados, signos y síntomas y lugar de consumo)</t>
    </r>
  </si>
  <si>
    <t>Manejo y tratamiento clínico de los casos, indicar complicaciones</t>
  </si>
  <si>
    <t>DESCRIPCIÓN DEL BROTE</t>
  </si>
  <si>
    <t>1. Distribución de casos por signos y síntomas presentados</t>
  </si>
  <si>
    <t>Fecha primer caso (dd/mm/año)</t>
  </si>
  <si>
    <t>Total de casos</t>
  </si>
  <si>
    <t>Total de expuestos</t>
  </si>
  <si>
    <t>Fecha último caso (dd/mm/año)</t>
  </si>
  <si>
    <t>Signos y síntomas</t>
  </si>
  <si>
    <t>Número de casos con signos y síntomas</t>
  </si>
  <si>
    <t>Porcentaje (%)</t>
  </si>
  <si>
    <r>
      <t xml:space="preserve">2. Tasa de ataque por edad y género (fuente: entrevista a consumidores). </t>
    </r>
    <r>
      <rPr>
        <sz val="12"/>
        <rFont val="Calibri"/>
        <family val="2"/>
      </rPr>
      <t xml:space="preserve"> Se agrupan en intervalos, según características de la población</t>
    </r>
  </si>
  <si>
    <t>Grupo de edad</t>
  </si>
  <si>
    <t>Masculino</t>
  </si>
  <si>
    <t>Femenino</t>
  </si>
  <si>
    <t>Total</t>
  </si>
  <si>
    <t>Número expuestos de sexo masculino</t>
  </si>
  <si>
    <t>Número de casos masculinos</t>
  </si>
  <si>
    <t>% enfermos</t>
  </si>
  <si>
    <t>Número expuestos 
de sexo femenino</t>
  </si>
  <si>
    <t>Número de casos femeninos</t>
  </si>
  <si>
    <t>Total expuestos</t>
  </si>
  <si>
    <t>Total enfermos</t>
  </si>
  <si>
    <t>Menor de 1 año</t>
  </si>
  <si>
    <t>De 1 a 4 años</t>
  </si>
  <si>
    <t>De 5 a 9 años</t>
  </si>
  <si>
    <t>De 10 a 19 años</t>
  </si>
  <si>
    <t>De 20 a 49 años</t>
  </si>
  <si>
    <t>De 50 a 74 años</t>
  </si>
  <si>
    <t>De 75 años y más</t>
  </si>
  <si>
    <t>3. Curva epidémica</t>
  </si>
  <si>
    <r>
      <rPr>
        <b/>
        <sz val="12"/>
        <color indexed="8"/>
        <rFont val="Calibri"/>
        <family val="2"/>
      </rPr>
      <t xml:space="preserve">Período de incubación: </t>
    </r>
    <r>
      <rPr>
        <sz val="12"/>
        <color indexed="8"/>
        <rFont val="Calibri"/>
        <family val="2"/>
      </rPr>
      <t xml:space="preserve">intervalo transcurrido entre la ingestión de los alimentos y la aparición del primer síntoma. </t>
    </r>
  </si>
  <si>
    <t>Minutos</t>
  </si>
  <si>
    <t>Horas</t>
  </si>
  <si>
    <t>Días</t>
  </si>
  <si>
    <t>Número de casos</t>
  </si>
  <si>
    <t>Punto medio</t>
  </si>
  <si>
    <t>Frecuencia</t>
  </si>
  <si>
    <t>Casos acumulados</t>
  </si>
  <si>
    <t>Casos rango</t>
  </si>
  <si>
    <t xml:space="preserve">Periodo de incubación mas corto </t>
  </si>
  <si>
    <t>Periodo de incubación mas largo</t>
  </si>
  <si>
    <t>Periodo de incubación media</t>
  </si>
  <si>
    <t>Mediana</t>
  </si>
  <si>
    <t>PM: Posición de la Mediana</t>
  </si>
  <si>
    <t>Li: Límite inferior del intervalo de la posición de la mediana</t>
  </si>
  <si>
    <r>
      <t>f</t>
    </r>
    <r>
      <rPr>
        <i/>
        <sz val="12"/>
        <color indexed="9"/>
        <rFont val="Calibri"/>
        <family val="2"/>
      </rPr>
      <t>IPM</t>
    </r>
  </si>
  <si>
    <t>fPM</t>
  </si>
  <si>
    <t>4. Tasa de ataque de expuestos y no expuestos (cohortes ó casos y controles)</t>
  </si>
  <si>
    <t>(Probable alimento implicado causante de la ETA)</t>
  </si>
  <si>
    <t>NOTA. Para tablas de contingencia de este tipo, nunca pueden haber valores de 0 en los campos 24 al 27; si esto ocurre, adicionar 1 caso (sumar 1) a todos los campos (24 al 27) a cada uno de los alimentos implicados.</t>
  </si>
  <si>
    <t xml:space="preserve">Intervalo de 
confianza IC </t>
  </si>
  <si>
    <t>COHORTES</t>
  </si>
  <si>
    <t>CASOS Y CONTROLES</t>
  </si>
  <si>
    <t>Alimentos</t>
  </si>
  <si>
    <t>Grupo A - Consumieron alimento</t>
  </si>
  <si>
    <t>Grupo B - No consumieron alimento</t>
  </si>
  <si>
    <t>Diferencia de tasas</t>
  </si>
  <si>
    <t>Intervalos de confianza</t>
  </si>
  <si>
    <t>Enfermaron</t>
  </si>
  <si>
    <t>Tasa de ataque enfermos</t>
  </si>
  <si>
    <t>Si</t>
  </si>
  <si>
    <t>No</t>
  </si>
  <si>
    <t>Límite inferior</t>
  </si>
  <si>
    <t>Límite superior</t>
  </si>
  <si>
    <t>Análisis de resultados</t>
  </si>
  <si>
    <r>
      <t xml:space="preserve">NOTA: </t>
    </r>
    <r>
      <rPr>
        <sz val="14"/>
        <color indexed="8"/>
        <rFont val="Calibri"/>
        <family val="2"/>
      </rPr>
      <t>SI DOS O MÁS ALIMENTOS TIENEN ALTOS VALORES EN EL OR O RR, REALIZAR ANALISIS ESTRATIFICADO; UTILIZAR MÉTODOS ESTADÍSTICOS MÁS PRECISOS</t>
    </r>
  </si>
  <si>
    <t>5. Tasa de exposición (cuando solo se conoce un grupo de enfermos - posible alimento implicado en la ETA)</t>
  </si>
  <si>
    <t>Alimento</t>
  </si>
  <si>
    <t xml:space="preserve">Total de casos </t>
  </si>
  <si>
    <t>Número casos expuestos 
al alimento</t>
  </si>
  <si>
    <t>Casos no expuestos al alimento</t>
  </si>
  <si>
    <t>Exposición entre los casos</t>
  </si>
  <si>
    <t>Razón de exposición</t>
  </si>
  <si>
    <r>
      <t xml:space="preserve">NOTA: </t>
    </r>
    <r>
      <rPr>
        <sz val="14"/>
        <color indexed="8"/>
        <rFont val="Calibri"/>
        <family val="2"/>
      </rPr>
      <t>SI DOS O MÁS ALIMENTOS TIENEN ALTOS VALORES, REALIZAR ANALISIS ESTRATIFICADO; UTILIZAR MÉTODOS ESTADÍSTICOS MÁS PRECISOS</t>
    </r>
  </si>
  <si>
    <t>6. Tipo de establecimiento o lugar donde fue consumido el alimento (seleccionar con X)</t>
  </si>
  <si>
    <t>Hogar</t>
  </si>
  <si>
    <t>Establecimiento educativo</t>
  </si>
  <si>
    <t>Establecimiento penitenciario</t>
  </si>
  <si>
    <t>Casino institucional</t>
  </si>
  <si>
    <t>Establecimiento militar</t>
  </si>
  <si>
    <t>Hogar geriátrico</t>
  </si>
  <si>
    <t>Hogar de bienestar familiar</t>
  </si>
  <si>
    <t>Club social</t>
  </si>
  <si>
    <t>Restaurante comercial</t>
  </si>
  <si>
    <t>Otro</t>
  </si>
  <si>
    <t>7. Análisis de puntos críticos de control (De manera breve describa los hallazgos durante la IVC que representen riesgo para la presencia de la ETA)</t>
  </si>
  <si>
    <t>8. Recolección de muestras para análisis por laboratorio</t>
  </si>
  <si>
    <t>8.1 A los pacientes según criterio médico y contactos (si es necesario)</t>
  </si>
  <si>
    <t>Fecha recolección de muestra</t>
  </si>
  <si>
    <t xml:space="preserve">Nombre y apellidos </t>
  </si>
  <si>
    <t>Documento de identificación</t>
  </si>
  <si>
    <t>Edad 
(años)</t>
  </si>
  <si>
    <t>Tratamiento</t>
  </si>
  <si>
    <t>Tipo de muestra</t>
  </si>
  <si>
    <t>Análisis solicitado</t>
  </si>
  <si>
    <t>Quién lo realiza?</t>
  </si>
  <si>
    <t>Resultados</t>
  </si>
  <si>
    <t>8.2 A los manipuladores / superficies vivas</t>
  </si>
  <si>
    <t>8.3 De los alimentos implicados o superficies inertes</t>
  </si>
  <si>
    <t>Nombre del alimento</t>
  </si>
  <si>
    <t>Restos alimento</t>
  </si>
  <si>
    <t>Agua</t>
  </si>
  <si>
    <t>Superficie inerte</t>
  </si>
  <si>
    <t>9. Recomendaciones</t>
  </si>
  <si>
    <t>10. Conclusiones</t>
  </si>
  <si>
    <t>Nombre y cargo del profesional que elaboró el informe</t>
  </si>
  <si>
    <t>Nombre y cargo del profesional que revisó</t>
  </si>
  <si>
    <t>Teléfono o celular de contacto</t>
  </si>
  <si>
    <t>e-mail</t>
  </si>
  <si>
    <t>Diseñado y elaborado por: Milena Borbón Ramos. DVARSP. Versión abril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</si>
</sst>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1" formatCode="_-* #,##0_-;\-* #,##0_-;_-* &quot;-&quot;_-;_-@_-"/>
    <numFmt numFmtId="43" formatCode="_-* #,##0.00_-;\-* #,##0.00_-;_-* &quot;-&quot;??_-;_-@_-"/>
    <numFmt numFmtId="164" formatCode="dd/mm/yyyy;@"/>
    <numFmt numFmtId="165" formatCode="d/mm/yyyy;@"/>
    <numFmt numFmtId="166" formatCode="0.0"/>
    <numFmt numFmtId="167" formatCode="_(* #,##0.0_);_(* \(#,##0.0\);_(* &quot;-&quot;_);_(@_)"/>
    <numFmt numFmtId="168" formatCode="_(* #,##0_);_(* \(#,##0\);_(* &quot;-&quot;??_);_(@_)"/>
    <numFmt numFmtId="169" formatCode="0.0%"/>
    <numFmt numFmtId="170" formatCode="0.000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</font>
    <font>
      <b/>
      <sz val="12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</font>
    <font>
      <sz val="12"/>
      <color rgb="FFFF0000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2"/>
      <color theme="0"/>
      <name val="Calibri"/>
      <family val="2"/>
      <scheme val="minor"/>
    </font>
    <font>
      <b/>
      <i/>
      <sz val="12"/>
      <color theme="0"/>
      <name val="Calibri"/>
      <family val="2"/>
      <scheme val="minor"/>
    </font>
    <font>
      <i/>
      <sz val="12"/>
      <color indexed="9"/>
      <name val="Calibri"/>
      <family val="2"/>
    </font>
    <font>
      <sz val="1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4"/>
      <color indexed="8"/>
      <name val="Calibri"/>
      <family val="2"/>
    </font>
    <font>
      <b/>
      <sz val="9"/>
      <color rgb="FFFF0000"/>
      <name val="Calibri"/>
      <family val="2"/>
      <scheme val="minor"/>
    </font>
    <font>
      <sz val="11.5"/>
      <color rgb="FF444444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1"/>
      <color theme="3"/>
      <name val="Calibri"/>
      <family val="2"/>
      <scheme val="minor"/>
    </font>
    <font>
      <sz val="10"/>
      <color indexed="81"/>
      <name val="Century Gothic"/>
      <family val="2"/>
    </font>
    <font>
      <b/>
      <sz val="10"/>
      <color indexed="81"/>
      <name val="Century Gothic"/>
      <family val="2"/>
    </font>
    <font>
      <sz val="11"/>
      <color indexed="81"/>
      <name val="Century Gothic"/>
      <family val="2"/>
    </font>
    <font>
      <b/>
      <sz val="11"/>
      <color indexed="81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6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68">
    <xf numFmtId="0" fontId="0" fillId="0" borderId="0" xfId="0"/>
    <xf numFmtId="0" fontId="0" fillId="2" borderId="0" xfId="0" applyFont="1" applyFill="1" applyAlignment="1" applyProtection="1">
      <alignment horizontal="center" vertical="center" wrapText="1"/>
      <protection hidden="1"/>
    </xf>
    <xf numFmtId="0" fontId="0" fillId="2" borderId="1" xfId="0" applyFont="1" applyFill="1" applyBorder="1" applyAlignment="1" applyProtection="1">
      <alignment horizontal="center" vertical="center" wrapText="1"/>
      <protection hidden="1"/>
    </xf>
    <xf numFmtId="0" fontId="0" fillId="2" borderId="2" xfId="0" applyFont="1" applyFill="1" applyBorder="1" applyAlignment="1" applyProtection="1">
      <alignment horizontal="center" vertical="center" wrapText="1"/>
      <protection hidden="1"/>
    </xf>
    <xf numFmtId="0" fontId="0" fillId="2" borderId="3" xfId="0" applyFont="1" applyFill="1" applyBorder="1" applyAlignment="1" applyProtection="1">
      <alignment horizontal="center" vertical="center" wrapText="1"/>
      <protection hidden="1"/>
    </xf>
    <xf numFmtId="0" fontId="5" fillId="2" borderId="4" xfId="0" applyFont="1" applyFill="1" applyBorder="1" applyAlignment="1" applyProtection="1">
      <alignment vertical="center"/>
      <protection hidden="1"/>
    </xf>
    <xf numFmtId="0" fontId="0" fillId="2" borderId="5" xfId="0" applyFont="1" applyFill="1" applyBorder="1" applyAlignment="1" applyProtection="1">
      <alignment horizontal="center" vertical="center" wrapText="1"/>
      <protection hidden="1"/>
    </xf>
    <xf numFmtId="0" fontId="0" fillId="2" borderId="4" xfId="0" applyFont="1" applyFill="1" applyBorder="1" applyAlignment="1" applyProtection="1">
      <alignment horizontal="center" vertical="center" wrapText="1"/>
      <protection hidden="1"/>
    </xf>
    <xf numFmtId="0" fontId="0" fillId="2" borderId="0" xfId="0" applyFont="1" applyFill="1" applyBorder="1" applyAlignment="1" applyProtection="1">
      <alignment horizontal="center" vertical="center" wrapText="1"/>
      <protection hidden="1"/>
    </xf>
    <xf numFmtId="0" fontId="0" fillId="2" borderId="0" xfId="0" applyFont="1" applyFill="1" applyBorder="1" applyAlignment="1" applyProtection="1">
      <alignment vertical="center" wrapText="1"/>
      <protection hidden="1"/>
    </xf>
    <xf numFmtId="0" fontId="6" fillId="2" borderId="0" xfId="0" applyFont="1" applyFill="1" applyAlignment="1" applyProtection="1">
      <alignment horizontal="center" vertical="center" wrapText="1"/>
      <protection hidden="1"/>
    </xf>
    <xf numFmtId="0" fontId="7" fillId="2" borderId="4" xfId="0" applyFont="1" applyFill="1" applyBorder="1" applyAlignment="1" applyProtection="1">
      <alignment vertical="center" wrapText="1"/>
      <protection hidden="1"/>
    </xf>
    <xf numFmtId="0" fontId="7" fillId="2" borderId="0" xfId="0" applyFont="1" applyFill="1" applyBorder="1" applyAlignment="1" applyProtection="1">
      <alignment vertical="center" wrapText="1"/>
      <protection hidden="1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6" fillId="2" borderId="5" xfId="0" applyFont="1" applyFill="1" applyBorder="1" applyAlignment="1" applyProtection="1">
      <alignment horizontal="center" vertical="center" wrapText="1"/>
      <protection hidden="1"/>
    </xf>
    <xf numFmtId="0" fontId="6" fillId="2" borderId="4" xfId="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Border="1" applyAlignment="1" applyProtection="1">
      <alignment vertical="center" wrapText="1"/>
      <protection hidden="1"/>
    </xf>
    <xf numFmtId="0" fontId="6" fillId="2" borderId="4" xfId="0" applyFont="1" applyFill="1" applyBorder="1" applyAlignment="1" applyProtection="1">
      <alignment vertical="center" wrapText="1"/>
      <protection hidden="1"/>
    </xf>
    <xf numFmtId="0" fontId="6" fillId="2" borderId="0" xfId="0" applyFont="1" applyFill="1" applyAlignment="1" applyProtection="1">
      <alignment vertical="center" wrapText="1"/>
      <protection hidden="1"/>
    </xf>
    <xf numFmtId="0" fontId="6" fillId="2" borderId="0" xfId="0" applyFont="1" applyFill="1" applyAlignment="1" applyProtection="1">
      <alignment horizontal="left" vertical="center" wrapText="1"/>
      <protection hidden="1"/>
    </xf>
    <xf numFmtId="0" fontId="0" fillId="2" borderId="0" xfId="0" applyFont="1" applyFill="1" applyAlignment="1" applyProtection="1">
      <alignment vertical="center"/>
      <protection hidden="1"/>
    </xf>
    <xf numFmtId="0" fontId="11" fillId="2" borderId="4" xfId="0" applyFont="1" applyFill="1" applyBorder="1" applyAlignment="1" applyProtection="1">
      <alignment vertical="center"/>
      <protection hidden="1"/>
    </xf>
    <xf numFmtId="165" fontId="6" fillId="2" borderId="0" xfId="0" applyNumberFormat="1" applyFont="1" applyFill="1" applyBorder="1" applyAlignment="1" applyProtection="1">
      <alignment horizontal="center" vertical="center"/>
      <protection hidden="1"/>
    </xf>
    <xf numFmtId="0" fontId="12" fillId="2" borderId="0" xfId="0" applyFont="1" applyFill="1" applyBorder="1" applyAlignment="1" applyProtection="1">
      <alignment vertical="center"/>
      <protection hidden="1"/>
    </xf>
    <xf numFmtId="0" fontId="0" fillId="2" borderId="0" xfId="0" applyFont="1" applyFill="1" applyBorder="1" applyAlignment="1" applyProtection="1">
      <alignment vertical="center"/>
      <protection hidden="1"/>
    </xf>
    <xf numFmtId="0" fontId="0" fillId="2" borderId="5" xfId="0" applyFont="1" applyFill="1" applyBorder="1" applyAlignment="1" applyProtection="1">
      <alignment vertical="center"/>
      <protection hidden="1"/>
    </xf>
    <xf numFmtId="0" fontId="11" fillId="2" borderId="0" xfId="0" applyFont="1" applyFill="1" applyBorder="1" applyAlignment="1" applyProtection="1">
      <alignment horizontal="center" vertical="center"/>
      <protection hidden="1"/>
    </xf>
    <xf numFmtId="0" fontId="0" fillId="2" borderId="0" xfId="0" applyFont="1" applyFill="1" applyAlignment="1" applyProtection="1">
      <alignment horizontal="left" vertical="center"/>
      <protection hidden="1"/>
    </xf>
    <xf numFmtId="0" fontId="6" fillId="0" borderId="0" xfId="0" applyFont="1" applyFill="1" applyAlignment="1" applyProtection="1">
      <alignment horizontal="center" vertical="center" wrapText="1"/>
      <protection hidden="1"/>
    </xf>
    <xf numFmtId="0" fontId="7" fillId="2" borderId="0" xfId="0" applyFont="1" applyFill="1" applyBorder="1" applyAlignment="1" applyProtection="1">
      <alignment horizontal="center" vertical="center" wrapText="1"/>
      <protection hidden="1"/>
    </xf>
    <xf numFmtId="0" fontId="6" fillId="0" borderId="5" xfId="0" applyFont="1" applyFill="1" applyBorder="1" applyAlignment="1" applyProtection="1">
      <alignment horizontal="center" vertical="center" wrapText="1"/>
      <protection hidden="1"/>
    </xf>
    <xf numFmtId="0" fontId="12" fillId="2" borderId="0" xfId="0" applyFont="1" applyFill="1" applyAlignment="1" applyProtection="1">
      <alignment horizontal="center" vertical="center" wrapText="1"/>
      <protection hidden="1"/>
    </xf>
    <xf numFmtId="0" fontId="11" fillId="2" borderId="4" xfId="0" applyFont="1" applyFill="1" applyBorder="1" applyAlignment="1" applyProtection="1">
      <alignment vertical="center" wrapText="1"/>
      <protection hidden="1"/>
    </xf>
    <xf numFmtId="0" fontId="11" fillId="2" borderId="0" xfId="0" applyFont="1" applyFill="1" applyBorder="1" applyAlignment="1" applyProtection="1">
      <alignment vertical="center" wrapText="1"/>
      <protection hidden="1"/>
    </xf>
    <xf numFmtId="0" fontId="11" fillId="2" borderId="0" xfId="0" applyFont="1" applyFill="1" applyBorder="1" applyAlignment="1" applyProtection="1">
      <alignment horizontal="left" vertical="center" wrapText="1"/>
      <protection hidden="1"/>
    </xf>
    <xf numFmtId="0" fontId="12" fillId="2" borderId="0" xfId="0" applyFont="1" applyFill="1" applyBorder="1" applyAlignment="1" applyProtection="1">
      <alignment horizontal="center" vertical="center" wrapText="1"/>
      <protection hidden="1"/>
    </xf>
    <xf numFmtId="0" fontId="12" fillId="2" borderId="5" xfId="0" applyFont="1" applyFill="1" applyBorder="1" applyAlignment="1" applyProtection="1">
      <alignment horizontal="center" vertical="center" wrapText="1"/>
      <protection hidden="1"/>
    </xf>
    <xf numFmtId="0" fontId="12" fillId="2" borderId="4" xfId="0" applyFont="1" applyFill="1" applyBorder="1" applyAlignment="1" applyProtection="1">
      <alignment horizontal="center" vertical="center" wrapText="1"/>
      <protection hidden="1"/>
    </xf>
    <xf numFmtId="164" fontId="12" fillId="2" borderId="0" xfId="0" applyNumberFormat="1" applyFont="1" applyFill="1" applyBorder="1" applyAlignment="1" applyProtection="1">
      <alignment vertical="center" wrapText="1"/>
      <protection hidden="1"/>
    </xf>
    <xf numFmtId="0" fontId="11" fillId="5" borderId="32" xfId="0" applyFont="1" applyFill="1" applyBorder="1" applyAlignment="1" applyProtection="1">
      <alignment horizontal="center" vertical="center" wrapText="1"/>
      <protection hidden="1"/>
    </xf>
    <xf numFmtId="0" fontId="11" fillId="5" borderId="34" xfId="0" applyFont="1" applyFill="1" applyBorder="1" applyAlignment="1" applyProtection="1">
      <alignment horizontal="center" vertical="center" wrapText="1"/>
      <protection hidden="1"/>
    </xf>
    <xf numFmtId="0" fontId="14" fillId="2" borderId="0" xfId="0" applyFont="1" applyFill="1" applyBorder="1" applyAlignment="1" applyProtection="1">
      <alignment vertical="center" wrapText="1"/>
      <protection hidden="1"/>
    </xf>
    <xf numFmtId="0" fontId="12" fillId="4" borderId="9" xfId="0" applyFont="1" applyFill="1" applyBorder="1" applyAlignment="1" applyProtection="1">
      <alignment horizontal="center" vertical="center" wrapText="1"/>
      <protection locked="0"/>
    </xf>
    <xf numFmtId="9" fontId="12" fillId="2" borderId="11" xfId="3" applyNumberFormat="1" applyFont="1" applyFill="1" applyBorder="1" applyAlignment="1" applyProtection="1">
      <alignment horizontal="center" vertical="center" wrapText="1"/>
      <protection hidden="1"/>
    </xf>
    <xf numFmtId="0" fontId="12" fillId="4" borderId="12" xfId="0" applyFont="1" applyFill="1" applyBorder="1" applyAlignment="1" applyProtection="1">
      <alignment horizontal="center" vertical="center" wrapText="1"/>
      <protection locked="0"/>
    </xf>
    <xf numFmtId="9" fontId="12" fillId="2" borderId="14" xfId="3" applyNumberFormat="1" applyFont="1" applyFill="1" applyBorder="1" applyAlignment="1" applyProtection="1">
      <alignment horizontal="center" vertical="center" wrapText="1"/>
      <protection hidden="1"/>
    </xf>
    <xf numFmtId="0" fontId="12" fillId="4" borderId="15" xfId="0" applyFont="1" applyFill="1" applyBorder="1" applyAlignment="1" applyProtection="1">
      <alignment horizontal="center" vertical="center" wrapText="1"/>
      <protection locked="0"/>
    </xf>
    <xf numFmtId="9" fontId="12" fillId="2" borderId="17" xfId="3" applyNumberFormat="1" applyFont="1" applyFill="1" applyBorder="1" applyAlignment="1" applyProtection="1">
      <alignment horizontal="center" vertical="center" wrapText="1"/>
      <protection hidden="1"/>
    </xf>
    <xf numFmtId="0" fontId="12" fillId="2" borderId="0" xfId="0" applyFont="1" applyFill="1" applyBorder="1" applyAlignment="1" applyProtection="1">
      <alignment horizontal="left" vertical="center" wrapText="1"/>
      <protection hidden="1"/>
    </xf>
    <xf numFmtId="0" fontId="0" fillId="2" borderId="0" xfId="0" applyNumberFormat="1" applyFont="1" applyFill="1" applyBorder="1" applyAlignment="1" applyProtection="1">
      <alignment horizontal="center" vertical="center" wrapText="1"/>
      <protection hidden="1"/>
    </xf>
    <xf numFmtId="0" fontId="11" fillId="5" borderId="39" xfId="0" applyFont="1" applyFill="1" applyBorder="1" applyAlignment="1" applyProtection="1">
      <alignment horizontal="center" vertical="center" wrapText="1"/>
      <protection hidden="1"/>
    </xf>
    <xf numFmtId="0" fontId="11" fillId="5" borderId="40" xfId="0" applyFont="1" applyFill="1" applyBorder="1" applyAlignment="1" applyProtection="1">
      <alignment horizontal="center" vertical="center" wrapText="1"/>
      <protection hidden="1"/>
    </xf>
    <xf numFmtId="0" fontId="11" fillId="5" borderId="38" xfId="0" applyFont="1" applyFill="1" applyBorder="1" applyAlignment="1" applyProtection="1">
      <alignment horizontal="center" vertical="center" wrapText="1"/>
      <protection hidden="1"/>
    </xf>
    <xf numFmtId="0" fontId="12" fillId="4" borderId="10" xfId="0" applyFont="1" applyFill="1" applyBorder="1" applyAlignment="1" applyProtection="1">
      <alignment horizontal="center" vertical="center" wrapText="1"/>
      <protection locked="0"/>
    </xf>
    <xf numFmtId="9" fontId="12" fillId="2" borderId="10" xfId="3" applyNumberFormat="1" applyFont="1" applyFill="1" applyBorder="1" applyAlignment="1" applyProtection="1">
      <alignment horizontal="center" vertical="center" wrapText="1"/>
      <protection hidden="1"/>
    </xf>
    <xf numFmtId="9" fontId="12" fillId="2" borderId="35" xfId="3" applyNumberFormat="1" applyFont="1" applyFill="1" applyBorder="1" applyAlignment="1" applyProtection="1">
      <alignment horizontal="center" vertical="center" wrapText="1"/>
      <protection hidden="1"/>
    </xf>
    <xf numFmtId="0" fontId="12" fillId="2" borderId="9" xfId="0" applyFont="1" applyFill="1" applyBorder="1" applyAlignment="1" applyProtection="1">
      <alignment horizontal="center" vertical="center" wrapText="1"/>
      <protection hidden="1"/>
    </xf>
    <xf numFmtId="0" fontId="12" fillId="2" borderId="10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Fill="1" applyAlignment="1" applyProtection="1">
      <alignment horizontal="center" vertical="center" wrapText="1"/>
      <protection hidden="1"/>
    </xf>
    <xf numFmtId="0" fontId="12" fillId="4" borderId="13" xfId="0" applyFont="1" applyFill="1" applyBorder="1" applyAlignment="1" applyProtection="1">
      <alignment horizontal="center" vertical="center" wrapText="1"/>
      <protection locked="0"/>
    </xf>
    <xf numFmtId="9" fontId="12" fillId="2" borderId="13" xfId="3" applyNumberFormat="1" applyFont="1" applyFill="1" applyBorder="1" applyAlignment="1" applyProtection="1">
      <alignment horizontal="center" vertical="center" wrapText="1"/>
      <protection hidden="1"/>
    </xf>
    <xf numFmtId="9" fontId="12" fillId="2" borderId="43" xfId="3" applyNumberFormat="1" applyFont="1" applyFill="1" applyBorder="1" applyAlignment="1" applyProtection="1">
      <alignment horizontal="center" vertical="center" wrapText="1"/>
      <protection hidden="1"/>
    </xf>
    <xf numFmtId="0" fontId="12" fillId="2" borderId="12" xfId="0" applyFont="1" applyFill="1" applyBorder="1" applyAlignment="1" applyProtection="1">
      <alignment horizontal="center" vertical="center" wrapText="1"/>
      <protection hidden="1"/>
    </xf>
    <xf numFmtId="0" fontId="12" fillId="2" borderId="13" xfId="0" applyFont="1" applyFill="1" applyBorder="1" applyAlignment="1" applyProtection="1">
      <alignment horizontal="center" vertical="center" wrapText="1"/>
      <protection hidden="1"/>
    </xf>
    <xf numFmtId="0" fontId="12" fillId="4" borderId="39" xfId="0" applyFont="1" applyFill="1" applyBorder="1" applyAlignment="1" applyProtection="1">
      <alignment horizontal="center" vertical="center" wrapText="1"/>
      <protection locked="0"/>
    </xf>
    <xf numFmtId="9" fontId="12" fillId="2" borderId="39" xfId="3" applyNumberFormat="1" applyFont="1" applyFill="1" applyBorder="1" applyAlignment="1" applyProtection="1">
      <alignment horizontal="center" vertical="center" wrapText="1"/>
      <protection hidden="1"/>
    </xf>
    <xf numFmtId="9" fontId="12" fillId="2" borderId="40" xfId="3" applyNumberFormat="1" applyFont="1" applyFill="1" applyBorder="1" applyAlignment="1" applyProtection="1">
      <alignment horizontal="center" vertical="center" wrapText="1"/>
      <protection hidden="1"/>
    </xf>
    <xf numFmtId="0" fontId="12" fillId="2" borderId="38" xfId="0" applyFont="1" applyFill="1" applyBorder="1" applyAlignment="1" applyProtection="1">
      <alignment horizontal="center" vertical="center" wrapText="1"/>
      <protection hidden="1"/>
    </xf>
    <xf numFmtId="0" fontId="12" fillId="2" borderId="39" xfId="0" applyFont="1" applyFill="1" applyBorder="1" applyAlignment="1" applyProtection="1">
      <alignment horizontal="center" vertical="center" wrapText="1"/>
      <protection hidden="1"/>
    </xf>
    <xf numFmtId="0" fontId="12" fillId="2" borderId="21" xfId="0" applyFont="1" applyFill="1" applyBorder="1" applyAlignment="1" applyProtection="1">
      <alignment horizontal="center" vertical="center" wrapText="1"/>
      <protection hidden="1"/>
    </xf>
    <xf numFmtId="9" fontId="12" fillId="2" borderId="21" xfId="3" applyNumberFormat="1" applyFont="1" applyFill="1" applyBorder="1" applyAlignment="1" applyProtection="1">
      <alignment horizontal="center" vertical="center" wrapText="1"/>
      <protection hidden="1"/>
    </xf>
    <xf numFmtId="9" fontId="12" fillId="2" borderId="44" xfId="3" applyNumberFormat="1" applyFont="1" applyFill="1" applyBorder="1" applyAlignment="1" applyProtection="1">
      <alignment horizontal="center" vertical="center" wrapText="1"/>
      <protection hidden="1"/>
    </xf>
    <xf numFmtId="0" fontId="12" fillId="2" borderId="26" xfId="0" applyFont="1" applyFill="1" applyBorder="1" applyAlignment="1" applyProtection="1">
      <alignment horizontal="center" vertical="center" wrapText="1"/>
      <protection hidden="1"/>
    </xf>
    <xf numFmtId="0" fontId="14" fillId="2" borderId="5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Alignment="1" applyProtection="1">
      <alignment horizontal="left" vertical="center" wrapText="1"/>
      <protection hidden="1"/>
    </xf>
    <xf numFmtId="0" fontId="12" fillId="2" borderId="4" xfId="0" applyFont="1" applyFill="1" applyBorder="1" applyAlignment="1" applyProtection="1">
      <alignment horizontal="left" vertical="center" wrapText="1"/>
      <protection hidden="1"/>
    </xf>
    <xf numFmtId="0" fontId="12" fillId="2" borderId="0" xfId="0" applyFont="1" applyFill="1" applyBorder="1" applyAlignment="1" applyProtection="1">
      <alignment vertical="center" wrapText="1"/>
      <protection hidden="1"/>
    </xf>
    <xf numFmtId="0" fontId="12" fillId="2" borderId="5" xfId="0" applyFont="1" applyFill="1" applyBorder="1" applyAlignment="1" applyProtection="1">
      <alignment horizontal="left" vertical="center" wrapText="1"/>
      <protection hidden="1"/>
    </xf>
    <xf numFmtId="0" fontId="12" fillId="2" borderId="1" xfId="0" applyFont="1" applyFill="1" applyBorder="1" applyAlignment="1" applyProtection="1">
      <alignment horizontal="left" vertical="center" wrapText="1"/>
      <protection hidden="1"/>
    </xf>
    <xf numFmtId="0" fontId="12" fillId="2" borderId="2" xfId="0" applyFont="1" applyFill="1" applyBorder="1" applyAlignment="1" applyProtection="1">
      <alignment horizontal="left" vertical="center" wrapText="1"/>
      <protection hidden="1"/>
    </xf>
    <xf numFmtId="0" fontId="12" fillId="2" borderId="2" xfId="0" applyFont="1" applyFill="1" applyBorder="1" applyAlignment="1" applyProtection="1">
      <alignment horizontal="center" vertical="center" wrapText="1"/>
      <protection hidden="1"/>
    </xf>
    <xf numFmtId="0" fontId="11" fillId="2" borderId="4" xfId="0" applyFont="1" applyFill="1" applyBorder="1" applyAlignment="1" applyProtection="1">
      <alignment horizontal="right" vertical="center" wrapText="1"/>
      <protection hidden="1"/>
    </xf>
    <xf numFmtId="0" fontId="11" fillId="4" borderId="45" xfId="0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Border="1" applyAlignment="1" applyProtection="1">
      <alignment horizontal="right" vertical="center" wrapText="1"/>
      <protection hidden="1"/>
    </xf>
    <xf numFmtId="0" fontId="11" fillId="2" borderId="24" xfId="0" applyFont="1" applyFill="1" applyBorder="1" applyAlignment="1" applyProtection="1">
      <alignment horizontal="right" vertical="center" wrapText="1"/>
      <protection hidden="1"/>
    </xf>
    <xf numFmtId="0" fontId="11" fillId="2" borderId="46" xfId="0" applyFont="1" applyFill="1" applyBorder="1" applyAlignment="1" applyProtection="1">
      <alignment horizontal="center" vertical="center" wrapText="1"/>
      <protection hidden="1"/>
    </xf>
    <xf numFmtId="0" fontId="11" fillId="2" borderId="46" xfId="0" applyFont="1" applyFill="1" applyBorder="1" applyAlignment="1" applyProtection="1">
      <alignment horizontal="right" vertical="center" wrapText="1"/>
      <protection hidden="1"/>
    </xf>
    <xf numFmtId="0" fontId="12" fillId="2" borderId="0" xfId="0" applyFont="1" applyFill="1" applyBorder="1" applyAlignment="1" applyProtection="1">
      <alignment horizontal="right" vertical="center" wrapText="1"/>
      <protection hidden="1"/>
    </xf>
    <xf numFmtId="0" fontId="11" fillId="5" borderId="22" xfId="0" applyFont="1" applyFill="1" applyBorder="1" applyAlignment="1" applyProtection="1">
      <alignment horizontal="center" vertical="center" wrapText="1"/>
      <protection hidden="1"/>
    </xf>
    <xf numFmtId="0" fontId="21" fillId="2" borderId="0" xfId="0" applyFont="1" applyFill="1" applyBorder="1" applyAlignment="1" applyProtection="1">
      <alignment horizontal="center" vertical="center" wrapText="1"/>
      <protection hidden="1"/>
    </xf>
    <xf numFmtId="0" fontId="11" fillId="5" borderId="45" xfId="0" applyFont="1" applyFill="1" applyBorder="1" applyAlignment="1" applyProtection="1">
      <alignment horizontal="center" vertical="center" wrapText="1"/>
      <protection hidden="1"/>
    </xf>
    <xf numFmtId="0" fontId="22" fillId="2" borderId="0" xfId="0" applyFont="1" applyFill="1" applyBorder="1" applyAlignment="1" applyProtection="1">
      <alignment horizontal="center" vertical="center" wrapText="1"/>
      <protection hidden="1"/>
    </xf>
    <xf numFmtId="0" fontId="12" fillId="0" borderId="48" xfId="0" applyFont="1" applyFill="1" applyBorder="1" applyAlignment="1" applyProtection="1">
      <alignment horizontal="center" vertical="center" wrapText="1"/>
      <protection hidden="1"/>
    </xf>
    <xf numFmtId="0" fontId="12" fillId="0" borderId="49" xfId="0" applyFont="1" applyFill="1" applyBorder="1" applyAlignment="1" applyProtection="1">
      <alignment horizontal="center" vertical="center" wrapText="1"/>
      <protection hidden="1"/>
    </xf>
    <xf numFmtId="1" fontId="12" fillId="4" borderId="14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50" xfId="0" applyFont="1" applyFill="1" applyBorder="1" applyAlignment="1" applyProtection="1">
      <alignment horizontal="center" vertical="center" wrapText="1"/>
      <protection hidden="1"/>
    </xf>
    <xf numFmtId="1" fontId="22" fillId="2" borderId="0" xfId="0" applyNumberFormat="1" applyFont="1" applyFill="1" applyBorder="1" applyAlignment="1" applyProtection="1">
      <alignment horizontal="center" vertical="center" wrapText="1"/>
      <protection hidden="1"/>
    </xf>
    <xf numFmtId="166" fontId="22" fillId="2" borderId="0" xfId="0" applyNumberFormat="1" applyFont="1" applyFill="1" applyBorder="1" applyAlignment="1" applyProtection="1">
      <alignment horizontal="center" vertical="center" wrapText="1"/>
      <protection hidden="1"/>
    </xf>
    <xf numFmtId="166" fontId="12" fillId="2" borderId="5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12" xfId="0" applyFont="1" applyFill="1" applyBorder="1" applyAlignment="1" applyProtection="1">
      <alignment horizontal="center" vertical="center" wrapText="1"/>
      <protection hidden="1"/>
    </xf>
    <xf numFmtId="0" fontId="12" fillId="0" borderId="13" xfId="0" applyFont="1" applyFill="1" applyBorder="1" applyAlignment="1" applyProtection="1">
      <alignment horizontal="center" vertical="center" wrapText="1"/>
      <protection hidden="1"/>
    </xf>
    <xf numFmtId="1" fontId="12" fillId="2" borderId="51" xfId="0" applyNumberFormat="1" applyFont="1" applyFill="1" applyBorder="1" applyAlignment="1" applyProtection="1">
      <alignment horizontal="center" vertical="center" wrapText="1"/>
      <protection hidden="1"/>
    </xf>
    <xf numFmtId="1" fontId="21" fillId="2" borderId="0" xfId="0" applyNumberFormat="1" applyFont="1" applyFill="1" applyBorder="1" applyAlignment="1" applyProtection="1">
      <alignment horizontal="center" vertical="center" wrapText="1"/>
      <protection hidden="1"/>
    </xf>
    <xf numFmtId="0" fontId="17" fillId="2" borderId="0" xfId="0" applyFont="1" applyFill="1" applyBorder="1" applyAlignment="1" applyProtection="1">
      <alignment horizontal="center" vertical="center" wrapText="1"/>
      <protection hidden="1"/>
    </xf>
    <xf numFmtId="166" fontId="23" fillId="2" borderId="0" xfId="0" applyNumberFormat="1" applyFont="1" applyFill="1" applyBorder="1" applyAlignment="1" applyProtection="1">
      <alignment horizontal="center" vertical="center" wrapText="1"/>
      <protection hidden="1"/>
    </xf>
    <xf numFmtId="1" fontId="23" fillId="2" borderId="0" xfId="0" applyNumberFormat="1" applyFont="1" applyFill="1" applyBorder="1" applyAlignment="1" applyProtection="1">
      <alignment horizontal="center" vertical="center" wrapText="1"/>
      <protection hidden="1"/>
    </xf>
    <xf numFmtId="0" fontId="23" fillId="2" borderId="0" xfId="0" applyFont="1" applyFill="1" applyBorder="1" applyAlignment="1" applyProtection="1">
      <alignment horizontal="center" vertical="center" wrapText="1"/>
      <protection hidden="1"/>
    </xf>
    <xf numFmtId="0" fontId="15" fillId="2" borderId="0" xfId="0" applyFont="1" applyFill="1" applyBorder="1" applyAlignment="1" applyProtection="1">
      <alignment horizontal="center" vertical="center" wrapText="1"/>
      <protection hidden="1"/>
    </xf>
    <xf numFmtId="0" fontId="12" fillId="2" borderId="5" xfId="0" applyFont="1" applyFill="1" applyBorder="1" applyAlignment="1" applyProtection="1">
      <alignment vertical="center" wrapText="1"/>
      <protection hidden="1"/>
    </xf>
    <xf numFmtId="0" fontId="22" fillId="2" borderId="5" xfId="0" applyFont="1" applyFill="1" applyBorder="1" applyAlignment="1" applyProtection="1">
      <alignment vertical="center" wrapText="1"/>
      <protection hidden="1"/>
    </xf>
    <xf numFmtId="0" fontId="22" fillId="2" borderId="5" xfId="0" applyFont="1" applyFill="1" applyBorder="1" applyAlignment="1" applyProtection="1">
      <alignment horizontal="center" vertical="center" wrapText="1"/>
      <protection hidden="1"/>
    </xf>
    <xf numFmtId="0" fontId="15" fillId="4" borderId="10" xfId="0" applyFont="1" applyFill="1" applyBorder="1" applyAlignment="1" applyProtection="1">
      <alignment horizontal="center" vertical="center" wrapText="1"/>
      <protection locked="0"/>
    </xf>
    <xf numFmtId="0" fontId="23" fillId="2" borderId="11" xfId="0" applyFont="1" applyFill="1" applyBorder="1" applyAlignment="1" applyProtection="1">
      <alignment horizontal="center" vertical="center" wrapText="1"/>
      <protection hidden="1"/>
    </xf>
    <xf numFmtId="0" fontId="15" fillId="4" borderId="13" xfId="0" applyFont="1" applyFill="1" applyBorder="1" applyAlignment="1" applyProtection="1">
      <alignment horizontal="center" vertical="center" wrapText="1"/>
      <protection locked="0"/>
    </xf>
    <xf numFmtId="0" fontId="23" fillId="2" borderId="14" xfId="0" applyFont="1" applyFill="1" applyBorder="1" applyAlignment="1" applyProtection="1">
      <alignment horizontal="center" vertical="center" wrapText="1"/>
      <protection hidden="1"/>
    </xf>
    <xf numFmtId="0" fontId="15" fillId="0" borderId="13" xfId="0" applyNumberFormat="1" applyFont="1" applyFill="1" applyBorder="1" applyAlignment="1" applyProtection="1">
      <alignment horizontal="center" vertical="center" wrapText="1"/>
      <protection hidden="1"/>
    </xf>
    <xf numFmtId="166" fontId="15" fillId="2" borderId="16" xfId="0" applyNumberFormat="1" applyFont="1" applyFill="1" applyBorder="1" applyAlignment="1" applyProtection="1">
      <alignment horizontal="center" vertical="center" wrapText="1"/>
      <protection hidden="1"/>
    </xf>
    <xf numFmtId="0" fontId="23" fillId="2" borderId="17" xfId="0" applyFont="1" applyFill="1" applyBorder="1" applyAlignment="1" applyProtection="1">
      <alignment horizontal="center" vertical="center" wrapText="1"/>
      <protection hidden="1"/>
    </xf>
    <xf numFmtId="167" fontId="21" fillId="2" borderId="0" xfId="2" applyNumberFormat="1" applyFont="1" applyFill="1" applyBorder="1" applyAlignment="1" applyProtection="1">
      <alignment vertical="center" wrapText="1"/>
      <protection hidden="1"/>
    </xf>
    <xf numFmtId="0" fontId="12" fillId="6" borderId="18" xfId="0" applyFont="1" applyFill="1" applyBorder="1" applyAlignment="1" applyProtection="1">
      <alignment horizontal="center" vertical="center" wrapText="1"/>
      <protection hidden="1"/>
    </xf>
    <xf numFmtId="0" fontId="11" fillId="2" borderId="26" xfId="0" applyFont="1" applyFill="1" applyBorder="1" applyAlignment="1" applyProtection="1">
      <alignment horizontal="center" vertical="center" wrapText="1"/>
      <protection hidden="1"/>
    </xf>
    <xf numFmtId="1" fontId="11" fillId="0" borderId="22" xfId="0" applyNumberFormat="1" applyFont="1" applyFill="1" applyBorder="1" applyAlignment="1" applyProtection="1">
      <alignment horizontal="center" vertical="center" wrapText="1"/>
      <protection hidden="1"/>
    </xf>
    <xf numFmtId="168" fontId="21" fillId="2" borderId="0" xfId="1" applyNumberFormat="1" applyFont="1" applyFill="1" applyBorder="1" applyAlignment="1" applyProtection="1">
      <alignment horizontal="center" vertical="center" wrapText="1"/>
      <protection hidden="1"/>
    </xf>
    <xf numFmtId="0" fontId="11" fillId="6" borderId="45" xfId="0" applyFont="1" applyFill="1" applyBorder="1" applyAlignment="1" applyProtection="1">
      <alignment horizontal="center" vertical="center" wrapText="1"/>
      <protection hidden="1"/>
    </xf>
    <xf numFmtId="0" fontId="23" fillId="2" borderId="0" xfId="0" applyFont="1" applyFill="1" applyBorder="1" applyAlignment="1" applyProtection="1">
      <alignment vertical="center" wrapText="1"/>
      <protection hidden="1"/>
    </xf>
    <xf numFmtId="0" fontId="11" fillId="2" borderId="0" xfId="0" applyFont="1" applyFill="1" applyBorder="1" applyAlignment="1" applyProtection="1">
      <alignment horizontal="center" vertical="center" wrapText="1"/>
      <protection hidden="1"/>
    </xf>
    <xf numFmtId="0" fontId="12" fillId="2" borderId="4" xfId="0" applyFont="1" applyFill="1" applyBorder="1" applyAlignment="1" applyProtection="1">
      <alignment vertical="center" wrapText="1"/>
      <protection hidden="1"/>
    </xf>
    <xf numFmtId="0" fontId="11" fillId="4" borderId="10" xfId="0" applyFont="1" applyFill="1" applyBorder="1" applyAlignment="1" applyProtection="1">
      <alignment horizontal="center" vertical="center" wrapText="1"/>
      <protection locked="0"/>
    </xf>
    <xf numFmtId="9" fontId="11" fillId="2" borderId="10" xfId="3" applyNumberFormat="1" applyFont="1" applyFill="1" applyBorder="1" applyAlignment="1" applyProtection="1">
      <alignment horizontal="center" vertical="center" wrapText="1"/>
      <protection hidden="1"/>
    </xf>
    <xf numFmtId="0" fontId="11" fillId="4" borderId="11" xfId="0" applyFont="1" applyFill="1" applyBorder="1" applyAlignment="1" applyProtection="1">
      <alignment horizontal="center" vertical="center" wrapText="1"/>
      <protection locked="0"/>
    </xf>
    <xf numFmtId="0" fontId="11" fillId="4" borderId="13" xfId="0" applyFont="1" applyFill="1" applyBorder="1" applyAlignment="1" applyProtection="1">
      <alignment horizontal="center" vertical="center" wrapText="1"/>
      <protection locked="0"/>
    </xf>
    <xf numFmtId="9" fontId="11" fillId="2" borderId="13" xfId="3" applyNumberFormat="1" applyFont="1" applyFill="1" applyBorder="1" applyAlignment="1" applyProtection="1">
      <alignment horizontal="center" vertical="center" wrapText="1"/>
      <protection hidden="1"/>
    </xf>
    <xf numFmtId="0" fontId="11" fillId="4" borderId="17" xfId="0" applyFont="1" applyFill="1" applyBorder="1" applyAlignment="1" applyProtection="1">
      <alignment horizontal="center" vertical="center" wrapText="1"/>
      <protection locked="0"/>
    </xf>
    <xf numFmtId="0" fontId="11" fillId="4" borderId="16" xfId="0" applyFont="1" applyFill="1" applyBorder="1" applyAlignment="1" applyProtection="1">
      <alignment horizontal="center" vertical="center" wrapText="1"/>
      <protection locked="0"/>
    </xf>
    <xf numFmtId="9" fontId="11" fillId="2" borderId="16" xfId="0" applyNumberFormat="1" applyFont="1" applyFill="1" applyBorder="1" applyAlignment="1" applyProtection="1">
      <alignment horizontal="center" vertical="center" wrapText="1"/>
      <protection hidden="1"/>
    </xf>
    <xf numFmtId="0" fontId="15" fillId="2" borderId="5" xfId="0" applyFont="1" applyFill="1" applyBorder="1" applyAlignment="1" applyProtection="1">
      <alignment vertical="center" wrapText="1"/>
      <protection hidden="1"/>
    </xf>
    <xf numFmtId="0" fontId="23" fillId="2" borderId="0" xfId="0" applyFont="1" applyFill="1" applyAlignment="1" applyProtection="1">
      <alignment horizontal="center" vertical="center" wrapText="1"/>
      <protection hidden="1"/>
    </xf>
    <xf numFmtId="0" fontId="11" fillId="5" borderId="16" xfId="0" applyFont="1" applyFill="1" applyBorder="1" applyAlignment="1" applyProtection="1">
      <alignment horizontal="center" vertical="center" wrapText="1"/>
      <protection hidden="1"/>
    </xf>
    <xf numFmtId="0" fontId="11" fillId="5" borderId="17" xfId="0" applyFont="1" applyFill="1" applyBorder="1" applyAlignment="1" applyProtection="1">
      <alignment horizontal="center" vertical="center" wrapText="1"/>
      <protection hidden="1"/>
    </xf>
    <xf numFmtId="0" fontId="15" fillId="2" borderId="5" xfId="0" applyFont="1" applyFill="1" applyBorder="1" applyAlignment="1" applyProtection="1">
      <alignment horizontal="center" vertical="center" wrapText="1"/>
      <protection hidden="1"/>
    </xf>
    <xf numFmtId="2" fontId="17" fillId="2" borderId="0" xfId="0" applyNumberFormat="1" applyFont="1" applyFill="1" applyBorder="1" applyAlignment="1" applyProtection="1">
      <alignment horizontal="center" vertical="center" wrapText="1"/>
      <protection hidden="1"/>
    </xf>
    <xf numFmtId="0" fontId="17" fillId="2" borderId="0" xfId="0" applyFont="1" applyFill="1" applyAlignment="1" applyProtection="1">
      <alignment horizontal="center" vertical="center" wrapText="1"/>
      <protection hidden="1"/>
    </xf>
    <xf numFmtId="0" fontId="12" fillId="4" borderId="48" xfId="0" applyFont="1" applyFill="1" applyBorder="1" applyAlignment="1" applyProtection="1">
      <alignment horizontal="center" vertical="center" wrapText="1"/>
      <protection locked="0"/>
    </xf>
    <xf numFmtId="0" fontId="12" fillId="4" borderId="49" xfId="0" applyFont="1" applyFill="1" applyBorder="1" applyAlignment="1" applyProtection="1">
      <alignment horizontal="center" vertical="center" wrapText="1"/>
      <protection locked="0"/>
    </xf>
    <xf numFmtId="169" fontId="12" fillId="0" borderId="49" xfId="3" applyNumberFormat="1" applyFont="1" applyFill="1" applyBorder="1" applyAlignment="1" applyProtection="1">
      <alignment horizontal="center" vertical="center" wrapText="1"/>
      <protection hidden="1"/>
    </xf>
    <xf numFmtId="1" fontId="12" fillId="0" borderId="49" xfId="0" applyNumberFormat="1" applyFont="1" applyFill="1" applyBorder="1" applyAlignment="1" applyProtection="1">
      <alignment horizontal="center" vertical="center" wrapText="1"/>
      <protection hidden="1"/>
    </xf>
    <xf numFmtId="9" fontId="12" fillId="0" borderId="49" xfId="0" applyNumberFormat="1" applyFont="1" applyFill="1" applyBorder="1" applyAlignment="1" applyProtection="1">
      <alignment horizontal="center" vertical="center" wrapText="1"/>
      <protection hidden="1"/>
    </xf>
    <xf numFmtId="170" fontId="12" fillId="2" borderId="49" xfId="0" applyNumberFormat="1" applyFont="1" applyFill="1" applyBorder="1" applyAlignment="1" applyProtection="1">
      <alignment horizontal="center" vertical="center" wrapText="1"/>
      <protection hidden="1"/>
    </xf>
    <xf numFmtId="170" fontId="12" fillId="2" borderId="63" xfId="0" applyNumberFormat="1" applyFont="1" applyFill="1" applyBorder="1" applyAlignment="1" applyProtection="1">
      <alignment horizontal="center" vertical="center" wrapText="1"/>
      <protection hidden="1"/>
    </xf>
    <xf numFmtId="0" fontId="22" fillId="2" borderId="5" xfId="0" applyFont="1" applyFill="1" applyBorder="1" applyAlignment="1" applyProtection="1">
      <alignment horizontal="center" vertical="center"/>
      <protection hidden="1"/>
    </xf>
    <xf numFmtId="0" fontId="14" fillId="2" borderId="0" xfId="0" applyFont="1" applyFill="1" applyBorder="1" applyAlignment="1" applyProtection="1">
      <alignment horizontal="center" vertical="center" wrapText="1"/>
      <protection hidden="1"/>
    </xf>
    <xf numFmtId="1" fontId="22" fillId="2" borderId="0" xfId="0" applyNumberFormat="1" applyFont="1" applyFill="1" applyAlignment="1" applyProtection="1">
      <alignment horizontal="center" vertical="center" wrapText="1"/>
      <protection hidden="1"/>
    </xf>
    <xf numFmtId="2" fontId="23" fillId="2" borderId="0" xfId="0" applyNumberFormat="1" applyFont="1" applyFill="1" applyAlignment="1" applyProtection="1">
      <alignment horizontal="center" vertical="center" wrapText="1"/>
      <protection hidden="1"/>
    </xf>
    <xf numFmtId="169" fontId="12" fillId="0" borderId="13" xfId="3" applyNumberFormat="1" applyFont="1" applyFill="1" applyBorder="1" applyAlignment="1" applyProtection="1">
      <alignment horizontal="center" vertical="center" wrapText="1"/>
      <protection hidden="1"/>
    </xf>
    <xf numFmtId="1" fontId="12" fillId="0" borderId="13" xfId="0" applyNumberFormat="1" applyFont="1" applyFill="1" applyBorder="1" applyAlignment="1" applyProtection="1">
      <alignment horizontal="center" vertical="center" wrapText="1"/>
      <protection hidden="1"/>
    </xf>
    <xf numFmtId="9" fontId="12" fillId="0" borderId="13" xfId="0" applyNumberFormat="1" applyFont="1" applyFill="1" applyBorder="1" applyAlignment="1" applyProtection="1">
      <alignment horizontal="center" vertical="center" wrapText="1"/>
      <protection hidden="1"/>
    </xf>
    <xf numFmtId="9" fontId="12" fillId="0" borderId="13" xfId="0" applyNumberFormat="1" applyFont="1" applyBorder="1" applyAlignment="1" applyProtection="1">
      <alignment horizontal="center" vertical="center" wrapText="1"/>
      <protection hidden="1"/>
    </xf>
    <xf numFmtId="0" fontId="12" fillId="4" borderId="16" xfId="0" applyFont="1" applyFill="1" applyBorder="1" applyAlignment="1" applyProtection="1">
      <alignment horizontal="center" vertical="center" wrapText="1"/>
      <protection locked="0"/>
    </xf>
    <xf numFmtId="0" fontId="12" fillId="0" borderId="16" xfId="0" applyFont="1" applyFill="1" applyBorder="1" applyAlignment="1" applyProtection="1">
      <alignment horizontal="center" vertical="center" wrapText="1"/>
      <protection hidden="1"/>
    </xf>
    <xf numFmtId="169" fontId="12" fillId="0" borderId="16" xfId="3" applyNumberFormat="1" applyFont="1" applyFill="1" applyBorder="1" applyAlignment="1" applyProtection="1">
      <alignment horizontal="center" vertical="center" wrapText="1"/>
      <protection hidden="1"/>
    </xf>
    <xf numFmtId="1" fontId="12" fillId="0" borderId="16" xfId="0" applyNumberFormat="1" applyFont="1" applyFill="1" applyBorder="1" applyAlignment="1" applyProtection="1">
      <alignment horizontal="center" vertical="center" wrapText="1"/>
      <protection hidden="1"/>
    </xf>
    <xf numFmtId="9" fontId="12" fillId="0" borderId="16" xfId="0" applyNumberFormat="1" applyFont="1" applyBorder="1" applyAlignment="1" applyProtection="1">
      <alignment horizontal="center" vertical="center" wrapText="1"/>
      <protection hidden="1"/>
    </xf>
    <xf numFmtId="170" fontId="12" fillId="2" borderId="62" xfId="0" applyNumberFormat="1" applyFont="1" applyFill="1" applyBorder="1" applyAlignment="1" applyProtection="1">
      <alignment horizontal="center" vertical="center" wrapText="1"/>
      <protection hidden="1"/>
    </xf>
    <xf numFmtId="170" fontId="12" fillId="2" borderId="64" xfId="0" applyNumberFormat="1" applyFont="1" applyFill="1" applyBorder="1" applyAlignment="1" applyProtection="1">
      <alignment horizontal="center" vertical="center" wrapText="1"/>
      <protection hidden="1"/>
    </xf>
    <xf numFmtId="0" fontId="24" fillId="2" borderId="0" xfId="0" applyFont="1" applyFill="1" applyBorder="1" applyAlignment="1" applyProtection="1">
      <alignment horizontal="center" vertical="center" wrapText="1"/>
      <protection hidden="1"/>
    </xf>
    <xf numFmtId="0" fontId="28" fillId="2" borderId="0" xfId="0" applyFont="1" applyFill="1" applyAlignment="1" applyProtection="1">
      <alignment horizontal="center" vertical="center" wrapText="1"/>
      <protection hidden="1"/>
    </xf>
    <xf numFmtId="0" fontId="2" fillId="2" borderId="0" xfId="0" applyFont="1" applyFill="1" applyAlignment="1" applyProtection="1">
      <alignment horizontal="center" vertical="center" wrapText="1"/>
      <protection hidden="1"/>
    </xf>
    <xf numFmtId="0" fontId="30" fillId="2" borderId="0" xfId="0" applyFont="1" applyFill="1" applyBorder="1" applyAlignment="1" applyProtection="1">
      <alignment horizontal="center" vertical="center" wrapText="1"/>
      <protection hidden="1"/>
    </xf>
    <xf numFmtId="0" fontId="3" fillId="2" borderId="4" xfId="0" applyFont="1" applyFill="1" applyBorder="1" applyAlignment="1" applyProtection="1">
      <alignment vertical="center" wrapText="1"/>
      <protection hidden="1"/>
    </xf>
    <xf numFmtId="0" fontId="3" fillId="2" borderId="0" xfId="0" applyFont="1" applyFill="1" applyBorder="1" applyAlignment="1" applyProtection="1">
      <alignment vertical="center" wrapText="1"/>
      <protection hidden="1"/>
    </xf>
    <xf numFmtId="0" fontId="0" fillId="0" borderId="4" xfId="0" applyFont="1" applyFill="1" applyBorder="1" applyAlignment="1" applyProtection="1">
      <alignment horizontal="center" vertical="center" wrapText="1"/>
      <protection hidden="1"/>
    </xf>
    <xf numFmtId="0" fontId="11" fillId="5" borderId="26" xfId="0" applyFont="1" applyFill="1" applyBorder="1" applyAlignment="1" applyProtection="1">
      <alignment horizontal="center" vertical="center" wrapText="1"/>
      <protection hidden="1"/>
    </xf>
    <xf numFmtId="0" fontId="3" fillId="2" borderId="0" xfId="0" applyFont="1" applyFill="1" applyBorder="1" applyAlignment="1" applyProtection="1">
      <alignment horizontal="center" vertical="center" wrapText="1"/>
      <protection hidden="1"/>
    </xf>
    <xf numFmtId="0" fontId="0" fillId="2" borderId="0" xfId="0" applyFont="1" applyFill="1" applyBorder="1" applyAlignment="1" applyProtection="1">
      <alignment horizontal="center" vertical="top" wrapText="1"/>
      <protection hidden="1"/>
    </xf>
    <xf numFmtId="0" fontId="0" fillId="0" borderId="0" xfId="0" applyFont="1" applyFill="1" applyAlignment="1" applyProtection="1">
      <alignment horizontal="center" vertical="center" wrapText="1"/>
      <protection hidden="1"/>
    </xf>
    <xf numFmtId="0" fontId="32" fillId="2" borderId="0" xfId="0" applyFont="1" applyFill="1" applyBorder="1" applyAlignment="1" applyProtection="1">
      <alignment vertical="center" wrapText="1"/>
      <protection hidden="1"/>
    </xf>
    <xf numFmtId="0" fontId="4" fillId="2" borderId="0" xfId="0" applyFont="1" applyFill="1" applyBorder="1" applyAlignment="1">
      <alignment horizontal="center" vertical="center" wrapText="1"/>
    </xf>
    <xf numFmtId="0" fontId="32" fillId="2" borderId="5" xfId="0" applyFont="1" applyFill="1" applyBorder="1" applyAlignment="1" applyProtection="1">
      <alignment vertical="center" wrapText="1"/>
      <protection hidden="1"/>
    </xf>
    <xf numFmtId="0" fontId="32" fillId="2" borderId="0" xfId="0" applyFont="1" applyFill="1" applyBorder="1" applyAlignment="1" applyProtection="1">
      <alignment horizontal="center" vertical="center" wrapText="1"/>
      <protection hidden="1"/>
    </xf>
    <xf numFmtId="0" fontId="0" fillId="2" borderId="0" xfId="0" applyFont="1" applyFill="1" applyAlignment="1">
      <alignment horizontal="center" vertical="center" wrapText="1"/>
    </xf>
    <xf numFmtId="0" fontId="33" fillId="0" borderId="0" xfId="0" applyFont="1" applyBorder="1" applyProtection="1"/>
    <xf numFmtId="0" fontId="10" fillId="2" borderId="0" xfId="0" applyFont="1" applyFill="1" applyBorder="1" applyAlignment="1" applyProtection="1">
      <alignment vertical="center" wrapText="1"/>
      <protection hidden="1"/>
    </xf>
    <xf numFmtId="0" fontId="10" fillId="2" borderId="5" xfId="0" applyFont="1" applyFill="1" applyBorder="1" applyAlignment="1" applyProtection="1">
      <alignment vertical="center" wrapText="1"/>
      <protection hidden="1"/>
    </xf>
    <xf numFmtId="0" fontId="12" fillId="2" borderId="0" xfId="0" applyFont="1" applyFill="1" applyBorder="1" applyAlignment="1" applyProtection="1">
      <alignment horizontal="center" vertical="center" wrapText="1"/>
    </xf>
    <xf numFmtId="0" fontId="12" fillId="2" borderId="10" xfId="0" applyFont="1" applyFill="1" applyBorder="1" applyAlignment="1" applyProtection="1">
      <alignment horizontal="center" vertical="center" wrapText="1"/>
    </xf>
    <xf numFmtId="0" fontId="11" fillId="4" borderId="14" xfId="0" applyFont="1" applyFill="1" applyBorder="1" applyAlignment="1" applyProtection="1">
      <alignment horizontal="center" vertical="center" wrapText="1"/>
      <protection locked="0"/>
    </xf>
    <xf numFmtId="0" fontId="12" fillId="2" borderId="16" xfId="0" applyFont="1" applyFill="1" applyBorder="1" applyAlignment="1" applyProtection="1">
      <alignment horizontal="center" vertical="center" wrapText="1"/>
    </xf>
    <xf numFmtId="0" fontId="12" fillId="0" borderId="0" xfId="0" applyFont="1" applyFill="1" applyBorder="1" applyAlignment="1" applyProtection="1">
      <alignment horizontal="center" vertical="center" wrapText="1"/>
    </xf>
    <xf numFmtId="0" fontId="12" fillId="2" borderId="26" xfId="0" applyFont="1" applyFill="1" applyBorder="1" applyAlignment="1" applyProtection="1">
      <alignment horizontal="center" vertical="center" wrapText="1"/>
    </xf>
    <xf numFmtId="164" fontId="12" fillId="4" borderId="48" xfId="0" applyNumberFormat="1" applyFont="1" applyFill="1" applyBorder="1" applyAlignment="1" applyProtection="1">
      <alignment horizontal="center" vertical="center" wrapText="1"/>
      <protection locked="0"/>
    </xf>
    <xf numFmtId="1" fontId="12" fillId="4" borderId="49" xfId="0" applyNumberFormat="1" applyFont="1" applyFill="1" applyBorder="1" applyAlignment="1" applyProtection="1">
      <alignment horizontal="center" vertical="center" wrapText="1"/>
      <protection locked="0"/>
    </xf>
    <xf numFmtId="165" fontId="12" fillId="4" borderId="49" xfId="0" applyNumberFormat="1" applyFont="1" applyFill="1" applyBorder="1" applyAlignment="1" applyProtection="1">
      <alignment horizontal="center" vertical="center" wrapText="1"/>
      <protection locked="0"/>
    </xf>
    <xf numFmtId="164" fontId="12" fillId="4" borderId="12" xfId="0" applyNumberFormat="1" applyFont="1" applyFill="1" applyBorder="1" applyAlignment="1" applyProtection="1">
      <alignment horizontal="center" vertical="center" wrapText="1"/>
      <protection locked="0"/>
    </xf>
    <xf numFmtId="1" fontId="12" fillId="4" borderId="13" xfId="0" applyNumberFormat="1" applyFont="1" applyFill="1" applyBorder="1" applyAlignment="1" applyProtection="1">
      <alignment horizontal="center" vertical="center" wrapText="1"/>
      <protection locked="0"/>
    </xf>
    <xf numFmtId="165" fontId="12" fillId="4" borderId="13" xfId="0" applyNumberFormat="1" applyFont="1" applyFill="1" applyBorder="1" applyAlignment="1" applyProtection="1">
      <alignment horizontal="center" vertical="center" wrapText="1"/>
      <protection locked="0"/>
    </xf>
    <xf numFmtId="164" fontId="12" fillId="4" borderId="15" xfId="0" applyNumberFormat="1" applyFont="1" applyFill="1" applyBorder="1" applyAlignment="1" applyProtection="1">
      <alignment horizontal="center" vertical="center" wrapText="1"/>
      <protection locked="0"/>
    </xf>
    <xf numFmtId="1" fontId="12" fillId="4" borderId="16" xfId="0" applyNumberFormat="1" applyFont="1" applyFill="1" applyBorder="1" applyAlignment="1" applyProtection="1">
      <alignment horizontal="center" vertical="center" wrapText="1"/>
      <protection locked="0"/>
    </xf>
    <xf numFmtId="165" fontId="12" fillId="4" borderId="16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0" xfId="0" applyFont="1" applyFill="1" applyBorder="1" applyAlignment="1" applyProtection="1">
      <alignment horizontal="center" vertical="center" wrapText="1"/>
      <protection locked="0"/>
    </xf>
    <xf numFmtId="165" fontId="12" fillId="2" borderId="0" xfId="0" applyNumberFormat="1" applyFont="1" applyFill="1" applyBorder="1" applyAlignment="1" applyProtection="1">
      <alignment horizontal="center" vertical="center" wrapText="1"/>
      <protection locked="0"/>
    </xf>
    <xf numFmtId="165" fontId="12" fillId="2" borderId="0" xfId="0" applyNumberFormat="1" applyFont="1" applyFill="1" applyBorder="1" applyAlignment="1" applyProtection="1">
      <alignment horizontal="center" vertical="center" wrapText="1"/>
      <protection hidden="1"/>
    </xf>
    <xf numFmtId="164" fontId="12" fillId="4" borderId="9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0" xfId="0" applyFont="1" applyFill="1" applyBorder="1" applyAlignment="1" applyProtection="1">
      <alignment vertical="center" wrapText="1"/>
    </xf>
    <xf numFmtId="0" fontId="11" fillId="2" borderId="0" xfId="0" applyFont="1" applyFill="1" applyBorder="1" applyAlignment="1" applyProtection="1">
      <alignment vertical="center" wrapText="1"/>
    </xf>
    <xf numFmtId="0" fontId="11" fillId="2" borderId="0" xfId="0" applyFont="1" applyFill="1" applyBorder="1" applyAlignment="1" applyProtection="1">
      <alignment horizontal="center" vertical="center" wrapText="1"/>
    </xf>
    <xf numFmtId="0" fontId="11" fillId="2" borderId="46" xfId="0" applyFont="1" applyFill="1" applyBorder="1" applyAlignment="1" applyProtection="1">
      <alignment vertical="center" wrapText="1"/>
      <protection hidden="1"/>
    </xf>
    <xf numFmtId="0" fontId="12" fillId="2" borderId="24" xfId="0" applyFont="1" applyFill="1" applyBorder="1" applyAlignment="1" applyProtection="1">
      <alignment horizontal="center" vertical="center" wrapText="1"/>
      <protection hidden="1"/>
    </xf>
    <xf numFmtId="0" fontId="12" fillId="2" borderId="46" xfId="0" applyFont="1" applyFill="1" applyBorder="1" applyAlignment="1" applyProtection="1">
      <alignment horizontal="center" vertical="center" wrapText="1"/>
      <protection hidden="1"/>
    </xf>
    <xf numFmtId="0" fontId="12" fillId="2" borderId="47" xfId="0" applyFont="1" applyFill="1" applyBorder="1" applyAlignment="1" applyProtection="1">
      <alignment horizontal="center" vertical="center" wrapText="1"/>
      <protection hidden="1"/>
    </xf>
    <xf numFmtId="0" fontId="35" fillId="2" borderId="0" xfId="0" applyFont="1" applyFill="1" applyBorder="1" applyAlignment="1">
      <alignment vertical="center"/>
    </xf>
    <xf numFmtId="0" fontId="0" fillId="2" borderId="0" xfId="0" applyFont="1" applyFill="1" applyAlignment="1" applyProtection="1">
      <alignment horizontal="left" vertical="center" wrapText="1"/>
      <protection hidden="1"/>
    </xf>
    <xf numFmtId="0" fontId="11" fillId="2" borderId="53" xfId="0" applyFont="1" applyFill="1" applyBorder="1" applyAlignment="1" applyProtection="1">
      <alignment horizontal="left" vertical="center" wrapText="1"/>
      <protection hidden="1"/>
    </xf>
    <xf numFmtId="0" fontId="11" fillId="2" borderId="54" xfId="0" applyFont="1" applyFill="1" applyBorder="1" applyAlignment="1" applyProtection="1">
      <alignment horizontal="left" vertical="center" wrapText="1"/>
      <protection hidden="1"/>
    </xf>
    <xf numFmtId="0" fontId="12" fillId="4" borderId="12" xfId="0" applyFont="1" applyFill="1" applyBorder="1" applyAlignment="1" applyProtection="1">
      <alignment horizontal="center" vertical="center" wrapText="1"/>
      <protection locked="0"/>
    </xf>
    <xf numFmtId="0" fontId="12" fillId="4" borderId="13" xfId="0" applyFont="1" applyFill="1" applyBorder="1" applyAlignment="1" applyProtection="1">
      <alignment horizontal="center" vertical="center" wrapText="1"/>
      <protection locked="0"/>
    </xf>
    <xf numFmtId="0" fontId="12" fillId="4" borderId="14" xfId="0" applyFont="1" applyFill="1" applyBorder="1" applyAlignment="1" applyProtection="1">
      <alignment horizontal="center" vertical="center" wrapText="1"/>
      <protection locked="0"/>
    </xf>
    <xf numFmtId="0" fontId="11" fillId="2" borderId="31" xfId="0" applyFont="1" applyFill="1" applyBorder="1" applyAlignment="1" applyProtection="1">
      <alignment horizontal="left" vertical="center" wrapText="1"/>
      <protection hidden="1"/>
    </xf>
    <xf numFmtId="0" fontId="11" fillId="2" borderId="56" xfId="0" applyFont="1" applyFill="1" applyBorder="1" applyAlignment="1" applyProtection="1">
      <alignment horizontal="left" vertical="center" wrapText="1"/>
      <protection hidden="1"/>
    </xf>
    <xf numFmtId="0" fontId="12" fillId="4" borderId="15" xfId="0" applyFont="1" applyFill="1" applyBorder="1" applyAlignment="1" applyProtection="1">
      <alignment horizontal="center" vertical="center" wrapText="1"/>
      <protection locked="0"/>
    </xf>
    <xf numFmtId="0" fontId="12" fillId="4" borderId="16" xfId="0" applyFont="1" applyFill="1" applyBorder="1" applyAlignment="1" applyProtection="1">
      <alignment horizontal="center" vertical="center" wrapText="1"/>
      <protection locked="0"/>
    </xf>
    <xf numFmtId="0" fontId="12" fillId="4" borderId="17" xfId="0" applyFont="1" applyFill="1" applyBorder="1" applyAlignment="1" applyProtection="1">
      <alignment horizontal="center" vertical="center" wrapText="1"/>
      <protection locked="0"/>
    </xf>
    <xf numFmtId="0" fontId="35" fillId="2" borderId="0" xfId="0" applyFont="1" applyFill="1" applyBorder="1" applyAlignment="1">
      <alignment horizontal="right" vertical="center"/>
    </xf>
    <xf numFmtId="0" fontId="11" fillId="2" borderId="46" xfId="0" applyFont="1" applyFill="1" applyBorder="1" applyAlignment="1" applyProtection="1">
      <alignment horizontal="left" vertical="center" wrapText="1"/>
      <protection hidden="1"/>
    </xf>
    <xf numFmtId="0" fontId="12" fillId="4" borderId="9" xfId="0" applyFont="1" applyFill="1" applyBorder="1" applyAlignment="1" applyProtection="1">
      <alignment horizontal="left" vertical="top" wrapText="1"/>
      <protection locked="0"/>
    </xf>
    <xf numFmtId="0" fontId="12" fillId="4" borderId="10" xfId="0" applyFont="1" applyFill="1" applyBorder="1" applyAlignment="1" applyProtection="1">
      <alignment horizontal="left" vertical="top" wrapText="1"/>
      <protection locked="0"/>
    </xf>
    <xf numFmtId="0" fontId="12" fillId="4" borderId="11" xfId="0" applyFont="1" applyFill="1" applyBorder="1" applyAlignment="1" applyProtection="1">
      <alignment horizontal="left" vertical="top" wrapText="1"/>
      <protection locked="0"/>
    </xf>
    <xf numFmtId="0" fontId="12" fillId="4" borderId="12" xfId="0" applyFont="1" applyFill="1" applyBorder="1" applyAlignment="1" applyProtection="1">
      <alignment horizontal="left" vertical="top" wrapText="1"/>
      <protection locked="0"/>
    </xf>
    <xf numFmtId="0" fontId="12" fillId="4" borderId="13" xfId="0" applyFont="1" applyFill="1" applyBorder="1" applyAlignment="1" applyProtection="1">
      <alignment horizontal="left" vertical="top" wrapText="1"/>
      <protection locked="0"/>
    </xf>
    <xf numFmtId="0" fontId="12" fillId="4" borderId="14" xfId="0" applyFont="1" applyFill="1" applyBorder="1" applyAlignment="1" applyProtection="1">
      <alignment horizontal="left" vertical="top" wrapText="1"/>
      <protection locked="0"/>
    </xf>
    <xf numFmtId="0" fontId="12" fillId="4" borderId="15" xfId="0" applyFont="1" applyFill="1" applyBorder="1" applyAlignment="1" applyProtection="1">
      <alignment horizontal="left" vertical="top" wrapText="1"/>
      <protection locked="0"/>
    </xf>
    <xf numFmtId="0" fontId="12" fillId="4" borderId="16" xfId="0" applyFont="1" applyFill="1" applyBorder="1" applyAlignment="1" applyProtection="1">
      <alignment horizontal="left" vertical="top" wrapText="1"/>
      <protection locked="0"/>
    </xf>
    <xf numFmtId="0" fontId="12" fillId="4" borderId="17" xfId="0" applyFont="1" applyFill="1" applyBorder="1" applyAlignment="1" applyProtection="1">
      <alignment horizontal="left" vertical="top" wrapText="1"/>
      <protection locked="0"/>
    </xf>
    <xf numFmtId="0" fontId="12" fillId="2" borderId="0" xfId="0" applyFont="1" applyFill="1" applyAlignment="1" applyProtection="1">
      <alignment horizontal="left" vertical="center" wrapText="1"/>
      <protection hidden="1"/>
    </xf>
    <xf numFmtId="0" fontId="11" fillId="2" borderId="9" xfId="0" applyFont="1" applyFill="1" applyBorder="1" applyAlignment="1" applyProtection="1">
      <alignment horizontal="left" vertical="center" wrapText="1"/>
      <protection hidden="1"/>
    </xf>
    <xf numFmtId="0" fontId="11" fillId="2" borderId="10" xfId="0" applyFont="1" applyFill="1" applyBorder="1" applyAlignment="1" applyProtection="1">
      <alignment horizontal="left" vertical="center" wrapText="1"/>
      <protection hidden="1"/>
    </xf>
    <xf numFmtId="0" fontId="11" fillId="2" borderId="35" xfId="0" applyFont="1" applyFill="1" applyBorder="1" applyAlignment="1" applyProtection="1">
      <alignment horizontal="left" vertical="center" wrapText="1"/>
      <protection hidden="1"/>
    </xf>
    <xf numFmtId="0" fontId="12" fillId="4" borderId="9" xfId="0" applyFont="1" applyFill="1" applyBorder="1" applyAlignment="1" applyProtection="1">
      <alignment horizontal="center" vertical="center" wrapText="1"/>
      <protection locked="0"/>
    </xf>
    <xf numFmtId="0" fontId="12" fillId="4" borderId="10" xfId="0" applyFont="1" applyFill="1" applyBorder="1" applyAlignment="1" applyProtection="1">
      <alignment horizontal="center" vertical="center" wrapText="1"/>
      <protection locked="0"/>
    </xf>
    <xf numFmtId="0" fontId="12" fillId="4" borderId="11" xfId="0" applyFont="1" applyFill="1" applyBorder="1" applyAlignment="1" applyProtection="1">
      <alignment horizontal="center" vertical="center" wrapText="1"/>
      <protection locked="0"/>
    </xf>
    <xf numFmtId="0" fontId="11" fillId="2" borderId="65" xfId="0" applyFont="1" applyFill="1" applyBorder="1" applyAlignment="1" applyProtection="1">
      <alignment horizontal="left" vertical="center" wrapText="1"/>
      <protection hidden="1"/>
    </xf>
    <xf numFmtId="0" fontId="12" fillId="4" borderId="53" xfId="0" applyFont="1" applyFill="1" applyBorder="1" applyAlignment="1" applyProtection="1">
      <alignment horizontal="left" vertical="center" wrapText="1"/>
      <protection locked="0"/>
    </xf>
    <xf numFmtId="0" fontId="12" fillId="4" borderId="54" xfId="0" applyFont="1" applyFill="1" applyBorder="1" applyAlignment="1" applyProtection="1">
      <alignment horizontal="left" vertical="center" wrapText="1"/>
      <protection locked="0"/>
    </xf>
    <xf numFmtId="0" fontId="12" fillId="4" borderId="65" xfId="0" applyFont="1" applyFill="1" applyBorder="1" applyAlignment="1" applyProtection="1">
      <alignment horizontal="left" vertical="center" wrapText="1"/>
      <protection locked="0"/>
    </xf>
    <xf numFmtId="0" fontId="11" fillId="4" borderId="29" xfId="0" applyFont="1" applyFill="1" applyBorder="1" applyAlignment="1" applyProtection="1">
      <alignment horizontal="center" vertical="center" wrapText="1"/>
      <protection locked="0"/>
    </xf>
    <xf numFmtId="0" fontId="11" fillId="4" borderId="56" xfId="0" applyFont="1" applyFill="1" applyBorder="1" applyAlignment="1" applyProtection="1">
      <alignment horizontal="center" vertical="center" wrapText="1"/>
      <protection locked="0"/>
    </xf>
    <xf numFmtId="0" fontId="11" fillId="4" borderId="57" xfId="0" applyFont="1" applyFill="1" applyBorder="1" applyAlignment="1" applyProtection="1">
      <alignment horizontal="center" vertical="center" wrapText="1"/>
      <protection locked="0"/>
    </xf>
    <xf numFmtId="0" fontId="11" fillId="4" borderId="16" xfId="0" applyFont="1" applyFill="1" applyBorder="1" applyAlignment="1" applyProtection="1">
      <alignment horizontal="center" vertical="center" wrapText="1"/>
      <protection locked="0"/>
    </xf>
    <xf numFmtId="0" fontId="34" fillId="4" borderId="16" xfId="0" applyFont="1" applyFill="1" applyBorder="1" applyAlignment="1" applyProtection="1">
      <alignment horizontal="center" vertical="center" wrapText="1"/>
      <protection locked="0"/>
    </xf>
    <xf numFmtId="0" fontId="34" fillId="4" borderId="17" xfId="0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Border="1" applyAlignment="1" applyProtection="1">
      <alignment horizontal="left" vertical="center" wrapText="1"/>
      <protection hidden="1"/>
    </xf>
    <xf numFmtId="0" fontId="11" fillId="4" borderId="43" xfId="0" applyFont="1" applyFill="1" applyBorder="1" applyAlignment="1" applyProtection="1">
      <alignment horizontal="center" vertical="center" wrapText="1"/>
      <protection locked="0"/>
    </xf>
    <xf numFmtId="0" fontId="11" fillId="4" borderId="54" xfId="0" applyFont="1" applyFill="1" applyBorder="1" applyAlignment="1" applyProtection="1">
      <alignment horizontal="center" vertical="center" wrapText="1"/>
      <protection locked="0"/>
    </xf>
    <xf numFmtId="0" fontId="11" fillId="4" borderId="55" xfId="0" applyFont="1" applyFill="1" applyBorder="1" applyAlignment="1" applyProtection="1">
      <alignment horizontal="center" vertical="center" wrapText="1"/>
      <protection locked="0"/>
    </xf>
    <xf numFmtId="0" fontId="11" fillId="4" borderId="13" xfId="0" applyFont="1" applyFill="1" applyBorder="1" applyAlignment="1" applyProtection="1">
      <alignment horizontal="center" vertical="center" wrapText="1"/>
      <protection locked="0"/>
    </xf>
    <xf numFmtId="0" fontId="34" fillId="4" borderId="13" xfId="0" applyFont="1" applyFill="1" applyBorder="1" applyAlignment="1" applyProtection="1">
      <alignment horizontal="center" vertical="center" wrapText="1"/>
      <protection locked="0"/>
    </xf>
    <xf numFmtId="0" fontId="34" fillId="4" borderId="14" xfId="0" applyFont="1" applyFill="1" applyBorder="1" applyAlignment="1" applyProtection="1">
      <alignment horizontal="center" vertical="center" wrapText="1"/>
      <protection locked="0"/>
    </xf>
    <xf numFmtId="0" fontId="11" fillId="5" borderId="10" xfId="0" applyFont="1" applyFill="1" applyBorder="1" applyAlignment="1" applyProtection="1">
      <alignment horizontal="center" vertical="center" wrapText="1"/>
      <protection hidden="1"/>
    </xf>
    <xf numFmtId="0" fontId="11" fillId="5" borderId="11" xfId="0" applyFont="1" applyFill="1" applyBorder="1" applyAlignment="1" applyProtection="1">
      <alignment horizontal="center" vertical="center" wrapText="1"/>
      <protection hidden="1"/>
    </xf>
    <xf numFmtId="0" fontId="11" fillId="5" borderId="16" xfId="0" applyFont="1" applyFill="1" applyBorder="1" applyAlignment="1" applyProtection="1">
      <alignment horizontal="center" vertical="center" wrapText="1"/>
      <protection hidden="1"/>
    </xf>
    <xf numFmtId="0" fontId="11" fillId="5" borderId="17" xfId="0" applyFont="1" applyFill="1" applyBorder="1" applyAlignment="1" applyProtection="1">
      <alignment horizontal="center" vertical="center" wrapText="1"/>
      <protection hidden="1"/>
    </xf>
    <xf numFmtId="0" fontId="11" fillId="4" borderId="35" xfId="0" applyFont="1" applyFill="1" applyBorder="1" applyAlignment="1" applyProtection="1">
      <alignment horizontal="center" vertical="center" wrapText="1"/>
      <protection locked="0"/>
    </xf>
    <xf numFmtId="0" fontId="11" fillId="4" borderId="36" xfId="0" applyFont="1" applyFill="1" applyBorder="1" applyAlignment="1" applyProtection="1">
      <alignment horizontal="center" vertical="center" wrapText="1"/>
      <protection locked="0"/>
    </xf>
    <xf numFmtId="0" fontId="11" fillId="4" borderId="52" xfId="0" applyFont="1" applyFill="1" applyBorder="1" applyAlignment="1" applyProtection="1">
      <alignment horizontal="center" vertical="center" wrapText="1"/>
      <protection locked="0"/>
    </xf>
    <xf numFmtId="0" fontId="11" fillId="4" borderId="10" xfId="0" applyFont="1" applyFill="1" applyBorder="1" applyAlignment="1" applyProtection="1">
      <alignment horizontal="center" vertical="center" wrapText="1"/>
      <protection locked="0"/>
    </xf>
    <xf numFmtId="0" fontId="34" fillId="4" borderId="10" xfId="0" applyFont="1" applyFill="1" applyBorder="1" applyAlignment="1" applyProtection="1">
      <alignment horizontal="center" vertical="center" wrapText="1"/>
      <protection locked="0"/>
    </xf>
    <xf numFmtId="0" fontId="34" fillId="4" borderId="11" xfId="0" applyFont="1" applyFill="1" applyBorder="1" applyAlignment="1" applyProtection="1">
      <alignment horizontal="center" vertical="center" wrapText="1"/>
      <protection locked="0"/>
    </xf>
    <xf numFmtId="0" fontId="11" fillId="5" borderId="9" xfId="0" applyFont="1" applyFill="1" applyBorder="1" applyAlignment="1" applyProtection="1">
      <alignment horizontal="center" vertical="center" wrapText="1"/>
      <protection hidden="1"/>
    </xf>
    <xf numFmtId="0" fontId="11" fillId="5" borderId="15" xfId="0" applyFont="1" applyFill="1" applyBorder="1" applyAlignment="1" applyProtection="1">
      <alignment horizontal="center" vertical="center" wrapText="1"/>
      <protection hidden="1"/>
    </xf>
    <xf numFmtId="0" fontId="11" fillId="5" borderId="2" xfId="0" applyFont="1" applyFill="1" applyBorder="1" applyAlignment="1" applyProtection="1">
      <alignment horizontal="center" vertical="center" wrapText="1"/>
      <protection hidden="1"/>
    </xf>
    <xf numFmtId="0" fontId="11" fillId="5" borderId="46" xfId="0" applyFont="1" applyFill="1" applyBorder="1" applyAlignment="1" applyProtection="1">
      <alignment horizontal="center" vertical="center" wrapText="1"/>
      <protection hidden="1"/>
    </xf>
    <xf numFmtId="0" fontId="11" fillId="5" borderId="58" xfId="0" applyFont="1" applyFill="1" applyBorder="1" applyAlignment="1" applyProtection="1">
      <alignment horizontal="center" vertical="center" wrapText="1"/>
      <protection hidden="1"/>
    </xf>
    <xf numFmtId="0" fontId="11" fillId="5" borderId="23" xfId="0" applyFont="1" applyFill="1" applyBorder="1" applyAlignment="1" applyProtection="1">
      <alignment horizontal="center" vertical="center" wrapText="1"/>
      <protection hidden="1"/>
    </xf>
    <xf numFmtId="0" fontId="11" fillId="5" borderId="61" xfId="0" applyFont="1" applyFill="1" applyBorder="1" applyAlignment="1" applyProtection="1">
      <alignment horizontal="center" vertical="center" wrapText="1"/>
      <protection hidden="1"/>
    </xf>
    <xf numFmtId="0" fontId="11" fillId="5" borderId="25" xfId="0" applyFont="1" applyFill="1" applyBorder="1" applyAlignment="1" applyProtection="1">
      <alignment horizontal="center" vertical="center" wrapText="1"/>
      <protection hidden="1"/>
    </xf>
    <xf numFmtId="0" fontId="12" fillId="4" borderId="49" xfId="0" applyFont="1" applyFill="1" applyBorder="1" applyAlignment="1" applyProtection="1">
      <alignment horizontal="center" vertical="center" wrapText="1"/>
      <protection locked="0"/>
    </xf>
    <xf numFmtId="0" fontId="12" fillId="4" borderId="63" xfId="0" applyFont="1" applyFill="1" applyBorder="1" applyAlignment="1" applyProtection="1">
      <alignment horizontal="center" vertical="center" wrapText="1"/>
      <protection locked="0"/>
    </xf>
    <xf numFmtId="0" fontId="15" fillId="2" borderId="0" xfId="0" applyFont="1" applyFill="1" applyBorder="1" applyAlignment="1" applyProtection="1">
      <alignment horizontal="left" vertical="center" wrapText="1"/>
      <protection hidden="1"/>
    </xf>
    <xf numFmtId="0" fontId="12" fillId="4" borderId="43" xfId="0" applyFont="1" applyFill="1" applyBorder="1" applyAlignment="1" applyProtection="1">
      <alignment horizontal="center" vertical="center" wrapText="1"/>
      <protection locked="0"/>
    </xf>
    <xf numFmtId="0" fontId="12" fillId="4" borderId="54" xfId="0" applyFont="1" applyFill="1" applyBorder="1" applyAlignment="1" applyProtection="1">
      <alignment horizontal="center" vertical="center" wrapText="1"/>
      <protection locked="0"/>
    </xf>
    <xf numFmtId="0" fontId="12" fillId="4" borderId="55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 applyAlignment="1" applyProtection="1">
      <alignment horizontal="center" vertical="center" wrapText="1"/>
      <protection hidden="1"/>
    </xf>
    <xf numFmtId="0" fontId="12" fillId="0" borderId="12" xfId="0" applyFont="1" applyFill="1" applyBorder="1" applyAlignment="1" applyProtection="1">
      <alignment horizontal="center" vertical="center" wrapText="1"/>
    </xf>
    <xf numFmtId="0" fontId="12" fillId="0" borderId="13" xfId="0" applyFont="1" applyFill="1" applyBorder="1" applyAlignment="1" applyProtection="1">
      <alignment horizontal="center" vertical="center" wrapText="1"/>
    </xf>
    <xf numFmtId="0" fontId="12" fillId="0" borderId="15" xfId="0" applyFont="1" applyFill="1" applyBorder="1" applyAlignment="1" applyProtection="1">
      <alignment horizontal="center" vertical="center" wrapText="1"/>
    </xf>
    <xf numFmtId="0" fontId="12" fillId="0" borderId="16" xfId="0" applyFont="1" applyFill="1" applyBorder="1" applyAlignment="1" applyProtection="1">
      <alignment horizontal="center" vertical="center" wrapText="1"/>
    </xf>
    <xf numFmtId="0" fontId="12" fillId="2" borderId="15" xfId="0" applyFont="1" applyFill="1" applyBorder="1" applyAlignment="1" applyProtection="1">
      <alignment horizontal="center" vertical="center" wrapText="1"/>
    </xf>
    <xf numFmtId="0" fontId="12" fillId="2" borderId="16" xfId="0" applyFont="1" applyFill="1" applyBorder="1" applyAlignment="1" applyProtection="1">
      <alignment horizontal="center" vertical="center" wrapText="1"/>
    </xf>
    <xf numFmtId="0" fontId="11" fillId="4" borderId="44" xfId="0" applyFont="1" applyFill="1" applyBorder="1" applyAlignment="1" applyProtection="1">
      <alignment horizontal="center" vertical="center" wrapText="1"/>
      <protection locked="0"/>
    </xf>
    <xf numFmtId="0" fontId="11" fillId="4" borderId="19" xfId="0" applyFont="1" applyFill="1" applyBorder="1" applyAlignment="1" applyProtection="1">
      <alignment horizontal="center" vertical="center" wrapText="1"/>
      <protection locked="0"/>
    </xf>
    <xf numFmtId="0" fontId="11" fillId="4" borderId="27" xfId="0" applyFont="1" applyFill="1" applyBorder="1" applyAlignment="1" applyProtection="1">
      <alignment horizontal="center" vertical="center" wrapText="1"/>
      <protection locked="0"/>
    </xf>
    <xf numFmtId="0" fontId="11" fillId="2" borderId="11" xfId="0" applyFont="1" applyFill="1" applyBorder="1" applyAlignment="1" applyProtection="1">
      <alignment horizontal="left" vertical="center" wrapText="1"/>
      <protection hidden="1"/>
    </xf>
    <xf numFmtId="0" fontId="10" fillId="7" borderId="15" xfId="0" applyFont="1" applyFill="1" applyBorder="1" applyAlignment="1">
      <alignment horizontal="center" vertical="center" wrapText="1"/>
    </xf>
    <xf numFmtId="0" fontId="10" fillId="7" borderId="16" xfId="0" applyFont="1" applyFill="1" applyBorder="1" applyAlignment="1">
      <alignment horizontal="center" vertical="center" wrapText="1"/>
    </xf>
    <xf numFmtId="0" fontId="10" fillId="7" borderId="17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 applyProtection="1">
      <alignment horizontal="center" vertical="top" wrapText="1"/>
      <protection hidden="1"/>
    </xf>
    <xf numFmtId="0" fontId="12" fillId="0" borderId="9" xfId="0" applyFont="1" applyFill="1" applyBorder="1" applyAlignment="1" applyProtection="1">
      <alignment horizontal="center" vertical="center" wrapText="1"/>
    </xf>
    <xf numFmtId="0" fontId="12" fillId="0" borderId="10" xfId="0" applyFont="1" applyFill="1" applyBorder="1" applyAlignment="1" applyProtection="1">
      <alignment horizontal="center" vertical="center" wrapText="1"/>
    </xf>
    <xf numFmtId="0" fontId="12" fillId="2" borderId="9" xfId="0" applyFont="1" applyFill="1" applyBorder="1" applyAlignment="1" applyProtection="1">
      <alignment horizontal="center" vertical="center" wrapText="1"/>
    </xf>
    <xf numFmtId="0" fontId="12" fillId="2" borderId="10" xfId="0" applyFont="1" applyFill="1" applyBorder="1" applyAlignment="1" applyProtection="1">
      <alignment horizontal="center" vertical="center" wrapText="1"/>
    </xf>
    <xf numFmtId="0" fontId="12" fillId="0" borderId="43" xfId="0" applyFont="1" applyFill="1" applyBorder="1" applyAlignment="1" applyProtection="1">
      <alignment horizontal="center" vertical="center" wrapText="1"/>
    </xf>
    <xf numFmtId="0" fontId="12" fillId="0" borderId="55" xfId="0" applyFont="1" applyFill="1" applyBorder="1" applyAlignment="1" applyProtection="1">
      <alignment horizontal="center" vertical="center" wrapText="1"/>
    </xf>
    <xf numFmtId="0" fontId="12" fillId="0" borderId="43" xfId="0" applyFont="1" applyFill="1" applyBorder="1" applyAlignment="1" applyProtection="1">
      <alignment horizontal="center" vertical="center" wrapText="1"/>
      <protection hidden="1"/>
    </xf>
    <xf numFmtId="0" fontId="12" fillId="0" borderId="55" xfId="0" applyFont="1" applyFill="1" applyBorder="1" applyAlignment="1" applyProtection="1">
      <alignment horizontal="center" vertical="center" wrapText="1"/>
      <protection hidden="1"/>
    </xf>
    <xf numFmtId="2" fontId="12" fillId="0" borderId="43" xfId="0" applyNumberFormat="1" applyFont="1" applyFill="1" applyBorder="1" applyAlignment="1" applyProtection="1">
      <alignment horizontal="center" vertical="center" wrapText="1"/>
      <protection hidden="1"/>
    </xf>
    <xf numFmtId="2" fontId="12" fillId="0" borderId="54" xfId="0" applyNumberFormat="1" applyFont="1" applyFill="1" applyBorder="1" applyAlignment="1" applyProtection="1">
      <alignment horizontal="center" vertical="center" wrapText="1"/>
      <protection hidden="1"/>
    </xf>
    <xf numFmtId="2" fontId="12" fillId="0" borderId="55" xfId="0" applyNumberFormat="1" applyFont="1" applyFill="1" applyBorder="1" applyAlignment="1" applyProtection="1">
      <alignment horizontal="center" vertical="center" wrapText="1"/>
      <protection hidden="1"/>
    </xf>
    <xf numFmtId="2" fontId="12" fillId="0" borderId="65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29" xfId="0" applyFont="1" applyFill="1" applyBorder="1" applyAlignment="1" applyProtection="1">
      <alignment horizontal="center" vertical="center" wrapText="1"/>
    </xf>
    <xf numFmtId="0" fontId="12" fillId="0" borderId="57" xfId="0" applyFont="1" applyFill="1" applyBorder="1" applyAlignment="1" applyProtection="1">
      <alignment horizontal="center" vertical="center" wrapText="1"/>
    </xf>
    <xf numFmtId="0" fontId="12" fillId="4" borderId="29" xfId="0" applyFont="1" applyFill="1" applyBorder="1" applyAlignment="1" applyProtection="1">
      <alignment horizontal="center" vertical="center" wrapText="1"/>
      <protection locked="0"/>
    </xf>
    <xf numFmtId="0" fontId="12" fillId="4" borderId="57" xfId="0" applyFont="1" applyFill="1" applyBorder="1" applyAlignment="1" applyProtection="1">
      <alignment horizontal="center" vertical="center" wrapText="1"/>
      <protection locked="0"/>
    </xf>
    <xf numFmtId="0" fontId="12" fillId="0" borderId="29" xfId="0" applyFont="1" applyFill="1" applyBorder="1" applyAlignment="1" applyProtection="1">
      <alignment horizontal="center" vertical="center" wrapText="1"/>
      <protection hidden="1"/>
    </xf>
    <xf numFmtId="0" fontId="12" fillId="0" borderId="57" xfId="0" applyFont="1" applyFill="1" applyBorder="1" applyAlignment="1" applyProtection="1">
      <alignment horizontal="center" vertical="center" wrapText="1"/>
      <protection hidden="1"/>
    </xf>
    <xf numFmtId="2" fontId="12" fillId="0" borderId="29" xfId="0" applyNumberFormat="1" applyFont="1" applyFill="1" applyBorder="1" applyAlignment="1" applyProtection="1">
      <alignment horizontal="center" vertical="center" wrapText="1"/>
      <protection hidden="1"/>
    </xf>
    <xf numFmtId="2" fontId="12" fillId="0" borderId="56" xfId="0" applyNumberFormat="1" applyFont="1" applyFill="1" applyBorder="1" applyAlignment="1" applyProtection="1">
      <alignment horizontal="center" vertical="center" wrapText="1"/>
      <protection hidden="1"/>
    </xf>
    <xf numFmtId="2" fontId="12" fillId="0" borderId="57" xfId="0" applyNumberFormat="1" applyFont="1" applyFill="1" applyBorder="1" applyAlignment="1" applyProtection="1">
      <alignment horizontal="center" vertical="center" wrapText="1"/>
      <protection hidden="1"/>
    </xf>
    <xf numFmtId="2" fontId="12" fillId="0" borderId="30" xfId="0" applyNumberFormat="1" applyFont="1" applyFill="1" applyBorder="1" applyAlignment="1" applyProtection="1">
      <alignment horizontal="center" vertical="center" wrapText="1"/>
      <protection hidden="1"/>
    </xf>
    <xf numFmtId="0" fontId="12" fillId="0" borderId="35" xfId="0" applyFont="1" applyFill="1" applyBorder="1" applyAlignment="1" applyProtection="1">
      <alignment horizontal="center" vertical="center" wrapText="1"/>
    </xf>
    <xf numFmtId="0" fontId="12" fillId="0" borderId="52" xfId="0" applyFont="1" applyFill="1" applyBorder="1" applyAlignment="1" applyProtection="1">
      <alignment horizontal="center" vertical="center" wrapText="1"/>
    </xf>
    <xf numFmtId="0" fontId="12" fillId="4" borderId="35" xfId="0" applyFont="1" applyFill="1" applyBorder="1" applyAlignment="1" applyProtection="1">
      <alignment horizontal="center" vertical="center" wrapText="1"/>
      <protection locked="0"/>
    </xf>
    <xf numFmtId="0" fontId="12" fillId="4" borderId="52" xfId="0" applyFont="1" applyFill="1" applyBorder="1" applyAlignment="1" applyProtection="1">
      <alignment horizontal="center" vertical="center" wrapText="1"/>
      <protection locked="0"/>
    </xf>
    <xf numFmtId="0" fontId="12" fillId="0" borderId="35" xfId="0" applyFont="1" applyFill="1" applyBorder="1" applyAlignment="1" applyProtection="1">
      <alignment horizontal="center" vertical="center" wrapText="1"/>
      <protection hidden="1"/>
    </xf>
    <xf numFmtId="0" fontId="12" fillId="0" borderId="52" xfId="0" applyFont="1" applyFill="1" applyBorder="1" applyAlignment="1" applyProtection="1">
      <alignment horizontal="center" vertical="center" wrapText="1"/>
      <protection hidden="1"/>
    </xf>
    <xf numFmtId="2" fontId="12" fillId="0" borderId="35" xfId="0" applyNumberFormat="1" applyFont="1" applyFill="1" applyBorder="1" applyAlignment="1" applyProtection="1">
      <alignment horizontal="center" vertical="center" wrapText="1"/>
      <protection hidden="1"/>
    </xf>
    <xf numFmtId="2" fontId="12" fillId="0" borderId="36" xfId="0" applyNumberFormat="1" applyFont="1" applyFill="1" applyBorder="1" applyAlignment="1" applyProtection="1">
      <alignment horizontal="center" vertical="center" wrapText="1"/>
      <protection hidden="1"/>
    </xf>
    <xf numFmtId="2" fontId="12" fillId="0" borderId="52" xfId="0" applyNumberFormat="1" applyFont="1" applyFill="1" applyBorder="1" applyAlignment="1" applyProtection="1">
      <alignment horizontal="center" vertical="center" wrapText="1"/>
      <protection hidden="1"/>
    </xf>
    <xf numFmtId="2" fontId="12" fillId="0" borderId="37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0" xfId="0" applyFont="1" applyFill="1" applyBorder="1" applyAlignment="1" applyProtection="1">
      <alignment horizontal="center" vertical="center" wrapText="1"/>
      <protection hidden="1"/>
    </xf>
    <xf numFmtId="0" fontId="11" fillId="5" borderId="44" xfId="0" applyFont="1" applyFill="1" applyBorder="1" applyAlignment="1" applyProtection="1">
      <alignment horizontal="center" vertical="center" wrapText="1"/>
      <protection hidden="1"/>
    </xf>
    <xf numFmtId="0" fontId="11" fillId="5" borderId="20" xfId="0" applyFont="1" applyFill="1" applyBorder="1" applyAlignment="1" applyProtection="1">
      <alignment horizontal="center" vertical="center" wrapText="1"/>
      <protection hidden="1"/>
    </xf>
    <xf numFmtId="0" fontId="11" fillId="5" borderId="19" xfId="0" applyFont="1" applyFill="1" applyBorder="1" applyAlignment="1" applyProtection="1">
      <alignment horizontal="center" vertical="center" wrapText="1"/>
      <protection hidden="1"/>
    </xf>
    <xf numFmtId="0" fontId="11" fillId="5" borderId="27" xfId="0" applyFont="1" applyFill="1" applyBorder="1" applyAlignment="1" applyProtection="1">
      <alignment horizontal="center" vertical="center" wrapText="1"/>
      <protection hidden="1"/>
    </xf>
    <xf numFmtId="169" fontId="12" fillId="0" borderId="13" xfId="3" applyNumberFormat="1" applyFont="1" applyFill="1" applyBorder="1" applyAlignment="1" applyProtection="1">
      <alignment horizontal="center" vertical="center" wrapText="1"/>
      <protection hidden="1"/>
    </xf>
    <xf numFmtId="2" fontId="12" fillId="0" borderId="13" xfId="3" applyNumberFormat="1" applyFont="1" applyFill="1" applyBorder="1" applyAlignment="1" applyProtection="1">
      <alignment horizontal="center" vertical="center" wrapText="1"/>
      <protection hidden="1"/>
    </xf>
    <xf numFmtId="169" fontId="12" fillId="0" borderId="16" xfId="3" applyNumberFormat="1" applyFont="1" applyFill="1" applyBorder="1" applyAlignment="1" applyProtection="1">
      <alignment horizontal="center" vertical="center" wrapText="1"/>
      <protection hidden="1"/>
    </xf>
    <xf numFmtId="2" fontId="12" fillId="0" borderId="16" xfId="3" applyNumberFormat="1" applyFont="1" applyFill="1" applyBorder="1" applyAlignment="1" applyProtection="1">
      <alignment horizontal="center" vertical="center" wrapText="1"/>
      <protection hidden="1"/>
    </xf>
    <xf numFmtId="0" fontId="29" fillId="0" borderId="9" xfId="0" applyFont="1" applyFill="1" applyBorder="1" applyAlignment="1" applyProtection="1">
      <alignment horizontal="left" vertical="center" wrapText="1"/>
      <protection hidden="1"/>
    </xf>
    <xf numFmtId="0" fontId="29" fillId="0" borderId="10" xfId="0" applyFont="1" applyFill="1" applyBorder="1" applyAlignment="1" applyProtection="1">
      <alignment horizontal="left" vertical="center" wrapText="1"/>
      <protection hidden="1"/>
    </xf>
    <xf numFmtId="0" fontId="29" fillId="0" borderId="11" xfId="0" applyFont="1" applyFill="1" applyBorder="1" applyAlignment="1" applyProtection="1">
      <alignment horizontal="left" vertical="center" wrapText="1"/>
      <protection hidden="1"/>
    </xf>
    <xf numFmtId="0" fontId="10" fillId="7" borderId="15" xfId="0" applyFont="1" applyFill="1" applyBorder="1" applyAlignment="1" applyProtection="1">
      <alignment horizontal="center" vertical="center" wrapText="1"/>
      <protection hidden="1"/>
    </xf>
    <xf numFmtId="0" fontId="10" fillId="7" borderId="16" xfId="0" applyFont="1" applyFill="1" applyBorder="1" applyAlignment="1" applyProtection="1">
      <alignment horizontal="center" vertical="center" wrapText="1"/>
      <protection hidden="1"/>
    </xf>
    <xf numFmtId="0" fontId="10" fillId="7" borderId="17" xfId="0" applyFont="1" applyFill="1" applyBorder="1" applyAlignment="1" applyProtection="1">
      <alignment horizontal="center" vertical="center" wrapText="1"/>
      <protection hidden="1"/>
    </xf>
    <xf numFmtId="0" fontId="11" fillId="5" borderId="13" xfId="0" applyFont="1" applyFill="1" applyBorder="1" applyAlignment="1" applyProtection="1">
      <alignment horizontal="center" vertical="center" wrapText="1"/>
      <protection hidden="1"/>
    </xf>
    <xf numFmtId="0" fontId="11" fillId="5" borderId="39" xfId="0" applyFont="1" applyFill="1" applyBorder="1" applyAlignment="1" applyProtection="1">
      <alignment horizontal="center" vertical="center" wrapText="1"/>
      <protection hidden="1"/>
    </xf>
    <xf numFmtId="0" fontId="11" fillId="5" borderId="62" xfId="0" applyFont="1" applyFill="1" applyBorder="1" applyAlignment="1" applyProtection="1">
      <alignment horizontal="center" vertical="center" wrapText="1"/>
      <protection hidden="1"/>
    </xf>
    <xf numFmtId="0" fontId="11" fillId="5" borderId="40" xfId="0" applyFont="1" applyFill="1" applyBorder="1" applyAlignment="1" applyProtection="1">
      <alignment horizontal="center" vertical="center" wrapText="1"/>
      <protection hidden="1"/>
    </xf>
    <xf numFmtId="0" fontId="11" fillId="5" borderId="41" xfId="0" applyFont="1" applyFill="1" applyBorder="1" applyAlignment="1" applyProtection="1">
      <alignment horizontal="center" vertical="center" wrapText="1"/>
      <protection hidden="1"/>
    </xf>
    <xf numFmtId="169" fontId="12" fillId="0" borderId="49" xfId="3" applyNumberFormat="1" applyFont="1" applyFill="1" applyBorder="1" applyAlignment="1" applyProtection="1">
      <alignment horizontal="center" vertical="center" wrapText="1"/>
      <protection hidden="1"/>
    </xf>
    <xf numFmtId="0" fontId="22" fillId="0" borderId="0" xfId="0" applyFont="1" applyFill="1" applyAlignment="1" applyProtection="1">
      <alignment horizontal="center" vertical="center" wrapText="1"/>
      <protection hidden="1"/>
    </xf>
    <xf numFmtId="0" fontId="12" fillId="2" borderId="9" xfId="0" applyFont="1" applyFill="1" applyBorder="1" applyAlignment="1" applyProtection="1">
      <alignment horizontal="center" vertical="center" wrapText="1"/>
      <protection hidden="1"/>
    </xf>
    <xf numFmtId="0" fontId="12" fillId="2" borderId="10" xfId="0" applyFont="1" applyFill="1" applyBorder="1" applyAlignment="1" applyProtection="1">
      <alignment horizontal="center" vertical="center" wrapText="1"/>
      <protection hidden="1"/>
    </xf>
    <xf numFmtId="0" fontId="12" fillId="2" borderId="31" xfId="0" applyFont="1" applyFill="1" applyBorder="1" applyAlignment="1" applyProtection="1">
      <alignment horizontal="center" vertical="center" wrapText="1"/>
      <protection hidden="1"/>
    </xf>
    <xf numFmtId="0" fontId="12" fillId="2" borderId="57" xfId="0" applyFont="1" applyFill="1" applyBorder="1" applyAlignment="1" applyProtection="1">
      <alignment horizontal="center" vertical="center" wrapText="1"/>
      <protection hidden="1"/>
    </xf>
    <xf numFmtId="0" fontId="11" fillId="5" borderId="12" xfId="0" applyFont="1" applyFill="1" applyBorder="1" applyAlignment="1" applyProtection="1">
      <alignment horizontal="center" vertical="center" wrapText="1"/>
      <protection hidden="1"/>
    </xf>
    <xf numFmtId="0" fontId="11" fillId="5" borderId="60" xfId="0" applyFont="1" applyFill="1" applyBorder="1" applyAlignment="1" applyProtection="1">
      <alignment horizontal="center" vertical="center" wrapText="1"/>
      <protection hidden="1"/>
    </xf>
    <xf numFmtId="0" fontId="11" fillId="5" borderId="59" xfId="0" applyFont="1" applyFill="1" applyBorder="1" applyAlignment="1" applyProtection="1">
      <alignment horizontal="center" vertical="center" wrapText="1"/>
      <protection hidden="1"/>
    </xf>
    <xf numFmtId="0" fontId="11" fillId="5" borderId="3" xfId="0" applyFont="1" applyFill="1" applyBorder="1" applyAlignment="1" applyProtection="1">
      <alignment horizontal="center" vertical="center" wrapText="1"/>
      <protection hidden="1"/>
    </xf>
    <xf numFmtId="0" fontId="11" fillId="5" borderId="5" xfId="0" applyFont="1" applyFill="1" applyBorder="1" applyAlignment="1" applyProtection="1">
      <alignment horizontal="center" vertical="center" wrapText="1"/>
      <protection hidden="1"/>
    </xf>
    <xf numFmtId="0" fontId="12" fillId="2" borderId="0" xfId="0" applyFont="1" applyFill="1" applyBorder="1" applyAlignment="1" applyProtection="1">
      <alignment horizontal="left" vertical="center" wrapText="1"/>
      <protection hidden="1"/>
    </xf>
    <xf numFmtId="0" fontId="14" fillId="2" borderId="0" xfId="0" applyFont="1" applyFill="1" applyBorder="1" applyAlignment="1" applyProtection="1">
      <alignment horizontal="left" vertical="center" wrapText="1"/>
      <protection hidden="1"/>
    </xf>
    <xf numFmtId="0" fontId="11" fillId="2" borderId="1" xfId="0" applyFont="1" applyFill="1" applyBorder="1" applyAlignment="1" applyProtection="1">
      <alignment horizontal="center" vertical="center" wrapText="1"/>
      <protection hidden="1"/>
    </xf>
    <xf numFmtId="0" fontId="11" fillId="2" borderId="23" xfId="0" applyFont="1" applyFill="1" applyBorder="1" applyAlignment="1" applyProtection="1">
      <alignment horizontal="center" vertical="center" wrapText="1"/>
      <protection hidden="1"/>
    </xf>
    <xf numFmtId="0" fontId="11" fillId="2" borderId="4" xfId="0" applyFont="1" applyFill="1" applyBorder="1" applyAlignment="1" applyProtection="1">
      <alignment horizontal="center" vertical="center" wrapText="1"/>
      <protection hidden="1"/>
    </xf>
    <xf numFmtId="0" fontId="11" fillId="2" borderId="59" xfId="0" applyFont="1" applyFill="1" applyBorder="1" applyAlignment="1" applyProtection="1">
      <alignment horizontal="center" vertical="center" wrapText="1"/>
      <protection hidden="1"/>
    </xf>
    <xf numFmtId="0" fontId="11" fillId="2" borderId="24" xfId="0" applyFont="1" applyFill="1" applyBorder="1" applyAlignment="1" applyProtection="1">
      <alignment horizontal="center" vertical="center" wrapText="1"/>
      <protection hidden="1"/>
    </xf>
    <xf numFmtId="0" fontId="11" fillId="2" borderId="25" xfId="0" applyFont="1" applyFill="1" applyBorder="1" applyAlignment="1" applyProtection="1">
      <alignment horizontal="center" vertical="center" wrapText="1"/>
      <protection hidden="1"/>
    </xf>
    <xf numFmtId="0" fontId="15" fillId="2" borderId="58" xfId="1" applyNumberFormat="1" applyFont="1" applyFill="1" applyBorder="1" applyAlignment="1" applyProtection="1">
      <alignment horizontal="center" vertical="center" wrapText="1"/>
      <protection hidden="1"/>
    </xf>
    <xf numFmtId="0" fontId="15" fillId="2" borderId="3" xfId="1" applyNumberFormat="1" applyFont="1" applyFill="1" applyBorder="1" applyAlignment="1" applyProtection="1">
      <alignment horizontal="center" vertical="center" wrapText="1"/>
      <protection hidden="1"/>
    </xf>
    <xf numFmtId="0" fontId="15" fillId="2" borderId="60" xfId="1" applyNumberFormat="1" applyFont="1" applyFill="1" applyBorder="1" applyAlignment="1" applyProtection="1">
      <alignment horizontal="center" vertical="center" wrapText="1"/>
      <protection hidden="1"/>
    </xf>
    <xf numFmtId="0" fontId="15" fillId="2" borderId="5" xfId="1" applyNumberFormat="1" applyFont="1" applyFill="1" applyBorder="1" applyAlignment="1" applyProtection="1">
      <alignment horizontal="center" vertical="center" wrapText="1"/>
      <protection hidden="1"/>
    </xf>
    <xf numFmtId="0" fontId="15" fillId="2" borderId="61" xfId="1" applyNumberFormat="1" applyFont="1" applyFill="1" applyBorder="1" applyAlignment="1" applyProtection="1">
      <alignment horizontal="center" vertical="center" wrapText="1"/>
      <protection hidden="1"/>
    </xf>
    <xf numFmtId="0" fontId="15" fillId="2" borderId="47" xfId="1" applyNumberFormat="1" applyFont="1" applyFill="1" applyBorder="1" applyAlignment="1" applyProtection="1">
      <alignment horizontal="center" vertical="center" wrapText="1"/>
      <protection hidden="1"/>
    </xf>
    <xf numFmtId="0" fontId="23" fillId="2" borderId="0" xfId="0" applyFont="1" applyFill="1" applyBorder="1" applyAlignment="1" applyProtection="1">
      <alignment horizontal="center" vertical="center" wrapText="1"/>
      <protection hidden="1"/>
    </xf>
    <xf numFmtId="0" fontId="25" fillId="2" borderId="0" xfId="0" applyFont="1" applyFill="1" applyBorder="1" applyAlignment="1" applyProtection="1">
      <alignment horizontal="center" vertical="center" wrapText="1"/>
      <protection hidden="1"/>
    </xf>
    <xf numFmtId="0" fontId="26" fillId="2" borderId="0" xfId="0" applyFont="1" applyFill="1" applyBorder="1" applyAlignment="1" applyProtection="1">
      <alignment horizontal="center" vertical="center" wrapText="1"/>
      <protection hidden="1"/>
    </xf>
    <xf numFmtId="0" fontId="24" fillId="2" borderId="2" xfId="0" applyFont="1" applyFill="1" applyBorder="1" applyAlignment="1" applyProtection="1">
      <alignment horizontal="center" vertical="center" wrapText="1"/>
      <protection hidden="1"/>
    </xf>
    <xf numFmtId="0" fontId="17" fillId="2" borderId="0" xfId="0" applyFont="1" applyFill="1" applyBorder="1" applyAlignment="1" applyProtection="1">
      <alignment horizontal="center" vertical="center" wrapText="1"/>
      <protection hidden="1"/>
    </xf>
    <xf numFmtId="0" fontId="15" fillId="5" borderId="53" xfId="0" applyFont="1" applyFill="1" applyBorder="1" applyAlignment="1" applyProtection="1">
      <alignment horizontal="center" vertical="center" wrapText="1"/>
      <protection hidden="1"/>
    </xf>
    <xf numFmtId="0" fontId="15" fillId="5" borderId="54" xfId="0" applyFont="1" applyFill="1" applyBorder="1" applyAlignment="1" applyProtection="1">
      <alignment horizontal="center" vertical="center" wrapText="1"/>
      <protection hidden="1"/>
    </xf>
    <xf numFmtId="0" fontId="15" fillId="5" borderId="55" xfId="0" applyFont="1" applyFill="1" applyBorder="1" applyAlignment="1" applyProtection="1">
      <alignment horizontal="center" vertical="center" wrapText="1"/>
      <protection hidden="1"/>
    </xf>
    <xf numFmtId="0" fontId="15" fillId="5" borderId="31" xfId="0" applyFont="1" applyFill="1" applyBorder="1" applyAlignment="1" applyProtection="1">
      <alignment horizontal="center" vertical="center" wrapText="1"/>
      <protection hidden="1"/>
    </xf>
    <xf numFmtId="0" fontId="15" fillId="5" borderId="56" xfId="0" applyFont="1" applyFill="1" applyBorder="1" applyAlignment="1" applyProtection="1">
      <alignment horizontal="center" vertical="center" wrapText="1"/>
      <protection hidden="1"/>
    </xf>
    <xf numFmtId="0" fontId="15" fillId="5" borderId="57" xfId="0" applyFont="1" applyFill="1" applyBorder="1" applyAlignment="1" applyProtection="1">
      <alignment horizontal="center" vertical="center" wrapText="1"/>
      <protection hidden="1"/>
    </xf>
    <xf numFmtId="0" fontId="15" fillId="5" borderId="28" xfId="0" applyFont="1" applyFill="1" applyBorder="1" applyAlignment="1" applyProtection="1">
      <alignment horizontal="center" vertical="center" wrapText="1"/>
      <protection hidden="1"/>
    </xf>
    <xf numFmtId="0" fontId="15" fillId="5" borderId="36" xfId="0" applyFont="1" applyFill="1" applyBorder="1" applyAlignment="1" applyProtection="1">
      <alignment horizontal="center" vertical="center" wrapText="1"/>
      <protection hidden="1"/>
    </xf>
    <xf numFmtId="0" fontId="15" fillId="5" borderId="52" xfId="0" applyFont="1" applyFill="1" applyBorder="1" applyAlignment="1" applyProtection="1">
      <alignment horizontal="center" vertical="center" wrapText="1"/>
      <protection hidden="1"/>
    </xf>
    <xf numFmtId="0" fontId="21" fillId="2" borderId="0" xfId="0" applyFont="1" applyFill="1" applyBorder="1" applyAlignment="1" applyProtection="1">
      <alignment horizontal="center" vertical="center" wrapText="1"/>
      <protection hidden="1"/>
    </xf>
    <xf numFmtId="0" fontId="11" fillId="5" borderId="26" xfId="0" applyFont="1" applyFill="1" applyBorder="1" applyAlignment="1" applyProtection="1">
      <alignment horizontal="center" vertical="center" wrapText="1"/>
      <protection hidden="1"/>
    </xf>
    <xf numFmtId="0" fontId="11" fillId="5" borderId="21" xfId="0" applyFont="1" applyFill="1" applyBorder="1" applyAlignment="1" applyProtection="1">
      <alignment horizontal="center" vertical="center" wrapText="1"/>
      <protection hidden="1"/>
    </xf>
    <xf numFmtId="0" fontId="14" fillId="2" borderId="2" xfId="0" applyFont="1" applyFill="1" applyBorder="1" applyAlignment="1" applyProtection="1">
      <alignment horizontal="center" vertical="center" wrapText="1"/>
      <protection hidden="1"/>
    </xf>
    <xf numFmtId="0" fontId="14" fillId="2" borderId="2" xfId="0" applyFont="1" applyFill="1" applyBorder="1" applyAlignment="1" applyProtection="1">
      <alignment horizontal="center" vertical="top" wrapText="1"/>
      <protection hidden="1"/>
    </xf>
    <xf numFmtId="0" fontId="14" fillId="2" borderId="0" xfId="0" applyFont="1" applyFill="1" applyBorder="1" applyAlignment="1" applyProtection="1">
      <alignment horizontal="center" vertical="top" wrapText="1"/>
      <protection hidden="1"/>
    </xf>
    <xf numFmtId="0" fontId="18" fillId="2" borderId="0" xfId="0" applyFont="1" applyFill="1" applyBorder="1" applyAlignment="1" applyProtection="1">
      <alignment horizontal="left" vertical="center" wrapText="1"/>
      <protection hidden="1"/>
    </xf>
    <xf numFmtId="0" fontId="11" fillId="2" borderId="3" xfId="0" applyFont="1" applyFill="1" applyBorder="1" applyAlignment="1" applyProtection="1">
      <alignment horizontal="center" vertical="center" wrapText="1"/>
      <protection hidden="1"/>
    </xf>
    <xf numFmtId="0" fontId="11" fillId="2" borderId="5" xfId="0" applyFont="1" applyFill="1" applyBorder="1" applyAlignment="1" applyProtection="1">
      <alignment horizontal="center" vertical="center" wrapText="1"/>
      <protection hidden="1"/>
    </xf>
    <xf numFmtId="0" fontId="11" fillId="2" borderId="47" xfId="0" applyFont="1" applyFill="1" applyBorder="1" applyAlignment="1" applyProtection="1">
      <alignment horizontal="center" vertical="center" wrapText="1"/>
      <protection hidden="1"/>
    </xf>
    <xf numFmtId="0" fontId="12" fillId="2" borderId="38" xfId="0" applyFont="1" applyFill="1" applyBorder="1" applyAlignment="1" applyProtection="1">
      <alignment horizontal="center" vertical="center" wrapText="1"/>
      <protection hidden="1"/>
    </xf>
    <xf numFmtId="0" fontId="12" fillId="2" borderId="39" xfId="0" applyFont="1" applyFill="1" applyBorder="1" applyAlignment="1" applyProtection="1">
      <alignment horizontal="center" vertical="center" wrapText="1"/>
      <protection hidden="1"/>
    </xf>
    <xf numFmtId="0" fontId="12" fillId="4" borderId="39" xfId="0" applyFont="1" applyFill="1" applyBorder="1" applyAlignment="1" applyProtection="1">
      <alignment horizontal="center" vertical="center" wrapText="1"/>
      <protection locked="0"/>
    </xf>
    <xf numFmtId="9" fontId="12" fillId="2" borderId="39" xfId="3" applyFont="1" applyFill="1" applyBorder="1" applyAlignment="1" applyProtection="1">
      <alignment horizontal="center" vertical="center" wrapText="1"/>
      <protection hidden="1"/>
    </xf>
    <xf numFmtId="9" fontId="12" fillId="2" borderId="42" xfId="3" applyFont="1" applyFill="1" applyBorder="1" applyAlignment="1" applyProtection="1">
      <alignment horizontal="center" vertical="center" wrapText="1"/>
      <protection hidden="1"/>
    </xf>
    <xf numFmtId="0" fontId="11" fillId="2" borderId="26" xfId="0" applyFont="1" applyFill="1" applyBorder="1" applyAlignment="1" applyProtection="1">
      <alignment horizontal="center" vertical="center" wrapText="1"/>
      <protection hidden="1"/>
    </xf>
    <xf numFmtId="0" fontId="11" fillId="2" borderId="21" xfId="0" applyFont="1" applyFill="1" applyBorder="1" applyAlignment="1" applyProtection="1">
      <alignment horizontal="center" vertical="center" wrapText="1"/>
      <protection hidden="1"/>
    </xf>
    <xf numFmtId="0" fontId="12" fillId="2" borderId="21" xfId="0" applyFont="1" applyFill="1" applyBorder="1" applyAlignment="1" applyProtection="1">
      <alignment horizontal="center" vertical="center" wrapText="1"/>
      <protection hidden="1"/>
    </xf>
    <xf numFmtId="9" fontId="12" fillId="2" borderId="21" xfId="3" applyFont="1" applyFill="1" applyBorder="1" applyAlignment="1" applyProtection="1">
      <alignment horizontal="center" vertical="center" wrapText="1"/>
      <protection hidden="1"/>
    </xf>
    <xf numFmtId="9" fontId="12" fillId="2" borderId="22" xfId="3" applyFont="1" applyFill="1" applyBorder="1" applyAlignment="1" applyProtection="1">
      <alignment horizontal="center" vertical="center" wrapText="1"/>
      <protection hidden="1"/>
    </xf>
    <xf numFmtId="0" fontId="12" fillId="2" borderId="12" xfId="0" applyFont="1" applyFill="1" applyBorder="1" applyAlignment="1" applyProtection="1">
      <alignment horizontal="center" vertical="center" wrapText="1"/>
      <protection hidden="1"/>
    </xf>
    <xf numFmtId="0" fontId="12" fillId="2" borderId="13" xfId="0" applyFont="1" applyFill="1" applyBorder="1" applyAlignment="1" applyProtection="1">
      <alignment horizontal="center" vertical="center" wrapText="1"/>
      <protection hidden="1"/>
    </xf>
    <xf numFmtId="9" fontId="12" fillId="2" borderId="13" xfId="3" applyFont="1" applyFill="1" applyBorder="1" applyAlignment="1" applyProtection="1">
      <alignment horizontal="center" vertical="center" wrapText="1"/>
      <protection hidden="1"/>
    </xf>
    <xf numFmtId="9" fontId="12" fillId="2" borderId="14" xfId="3" applyFont="1" applyFill="1" applyBorder="1" applyAlignment="1" applyProtection="1">
      <alignment horizontal="center" vertical="center" wrapText="1"/>
      <protection hidden="1"/>
    </xf>
    <xf numFmtId="0" fontId="11" fillId="5" borderId="42" xfId="0" applyFont="1" applyFill="1" applyBorder="1" applyAlignment="1" applyProtection="1">
      <alignment horizontal="center" vertical="center" wrapText="1"/>
      <protection hidden="1"/>
    </xf>
    <xf numFmtId="9" fontId="12" fillId="2" borderId="10" xfId="3" applyFont="1" applyFill="1" applyBorder="1" applyAlignment="1" applyProtection="1">
      <alignment horizontal="center" vertical="center" wrapText="1"/>
      <protection hidden="1"/>
    </xf>
    <xf numFmtId="9" fontId="12" fillId="2" borderId="11" xfId="3" applyFont="1" applyFill="1" applyBorder="1" applyAlignment="1" applyProtection="1">
      <alignment horizontal="center" vertical="center" wrapText="1"/>
      <protection hidden="1"/>
    </xf>
    <xf numFmtId="0" fontId="14" fillId="2" borderId="0" xfId="0" applyFont="1" applyFill="1" applyBorder="1" applyAlignment="1" applyProtection="1">
      <alignment horizontal="center" vertical="center" wrapText="1"/>
      <protection hidden="1"/>
    </xf>
    <xf numFmtId="0" fontId="11" fillId="5" borderId="38" xfId="0" applyFont="1" applyFill="1" applyBorder="1" applyAlignment="1" applyProtection="1">
      <alignment horizontal="center" vertical="center" wrapText="1"/>
      <protection hidden="1"/>
    </xf>
    <xf numFmtId="0" fontId="11" fillId="5" borderId="35" xfId="0" applyFont="1" applyFill="1" applyBorder="1" applyAlignment="1" applyProtection="1">
      <alignment horizontal="center" vertical="center" wrapText="1"/>
      <protection hidden="1"/>
    </xf>
    <xf numFmtId="0" fontId="11" fillId="5" borderId="28" xfId="0" applyFont="1" applyFill="1" applyBorder="1" applyAlignment="1" applyProtection="1">
      <alignment horizontal="center" vertical="center" wrapText="1"/>
      <protection hidden="1"/>
    </xf>
    <xf numFmtId="0" fontId="11" fillId="5" borderId="36" xfId="0" applyFont="1" applyFill="1" applyBorder="1" applyAlignment="1" applyProtection="1">
      <alignment horizontal="center" vertical="center" wrapText="1"/>
      <protection hidden="1"/>
    </xf>
    <xf numFmtId="0" fontId="11" fillId="5" borderId="37" xfId="0" applyFont="1" applyFill="1" applyBorder="1" applyAlignment="1" applyProtection="1">
      <alignment horizontal="center" vertical="center" wrapText="1"/>
      <protection hidden="1"/>
    </xf>
    <xf numFmtId="0" fontId="11" fillId="5" borderId="33" xfId="0" applyFont="1" applyFill="1" applyBorder="1" applyAlignment="1" applyProtection="1">
      <alignment horizontal="center" vertical="center" wrapText="1"/>
      <protection hidden="1"/>
    </xf>
    <xf numFmtId="0" fontId="12" fillId="4" borderId="6" xfId="0" applyFont="1" applyFill="1" applyBorder="1" applyAlignment="1" applyProtection="1">
      <alignment horizontal="center" vertical="center" wrapText="1"/>
      <protection locked="0"/>
    </xf>
    <xf numFmtId="0" fontId="12" fillId="4" borderId="8" xfId="0" applyFont="1" applyFill="1" applyBorder="1" applyAlignment="1" applyProtection="1">
      <alignment horizontal="center" vertical="center" wrapText="1"/>
      <protection locked="0"/>
    </xf>
    <xf numFmtId="0" fontId="11" fillId="5" borderId="31" xfId="0" applyFont="1" applyFill="1" applyBorder="1" applyAlignment="1" applyProtection="1">
      <alignment horizontal="center" vertical="center" wrapText="1"/>
      <protection hidden="1"/>
    </xf>
    <xf numFmtId="164" fontId="12" fillId="4" borderId="29" xfId="0" applyNumberFormat="1" applyFont="1" applyFill="1" applyBorder="1" applyAlignment="1" applyProtection="1">
      <alignment horizontal="center" vertical="center" wrapText="1"/>
      <protection locked="0"/>
    </xf>
    <xf numFmtId="164" fontId="12" fillId="4" borderId="30" xfId="0" applyNumberFormat="1" applyFont="1" applyFill="1" applyBorder="1" applyAlignment="1" applyProtection="1">
      <alignment horizontal="center" vertical="center" wrapText="1"/>
      <protection locked="0"/>
    </xf>
    <xf numFmtId="0" fontId="12" fillId="4" borderId="21" xfId="0" applyFont="1" applyFill="1" applyBorder="1" applyAlignment="1" applyProtection="1">
      <alignment horizontal="center" vertical="center" wrapText="1"/>
      <protection locked="0"/>
    </xf>
    <xf numFmtId="0" fontId="12" fillId="4" borderId="22" xfId="0" applyFont="1" applyFill="1" applyBorder="1" applyAlignment="1" applyProtection="1">
      <alignment horizontal="center" vertical="center" wrapText="1"/>
      <protection locked="0"/>
    </xf>
    <xf numFmtId="0" fontId="6" fillId="2" borderId="0" xfId="0" applyFont="1" applyFill="1" applyAlignment="1" applyProtection="1">
      <alignment horizontal="left" vertical="center" wrapText="1"/>
      <protection hidden="1"/>
    </xf>
    <xf numFmtId="0" fontId="7" fillId="5" borderId="18" xfId="0" applyFont="1" applyFill="1" applyBorder="1" applyAlignment="1" applyProtection="1">
      <alignment horizontal="center" vertical="center" wrapText="1"/>
      <protection hidden="1"/>
    </xf>
    <xf numFmtId="0" fontId="7" fillId="5" borderId="19" xfId="0" applyFont="1" applyFill="1" applyBorder="1" applyAlignment="1" applyProtection="1">
      <alignment horizontal="center" vertical="center" wrapText="1"/>
      <protection hidden="1"/>
    </xf>
    <xf numFmtId="0" fontId="7" fillId="5" borderId="27" xfId="0" applyFont="1" applyFill="1" applyBorder="1" applyAlignment="1" applyProtection="1">
      <alignment horizontal="center" vertical="center" wrapText="1"/>
      <protection hidden="1"/>
    </xf>
    <xf numFmtId="164" fontId="12" fillId="4" borderId="10" xfId="0" applyNumberFormat="1" applyFont="1" applyFill="1" applyBorder="1" applyAlignment="1" applyProtection="1">
      <alignment horizontal="center" vertical="center" wrapText="1"/>
      <protection locked="0"/>
    </xf>
    <xf numFmtId="164" fontId="12" fillId="4" borderId="11" xfId="0" applyNumberFormat="1" applyFont="1" applyFill="1" applyBorder="1" applyAlignment="1" applyProtection="1">
      <alignment horizontal="center" vertical="center" wrapText="1"/>
      <protection locked="0"/>
    </xf>
    <xf numFmtId="0" fontId="11" fillId="2" borderId="18" xfId="0" applyFont="1" applyFill="1" applyBorder="1" applyAlignment="1" applyProtection="1">
      <alignment horizontal="center" vertical="center"/>
      <protection hidden="1"/>
    </xf>
    <xf numFmtId="0" fontId="11" fillId="2" borderId="19" xfId="0" applyFont="1" applyFill="1" applyBorder="1" applyAlignment="1" applyProtection="1">
      <alignment horizontal="center" vertical="center"/>
      <protection hidden="1"/>
    </xf>
    <xf numFmtId="0" fontId="11" fillId="2" borderId="20" xfId="0" applyFont="1" applyFill="1" applyBorder="1" applyAlignment="1" applyProtection="1">
      <alignment horizontal="center" vertical="center"/>
      <protection hidden="1"/>
    </xf>
    <xf numFmtId="164" fontId="12" fillId="4" borderId="21" xfId="0" applyNumberFormat="1" applyFont="1" applyFill="1" applyBorder="1" applyAlignment="1" applyProtection="1">
      <alignment horizontal="center" vertical="center"/>
      <protection locked="0"/>
    </xf>
    <xf numFmtId="164" fontId="12" fillId="4" borderId="22" xfId="0" applyNumberFormat="1" applyFont="1" applyFill="1" applyBorder="1" applyAlignment="1" applyProtection="1">
      <alignment horizontal="center" vertical="center"/>
      <protection locked="0"/>
    </xf>
    <xf numFmtId="0" fontId="11" fillId="2" borderId="1" xfId="0" applyFont="1" applyFill="1" applyBorder="1" applyAlignment="1" applyProtection="1">
      <alignment horizontal="center" vertical="center"/>
      <protection hidden="1"/>
    </xf>
    <xf numFmtId="0" fontId="11" fillId="2" borderId="23" xfId="0" applyFont="1" applyFill="1" applyBorder="1" applyAlignment="1" applyProtection="1">
      <alignment horizontal="center" vertical="center"/>
      <protection hidden="1"/>
    </xf>
    <xf numFmtId="0" fontId="11" fillId="2" borderId="24" xfId="0" applyFont="1" applyFill="1" applyBorder="1" applyAlignment="1" applyProtection="1">
      <alignment horizontal="center" vertical="center"/>
      <protection hidden="1"/>
    </xf>
    <xf numFmtId="0" fontId="11" fillId="2" borderId="25" xfId="0" applyFont="1" applyFill="1" applyBorder="1" applyAlignment="1" applyProtection="1">
      <alignment horizontal="center" vertical="center"/>
      <protection hidden="1"/>
    </xf>
    <xf numFmtId="0" fontId="12" fillId="2" borderId="10" xfId="0" applyFont="1" applyFill="1" applyBorder="1" applyAlignment="1" applyProtection="1">
      <alignment horizontal="center" vertical="center"/>
      <protection hidden="1"/>
    </xf>
    <xf numFmtId="0" fontId="12" fillId="2" borderId="11" xfId="0" applyFont="1" applyFill="1" applyBorder="1" applyAlignment="1" applyProtection="1">
      <alignment horizontal="center" vertical="center"/>
      <protection hidden="1"/>
    </xf>
    <xf numFmtId="0" fontId="12" fillId="2" borderId="16" xfId="0" applyFont="1" applyFill="1" applyBorder="1" applyAlignment="1" applyProtection="1">
      <alignment horizontal="center" vertical="center"/>
      <protection hidden="1"/>
    </xf>
    <xf numFmtId="0" fontId="12" fillId="2" borderId="17" xfId="0" applyFont="1" applyFill="1" applyBorder="1" applyAlignment="1" applyProtection="1">
      <alignment horizontal="center" vertical="center"/>
      <protection hidden="1"/>
    </xf>
    <xf numFmtId="0" fontId="11" fillId="2" borderId="9" xfId="0" applyFont="1" applyFill="1" applyBorder="1" applyAlignment="1" applyProtection="1">
      <alignment horizontal="center" vertical="center" wrapText="1"/>
      <protection hidden="1"/>
    </xf>
    <xf numFmtId="0" fontId="11" fillId="2" borderId="10" xfId="0" applyFont="1" applyFill="1" applyBorder="1" applyAlignment="1" applyProtection="1">
      <alignment horizontal="center" vertical="center" wrapText="1"/>
      <protection hidden="1"/>
    </xf>
    <xf numFmtId="0" fontId="11" fillId="2" borderId="12" xfId="0" applyFont="1" applyFill="1" applyBorder="1" applyAlignment="1" applyProtection="1">
      <alignment horizontal="center" vertical="center" wrapText="1"/>
      <protection hidden="1"/>
    </xf>
    <xf numFmtId="0" fontId="11" fillId="2" borderId="13" xfId="0" applyFont="1" applyFill="1" applyBorder="1" applyAlignment="1" applyProtection="1">
      <alignment horizontal="center" vertical="center" wrapText="1"/>
      <protection hidden="1"/>
    </xf>
    <xf numFmtId="0" fontId="12" fillId="2" borderId="13" xfId="0" applyNumberFormat="1" applyFont="1" applyFill="1" applyBorder="1" applyAlignment="1" applyProtection="1">
      <alignment horizontal="center" vertical="center" wrapText="1"/>
      <protection hidden="1"/>
    </xf>
    <xf numFmtId="0" fontId="12" fillId="2" borderId="14" xfId="0" applyNumberFormat="1" applyFont="1" applyFill="1" applyBorder="1" applyAlignment="1" applyProtection="1">
      <alignment horizontal="center" vertical="center" wrapText="1"/>
      <protection hidden="1"/>
    </xf>
    <xf numFmtId="0" fontId="11" fillId="2" borderId="15" xfId="0" applyFont="1" applyFill="1" applyBorder="1" applyAlignment="1" applyProtection="1">
      <alignment horizontal="center" vertical="center" wrapText="1"/>
      <protection hidden="1"/>
    </xf>
    <xf numFmtId="0" fontId="11" fillId="2" borderId="16" xfId="0" applyFont="1" applyFill="1" applyBorder="1" applyAlignment="1" applyProtection="1">
      <alignment horizontal="center" vertical="center" wrapText="1"/>
      <protection hidden="1"/>
    </xf>
    <xf numFmtId="0" fontId="12" fillId="2" borderId="16" xfId="0" applyNumberFormat="1" applyFont="1" applyFill="1" applyBorder="1" applyAlignment="1" applyProtection="1">
      <alignment horizontal="center" vertical="center" wrapText="1"/>
      <protection hidden="1"/>
    </xf>
    <xf numFmtId="0" fontId="12" fillId="2" borderId="17" xfId="0" applyNumberFormat="1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Alignment="1" applyProtection="1">
      <alignment vertical="top" wrapText="1"/>
      <protection hidden="1"/>
    </xf>
    <xf numFmtId="0" fontId="10" fillId="2" borderId="0" xfId="0" applyFont="1" applyFill="1" applyBorder="1" applyAlignment="1" applyProtection="1">
      <alignment horizontal="center" vertical="center" wrapText="1"/>
      <protection hidden="1"/>
    </xf>
    <xf numFmtId="0" fontId="6" fillId="2" borderId="0" xfId="0" applyFont="1" applyFill="1" applyAlignment="1" applyProtection="1">
      <alignment horizontal="center" vertical="center" wrapText="1"/>
      <protection hidden="1"/>
    </xf>
    <xf numFmtId="0" fontId="12" fillId="2" borderId="10" xfId="0" applyNumberFormat="1" applyFont="1" applyFill="1" applyBorder="1" applyAlignment="1" applyProtection="1">
      <alignment horizontal="center" vertical="center" wrapText="1"/>
      <protection hidden="1"/>
    </xf>
    <xf numFmtId="0" fontId="12" fillId="2" borderId="11" xfId="0" applyNumberFormat="1" applyFont="1" applyFill="1" applyBorder="1" applyAlignment="1" applyProtection="1">
      <alignment horizontal="center" vertical="center" wrapText="1"/>
      <protection hidden="1"/>
    </xf>
    <xf numFmtId="0" fontId="5" fillId="3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 applyProtection="1">
      <alignment horizontal="center" vertical="center" wrapText="1"/>
      <protection locked="0"/>
    </xf>
    <xf numFmtId="0" fontId="8" fillId="4" borderId="7" xfId="0" applyFont="1" applyFill="1" applyBorder="1" applyAlignment="1" applyProtection="1">
      <alignment horizontal="center" vertical="center" wrapText="1"/>
      <protection locked="0"/>
    </xf>
    <xf numFmtId="0" fontId="8" fillId="4" borderId="8" xfId="0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Border="1" applyAlignment="1">
      <alignment horizontal="center" vertical="center" wrapText="1"/>
    </xf>
  </cellXfs>
  <cellStyles count="4">
    <cellStyle name="Millares" xfId="1" builtinId="3"/>
    <cellStyle name="Millares [0]" xfId="2" builtinId="6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7"/>
    </mc:Choice>
    <mc:Fallback>
      <c:style val="27"/>
    </mc:Fallback>
  </mc:AlternateContent>
  <c:chart>
    <c:autoTitleDeleted val="1"/>
    <c:plotArea>
      <c:layout>
        <c:manualLayout>
          <c:layoutTarget val="inner"/>
          <c:xMode val="edge"/>
          <c:yMode val="edge"/>
          <c:x val="9.7576203817719434E-2"/>
          <c:y val="7.0800090519175546E-2"/>
          <c:w val="0.87157017783124402"/>
          <c:h val="0.763674679297527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'[1]Inf. 72 horas'!$E$67</c:f>
              <c:strCache>
                <c:ptCount val="1"/>
                <c:pt idx="0">
                  <c:v>Número de casos</c:v>
                </c:pt>
              </c:strCache>
            </c:strRef>
          </c:tx>
          <c:spPr>
            <a:gradFill rotWithShape="0">
              <a:gsLst>
                <a:gs pos="0">
                  <a:srgbClr val="84A2D3"/>
                </a:gs>
                <a:gs pos="20000">
                  <a:srgbClr val="85A2D1"/>
                </a:gs>
                <a:gs pos="100000">
                  <a:srgbClr val="657B9F"/>
                </a:gs>
              </a:gsLst>
              <a:lin ang="5400000"/>
            </a:gradFill>
            <a:ln w="12700">
              <a:solidFill>
                <a:srgbClr val="333399"/>
              </a:solidFill>
              <a:prstDash val="solid"/>
            </a:ln>
            <a:effectLst>
              <a:outerShdw dist="35921" dir="2700000" algn="br">
                <a:srgbClr val="000000"/>
              </a:outerShdw>
            </a:effectLst>
          </c:spPr>
          <c:invertIfNegative val="0"/>
          <c:cat>
            <c:numRef>
              <c:f>'[1]Inf. 72 horas'!$D$68:$D$97</c:f>
              <c:numCache>
                <c:formatCode>General</c:formatCode>
                <c:ptCount val="30"/>
                <c:pt idx="0">
                  <c:v>2</c:v>
                </c:pt>
                <c:pt idx="1">
                  <c:v>4</c:v>
                </c:pt>
                <c:pt idx="2">
                  <c:v>6</c:v>
                </c:pt>
                <c:pt idx="3">
                  <c:v>8</c:v>
                </c:pt>
                <c:pt idx="4">
                  <c:v>10</c:v>
                </c:pt>
                <c:pt idx="5">
                  <c:v>12</c:v>
                </c:pt>
                <c:pt idx="6">
                  <c:v>14</c:v>
                </c:pt>
                <c:pt idx="7">
                  <c:v>16</c:v>
                </c:pt>
                <c:pt idx="8">
                  <c:v>18</c:v>
                </c:pt>
                <c:pt idx="9">
                  <c:v>20</c:v>
                </c:pt>
                <c:pt idx="10">
                  <c:v>22</c:v>
                </c:pt>
                <c:pt idx="11">
                  <c:v>24</c:v>
                </c:pt>
                <c:pt idx="12">
                  <c:v>26</c:v>
                </c:pt>
                <c:pt idx="13">
                  <c:v>28</c:v>
                </c:pt>
                <c:pt idx="14">
                  <c:v>30</c:v>
                </c:pt>
                <c:pt idx="15">
                  <c:v>32</c:v>
                </c:pt>
                <c:pt idx="16">
                  <c:v>34</c:v>
                </c:pt>
                <c:pt idx="17">
                  <c:v>36</c:v>
                </c:pt>
                <c:pt idx="18">
                  <c:v>38</c:v>
                </c:pt>
                <c:pt idx="19">
                  <c:v>40</c:v>
                </c:pt>
                <c:pt idx="20">
                  <c:v>42</c:v>
                </c:pt>
                <c:pt idx="21">
                  <c:v>44</c:v>
                </c:pt>
                <c:pt idx="22">
                  <c:v>46</c:v>
                </c:pt>
                <c:pt idx="23">
                  <c:v>48</c:v>
                </c:pt>
                <c:pt idx="24">
                  <c:v>50</c:v>
                </c:pt>
                <c:pt idx="25">
                  <c:v>52</c:v>
                </c:pt>
                <c:pt idx="26">
                  <c:v>54</c:v>
                </c:pt>
                <c:pt idx="27">
                  <c:v>56</c:v>
                </c:pt>
                <c:pt idx="28">
                  <c:v>58</c:v>
                </c:pt>
                <c:pt idx="29">
                  <c:v>60</c:v>
                </c:pt>
              </c:numCache>
            </c:numRef>
          </c:cat>
          <c:val>
            <c:numRef>
              <c:f>'[1]Inf. 72 horas'!$E$68:$E$97</c:f>
              <c:numCache>
                <c:formatCode>General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60-468C-B6EF-97424D0333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-1451846752"/>
        <c:axId val="-1451846208"/>
      </c:barChart>
      <c:catAx>
        <c:axId val="-14518467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CO"/>
                  <a:t>Tiempo</a:t>
                </a:r>
              </a:p>
            </c:rich>
          </c:tx>
          <c:layout>
            <c:manualLayout>
              <c:xMode val="edge"/>
              <c:yMode val="edge"/>
              <c:x val="0.47623544828070341"/>
              <c:y val="0.9177041608537671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1451846208"/>
        <c:crosses val="autoZero"/>
        <c:auto val="1"/>
        <c:lblAlgn val="ctr"/>
        <c:lblOffset val="100"/>
        <c:noMultiLvlLbl val="0"/>
      </c:catAx>
      <c:valAx>
        <c:axId val="-145184620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CO"/>
                  <a:t>No. de casos</a:t>
                </a:r>
              </a:p>
            </c:rich>
          </c:tx>
          <c:layout>
            <c:manualLayout>
              <c:xMode val="edge"/>
              <c:yMode val="edge"/>
              <c:x val="1.6331153256660152E-2"/>
              <c:y val="0.33163273509730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80808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-1451846752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DCE6F2">
        <a:alpha val="47059"/>
      </a:srgbClr>
    </a:solidFill>
    <a:ln w="12700">
      <a:solidFill>
        <a:srgbClr val="3366FF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 alignWithMargins="0"/>
    <c:pageMargins b="0.75" l="0.7" r="0.7" t="0.75" header="0.3" footer="0.3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66</xdr:row>
      <xdr:rowOff>0</xdr:rowOff>
    </xdr:from>
    <xdr:to>
      <xdr:col>17</xdr:col>
      <xdr:colOff>47625</xdr:colOff>
      <xdr:row>82</xdr:row>
      <xdr:rowOff>85725</xdr:rowOff>
    </xdr:to>
    <xdr:graphicFrame macro="">
      <xdr:nvGraphicFramePr>
        <xdr:cNvPr id="2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609600</xdr:colOff>
      <xdr:row>3</xdr:row>
      <xdr:rowOff>390525</xdr:rowOff>
    </xdr:from>
    <xdr:to>
      <xdr:col>4</xdr:col>
      <xdr:colOff>66675</xdr:colOff>
      <xdr:row>9</xdr:row>
      <xdr:rowOff>38100</xdr:rowOff>
    </xdr:to>
    <xdr:pic>
      <xdr:nvPicPr>
        <xdr:cNvPr id="3" name="Imagen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000125"/>
          <a:ext cx="1571625" cy="1257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15</xdr:col>
      <xdr:colOff>0</xdr:colOff>
      <xdr:row>4</xdr:row>
      <xdr:rowOff>104775</xdr:rowOff>
    </xdr:from>
    <xdr:to>
      <xdr:col>16</xdr:col>
      <xdr:colOff>19050</xdr:colOff>
      <xdr:row>7</xdr:row>
      <xdr:rowOff>180976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3477875" y="1123950"/>
          <a:ext cx="1066800" cy="7905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956C~1/AppData/Local/Temp/Rar$DIa5476.43485/FORMATO_BROTES_ETA_JULIO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. Preliminar"/>
      <sheetName val="Inf. 72 horas"/>
      <sheetName val="Inf. final"/>
    </sheetNames>
    <sheetDataSet>
      <sheetData sheetId="0"/>
      <sheetData sheetId="1">
        <row r="67">
          <cell r="E67" t="str">
            <v>Número de casos</v>
          </cell>
        </row>
        <row r="68">
          <cell r="D68">
            <v>2</v>
          </cell>
          <cell r="E68">
            <v>0</v>
          </cell>
        </row>
        <row r="69">
          <cell r="D69">
            <v>4</v>
          </cell>
          <cell r="E69">
            <v>0</v>
          </cell>
        </row>
        <row r="70">
          <cell r="D70">
            <v>6</v>
          </cell>
          <cell r="E70">
            <v>0</v>
          </cell>
        </row>
        <row r="71">
          <cell r="D71">
            <v>8</v>
          </cell>
          <cell r="E71">
            <v>0</v>
          </cell>
        </row>
        <row r="72">
          <cell r="D72">
            <v>10</v>
          </cell>
          <cell r="E72">
            <v>0</v>
          </cell>
        </row>
        <row r="73">
          <cell r="D73">
            <v>12</v>
          </cell>
          <cell r="E73">
            <v>0</v>
          </cell>
        </row>
        <row r="74">
          <cell r="D74">
            <v>14</v>
          </cell>
          <cell r="E74">
            <v>0</v>
          </cell>
        </row>
        <row r="75">
          <cell r="D75">
            <v>16</v>
          </cell>
          <cell r="E75">
            <v>0</v>
          </cell>
        </row>
        <row r="76">
          <cell r="D76">
            <v>18</v>
          </cell>
          <cell r="E76">
            <v>0</v>
          </cell>
        </row>
        <row r="77">
          <cell r="D77">
            <v>20</v>
          </cell>
          <cell r="E77">
            <v>0</v>
          </cell>
        </row>
        <row r="78">
          <cell r="D78">
            <v>22</v>
          </cell>
          <cell r="E78">
            <v>0</v>
          </cell>
        </row>
        <row r="79">
          <cell r="D79">
            <v>24</v>
          </cell>
          <cell r="E79">
            <v>0</v>
          </cell>
        </row>
        <row r="80">
          <cell r="D80">
            <v>26</v>
          </cell>
          <cell r="E80">
            <v>0</v>
          </cell>
        </row>
        <row r="81">
          <cell r="D81">
            <v>28</v>
          </cell>
          <cell r="E81">
            <v>0</v>
          </cell>
        </row>
        <row r="82">
          <cell r="D82">
            <v>30</v>
          </cell>
          <cell r="E82">
            <v>0</v>
          </cell>
        </row>
        <row r="83">
          <cell r="D83">
            <v>32</v>
          </cell>
          <cell r="E83">
            <v>0</v>
          </cell>
        </row>
        <row r="84">
          <cell r="D84">
            <v>34</v>
          </cell>
          <cell r="E84">
            <v>0</v>
          </cell>
        </row>
        <row r="85">
          <cell r="D85">
            <v>36</v>
          </cell>
          <cell r="E85">
            <v>0</v>
          </cell>
        </row>
        <row r="86">
          <cell r="D86">
            <v>38</v>
          </cell>
          <cell r="E86">
            <v>0</v>
          </cell>
        </row>
        <row r="87">
          <cell r="D87">
            <v>40</v>
          </cell>
          <cell r="E87">
            <v>0</v>
          </cell>
        </row>
        <row r="88">
          <cell r="D88">
            <v>42</v>
          </cell>
          <cell r="E88">
            <v>0</v>
          </cell>
        </row>
        <row r="89">
          <cell r="D89">
            <v>44</v>
          </cell>
          <cell r="E89">
            <v>0</v>
          </cell>
        </row>
        <row r="90">
          <cell r="D90">
            <v>46</v>
          </cell>
          <cell r="E90">
            <v>0</v>
          </cell>
        </row>
        <row r="91">
          <cell r="D91">
            <v>48</v>
          </cell>
          <cell r="E91">
            <v>0</v>
          </cell>
        </row>
        <row r="92">
          <cell r="D92">
            <v>50</v>
          </cell>
          <cell r="E92">
            <v>0</v>
          </cell>
        </row>
        <row r="93">
          <cell r="D93">
            <v>52</v>
          </cell>
          <cell r="E93">
            <v>0</v>
          </cell>
        </row>
        <row r="94">
          <cell r="D94">
            <v>54</v>
          </cell>
          <cell r="E94">
            <v>0</v>
          </cell>
        </row>
        <row r="95">
          <cell r="D95">
            <v>56</v>
          </cell>
          <cell r="E95">
            <v>0</v>
          </cell>
        </row>
        <row r="96">
          <cell r="D96">
            <v>58</v>
          </cell>
          <cell r="E96">
            <v>0</v>
          </cell>
        </row>
        <row r="97">
          <cell r="D97">
            <v>60</v>
          </cell>
          <cell r="E97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Q235"/>
  <sheetViews>
    <sheetView tabSelected="1" topLeftCell="A67" workbookViewId="0">
      <selection activeCell="G42" sqref="G42:O42"/>
    </sheetView>
  </sheetViews>
  <sheetFormatPr baseColWidth="10" defaultRowHeight="15" x14ac:dyDescent="0.25"/>
  <cols>
    <col min="1" max="1" width="2.42578125" style="1" customWidth="1"/>
    <col min="2" max="2" width="3.85546875" style="1" customWidth="1"/>
    <col min="3" max="3" width="17.42578125" style="1" customWidth="1"/>
    <col min="4" max="4" width="14.28515625" style="1" customWidth="1"/>
    <col min="5" max="5" width="15.140625" style="1" customWidth="1"/>
    <col min="6" max="6" width="29.28515625" style="1" customWidth="1"/>
    <col min="7" max="7" width="17.28515625" style="1" customWidth="1"/>
    <col min="8" max="8" width="16.85546875" style="1" customWidth="1"/>
    <col min="9" max="9" width="14.42578125" style="1" customWidth="1"/>
    <col min="10" max="10" width="12.7109375" style="1" customWidth="1"/>
    <col min="11" max="11" width="15" style="1" customWidth="1"/>
    <col min="12" max="12" width="10.42578125" style="1" customWidth="1"/>
    <col min="13" max="13" width="12.85546875" style="1" customWidth="1"/>
    <col min="14" max="14" width="11.85546875" style="1" customWidth="1"/>
    <col min="15" max="15" width="8.28515625" style="1" customWidth="1"/>
    <col min="16" max="16" width="15.7109375" style="1" customWidth="1"/>
    <col min="17" max="17" width="17.140625" style="1" customWidth="1"/>
    <col min="18" max="18" width="3.28515625" style="1" customWidth="1"/>
    <col min="19" max="19" width="72.42578125" style="1" customWidth="1"/>
    <col min="20" max="20" width="15.5703125" style="1" customWidth="1"/>
    <col min="21" max="21" width="11.42578125" style="1"/>
    <col min="22" max="22" width="11.42578125" style="1" customWidth="1"/>
    <col min="23" max="256" width="11.42578125" style="1"/>
    <col min="257" max="257" width="2.42578125" style="1" customWidth="1"/>
    <col min="258" max="258" width="3.85546875" style="1" customWidth="1"/>
    <col min="259" max="259" width="17.42578125" style="1" customWidth="1"/>
    <col min="260" max="260" width="14.28515625" style="1" customWidth="1"/>
    <col min="261" max="261" width="15.140625" style="1" customWidth="1"/>
    <col min="262" max="262" width="29.28515625" style="1" customWidth="1"/>
    <col min="263" max="263" width="17.28515625" style="1" customWidth="1"/>
    <col min="264" max="264" width="16.85546875" style="1" customWidth="1"/>
    <col min="265" max="265" width="15.28515625" style="1" customWidth="1"/>
    <col min="266" max="266" width="12.7109375" style="1" customWidth="1"/>
    <col min="267" max="267" width="16.140625" style="1" customWidth="1"/>
    <col min="268" max="268" width="10.42578125" style="1" customWidth="1"/>
    <col min="269" max="269" width="13.42578125" style="1" customWidth="1"/>
    <col min="270" max="271" width="12.42578125" style="1" customWidth="1"/>
    <col min="272" max="272" width="13.28515625" style="1" customWidth="1"/>
    <col min="273" max="273" width="17.140625" style="1" customWidth="1"/>
    <col min="274" max="274" width="4.42578125" style="1" customWidth="1"/>
    <col min="275" max="275" width="72.42578125" style="1" customWidth="1"/>
    <col min="276" max="276" width="15.5703125" style="1" customWidth="1"/>
    <col min="277" max="277" width="11.42578125" style="1"/>
    <col min="278" max="278" width="11.42578125" style="1" customWidth="1"/>
    <col min="279" max="512" width="11.42578125" style="1"/>
    <col min="513" max="513" width="2.42578125" style="1" customWidth="1"/>
    <col min="514" max="514" width="3.85546875" style="1" customWidth="1"/>
    <col min="515" max="515" width="17.42578125" style="1" customWidth="1"/>
    <col min="516" max="516" width="14.28515625" style="1" customWidth="1"/>
    <col min="517" max="517" width="15.140625" style="1" customWidth="1"/>
    <col min="518" max="518" width="29.28515625" style="1" customWidth="1"/>
    <col min="519" max="519" width="17.28515625" style="1" customWidth="1"/>
    <col min="520" max="520" width="16.85546875" style="1" customWidth="1"/>
    <col min="521" max="521" width="15.28515625" style="1" customWidth="1"/>
    <col min="522" max="522" width="12.7109375" style="1" customWidth="1"/>
    <col min="523" max="523" width="16.140625" style="1" customWidth="1"/>
    <col min="524" max="524" width="10.42578125" style="1" customWidth="1"/>
    <col min="525" max="525" width="13.42578125" style="1" customWidth="1"/>
    <col min="526" max="527" width="12.42578125" style="1" customWidth="1"/>
    <col min="528" max="528" width="13.28515625" style="1" customWidth="1"/>
    <col min="529" max="529" width="17.140625" style="1" customWidth="1"/>
    <col min="530" max="530" width="4.42578125" style="1" customWidth="1"/>
    <col min="531" max="531" width="72.42578125" style="1" customWidth="1"/>
    <col min="532" max="532" width="15.5703125" style="1" customWidth="1"/>
    <col min="533" max="533" width="11.42578125" style="1"/>
    <col min="534" max="534" width="11.42578125" style="1" customWidth="1"/>
    <col min="535" max="768" width="11.42578125" style="1"/>
    <col min="769" max="769" width="2.42578125" style="1" customWidth="1"/>
    <col min="770" max="770" width="3.85546875" style="1" customWidth="1"/>
    <col min="771" max="771" width="17.42578125" style="1" customWidth="1"/>
    <col min="772" max="772" width="14.28515625" style="1" customWidth="1"/>
    <col min="773" max="773" width="15.140625" style="1" customWidth="1"/>
    <col min="774" max="774" width="29.28515625" style="1" customWidth="1"/>
    <col min="775" max="775" width="17.28515625" style="1" customWidth="1"/>
    <col min="776" max="776" width="16.85546875" style="1" customWidth="1"/>
    <col min="777" max="777" width="15.28515625" style="1" customWidth="1"/>
    <col min="778" max="778" width="12.7109375" style="1" customWidth="1"/>
    <col min="779" max="779" width="16.140625" style="1" customWidth="1"/>
    <col min="780" max="780" width="10.42578125" style="1" customWidth="1"/>
    <col min="781" max="781" width="13.42578125" style="1" customWidth="1"/>
    <col min="782" max="783" width="12.42578125" style="1" customWidth="1"/>
    <col min="784" max="784" width="13.28515625" style="1" customWidth="1"/>
    <col min="785" max="785" width="17.140625" style="1" customWidth="1"/>
    <col min="786" max="786" width="4.42578125" style="1" customWidth="1"/>
    <col min="787" max="787" width="72.42578125" style="1" customWidth="1"/>
    <col min="788" max="788" width="15.5703125" style="1" customWidth="1"/>
    <col min="789" max="789" width="11.42578125" style="1"/>
    <col min="790" max="790" width="11.42578125" style="1" customWidth="1"/>
    <col min="791" max="1024" width="11.42578125" style="1"/>
    <col min="1025" max="1025" width="2.42578125" style="1" customWidth="1"/>
    <col min="1026" max="1026" width="3.85546875" style="1" customWidth="1"/>
    <col min="1027" max="1027" width="17.42578125" style="1" customWidth="1"/>
    <col min="1028" max="1028" width="14.28515625" style="1" customWidth="1"/>
    <col min="1029" max="1029" width="15.140625" style="1" customWidth="1"/>
    <col min="1030" max="1030" width="29.28515625" style="1" customWidth="1"/>
    <col min="1031" max="1031" width="17.28515625" style="1" customWidth="1"/>
    <col min="1032" max="1032" width="16.85546875" style="1" customWidth="1"/>
    <col min="1033" max="1033" width="15.28515625" style="1" customWidth="1"/>
    <col min="1034" max="1034" width="12.7109375" style="1" customWidth="1"/>
    <col min="1035" max="1035" width="16.140625" style="1" customWidth="1"/>
    <col min="1036" max="1036" width="10.42578125" style="1" customWidth="1"/>
    <col min="1037" max="1037" width="13.42578125" style="1" customWidth="1"/>
    <col min="1038" max="1039" width="12.42578125" style="1" customWidth="1"/>
    <col min="1040" max="1040" width="13.28515625" style="1" customWidth="1"/>
    <col min="1041" max="1041" width="17.140625" style="1" customWidth="1"/>
    <col min="1042" max="1042" width="4.42578125" style="1" customWidth="1"/>
    <col min="1043" max="1043" width="72.42578125" style="1" customWidth="1"/>
    <col min="1044" max="1044" width="15.5703125" style="1" customWidth="1"/>
    <col min="1045" max="1045" width="11.42578125" style="1"/>
    <col min="1046" max="1046" width="11.42578125" style="1" customWidth="1"/>
    <col min="1047" max="1280" width="11.42578125" style="1"/>
    <col min="1281" max="1281" width="2.42578125" style="1" customWidth="1"/>
    <col min="1282" max="1282" width="3.85546875" style="1" customWidth="1"/>
    <col min="1283" max="1283" width="17.42578125" style="1" customWidth="1"/>
    <col min="1284" max="1284" width="14.28515625" style="1" customWidth="1"/>
    <col min="1285" max="1285" width="15.140625" style="1" customWidth="1"/>
    <col min="1286" max="1286" width="29.28515625" style="1" customWidth="1"/>
    <col min="1287" max="1287" width="17.28515625" style="1" customWidth="1"/>
    <col min="1288" max="1288" width="16.85546875" style="1" customWidth="1"/>
    <col min="1289" max="1289" width="15.28515625" style="1" customWidth="1"/>
    <col min="1290" max="1290" width="12.7109375" style="1" customWidth="1"/>
    <col min="1291" max="1291" width="16.140625" style="1" customWidth="1"/>
    <col min="1292" max="1292" width="10.42578125" style="1" customWidth="1"/>
    <col min="1293" max="1293" width="13.42578125" style="1" customWidth="1"/>
    <col min="1294" max="1295" width="12.42578125" style="1" customWidth="1"/>
    <col min="1296" max="1296" width="13.28515625" style="1" customWidth="1"/>
    <col min="1297" max="1297" width="17.140625" style="1" customWidth="1"/>
    <col min="1298" max="1298" width="4.42578125" style="1" customWidth="1"/>
    <col min="1299" max="1299" width="72.42578125" style="1" customWidth="1"/>
    <col min="1300" max="1300" width="15.5703125" style="1" customWidth="1"/>
    <col min="1301" max="1301" width="11.42578125" style="1"/>
    <col min="1302" max="1302" width="11.42578125" style="1" customWidth="1"/>
    <col min="1303" max="1536" width="11.42578125" style="1"/>
    <col min="1537" max="1537" width="2.42578125" style="1" customWidth="1"/>
    <col min="1538" max="1538" width="3.85546875" style="1" customWidth="1"/>
    <col min="1539" max="1539" width="17.42578125" style="1" customWidth="1"/>
    <col min="1540" max="1540" width="14.28515625" style="1" customWidth="1"/>
    <col min="1541" max="1541" width="15.140625" style="1" customWidth="1"/>
    <col min="1542" max="1542" width="29.28515625" style="1" customWidth="1"/>
    <col min="1543" max="1543" width="17.28515625" style="1" customWidth="1"/>
    <col min="1544" max="1544" width="16.85546875" style="1" customWidth="1"/>
    <col min="1545" max="1545" width="15.28515625" style="1" customWidth="1"/>
    <col min="1546" max="1546" width="12.7109375" style="1" customWidth="1"/>
    <col min="1547" max="1547" width="16.140625" style="1" customWidth="1"/>
    <col min="1548" max="1548" width="10.42578125" style="1" customWidth="1"/>
    <col min="1549" max="1549" width="13.42578125" style="1" customWidth="1"/>
    <col min="1550" max="1551" width="12.42578125" style="1" customWidth="1"/>
    <col min="1552" max="1552" width="13.28515625" style="1" customWidth="1"/>
    <col min="1553" max="1553" width="17.140625" style="1" customWidth="1"/>
    <col min="1554" max="1554" width="4.42578125" style="1" customWidth="1"/>
    <col min="1555" max="1555" width="72.42578125" style="1" customWidth="1"/>
    <col min="1556" max="1556" width="15.5703125" style="1" customWidth="1"/>
    <col min="1557" max="1557" width="11.42578125" style="1"/>
    <col min="1558" max="1558" width="11.42578125" style="1" customWidth="1"/>
    <col min="1559" max="1792" width="11.42578125" style="1"/>
    <col min="1793" max="1793" width="2.42578125" style="1" customWidth="1"/>
    <col min="1794" max="1794" width="3.85546875" style="1" customWidth="1"/>
    <col min="1795" max="1795" width="17.42578125" style="1" customWidth="1"/>
    <col min="1796" max="1796" width="14.28515625" style="1" customWidth="1"/>
    <col min="1797" max="1797" width="15.140625" style="1" customWidth="1"/>
    <col min="1798" max="1798" width="29.28515625" style="1" customWidth="1"/>
    <col min="1799" max="1799" width="17.28515625" style="1" customWidth="1"/>
    <col min="1800" max="1800" width="16.85546875" style="1" customWidth="1"/>
    <col min="1801" max="1801" width="15.28515625" style="1" customWidth="1"/>
    <col min="1802" max="1802" width="12.7109375" style="1" customWidth="1"/>
    <col min="1803" max="1803" width="16.140625" style="1" customWidth="1"/>
    <col min="1804" max="1804" width="10.42578125" style="1" customWidth="1"/>
    <col min="1805" max="1805" width="13.42578125" style="1" customWidth="1"/>
    <col min="1806" max="1807" width="12.42578125" style="1" customWidth="1"/>
    <col min="1808" max="1808" width="13.28515625" style="1" customWidth="1"/>
    <col min="1809" max="1809" width="17.140625" style="1" customWidth="1"/>
    <col min="1810" max="1810" width="4.42578125" style="1" customWidth="1"/>
    <col min="1811" max="1811" width="72.42578125" style="1" customWidth="1"/>
    <col min="1812" max="1812" width="15.5703125" style="1" customWidth="1"/>
    <col min="1813" max="1813" width="11.42578125" style="1"/>
    <col min="1814" max="1814" width="11.42578125" style="1" customWidth="1"/>
    <col min="1815" max="2048" width="11.42578125" style="1"/>
    <col min="2049" max="2049" width="2.42578125" style="1" customWidth="1"/>
    <col min="2050" max="2050" width="3.85546875" style="1" customWidth="1"/>
    <col min="2051" max="2051" width="17.42578125" style="1" customWidth="1"/>
    <col min="2052" max="2052" width="14.28515625" style="1" customWidth="1"/>
    <col min="2053" max="2053" width="15.140625" style="1" customWidth="1"/>
    <col min="2054" max="2054" width="29.28515625" style="1" customWidth="1"/>
    <col min="2055" max="2055" width="17.28515625" style="1" customWidth="1"/>
    <col min="2056" max="2056" width="16.85546875" style="1" customWidth="1"/>
    <col min="2057" max="2057" width="15.28515625" style="1" customWidth="1"/>
    <col min="2058" max="2058" width="12.7109375" style="1" customWidth="1"/>
    <col min="2059" max="2059" width="16.140625" style="1" customWidth="1"/>
    <col min="2060" max="2060" width="10.42578125" style="1" customWidth="1"/>
    <col min="2061" max="2061" width="13.42578125" style="1" customWidth="1"/>
    <col min="2062" max="2063" width="12.42578125" style="1" customWidth="1"/>
    <col min="2064" max="2064" width="13.28515625" style="1" customWidth="1"/>
    <col min="2065" max="2065" width="17.140625" style="1" customWidth="1"/>
    <col min="2066" max="2066" width="4.42578125" style="1" customWidth="1"/>
    <col min="2067" max="2067" width="72.42578125" style="1" customWidth="1"/>
    <col min="2068" max="2068" width="15.5703125" style="1" customWidth="1"/>
    <col min="2069" max="2069" width="11.42578125" style="1"/>
    <col min="2070" max="2070" width="11.42578125" style="1" customWidth="1"/>
    <col min="2071" max="2304" width="11.42578125" style="1"/>
    <col min="2305" max="2305" width="2.42578125" style="1" customWidth="1"/>
    <col min="2306" max="2306" width="3.85546875" style="1" customWidth="1"/>
    <col min="2307" max="2307" width="17.42578125" style="1" customWidth="1"/>
    <col min="2308" max="2308" width="14.28515625" style="1" customWidth="1"/>
    <col min="2309" max="2309" width="15.140625" style="1" customWidth="1"/>
    <col min="2310" max="2310" width="29.28515625" style="1" customWidth="1"/>
    <col min="2311" max="2311" width="17.28515625" style="1" customWidth="1"/>
    <col min="2312" max="2312" width="16.85546875" style="1" customWidth="1"/>
    <col min="2313" max="2313" width="15.28515625" style="1" customWidth="1"/>
    <col min="2314" max="2314" width="12.7109375" style="1" customWidth="1"/>
    <col min="2315" max="2315" width="16.140625" style="1" customWidth="1"/>
    <col min="2316" max="2316" width="10.42578125" style="1" customWidth="1"/>
    <col min="2317" max="2317" width="13.42578125" style="1" customWidth="1"/>
    <col min="2318" max="2319" width="12.42578125" style="1" customWidth="1"/>
    <col min="2320" max="2320" width="13.28515625" style="1" customWidth="1"/>
    <col min="2321" max="2321" width="17.140625" style="1" customWidth="1"/>
    <col min="2322" max="2322" width="4.42578125" style="1" customWidth="1"/>
    <col min="2323" max="2323" width="72.42578125" style="1" customWidth="1"/>
    <col min="2324" max="2324" width="15.5703125" style="1" customWidth="1"/>
    <col min="2325" max="2325" width="11.42578125" style="1"/>
    <col min="2326" max="2326" width="11.42578125" style="1" customWidth="1"/>
    <col min="2327" max="2560" width="11.42578125" style="1"/>
    <col min="2561" max="2561" width="2.42578125" style="1" customWidth="1"/>
    <col min="2562" max="2562" width="3.85546875" style="1" customWidth="1"/>
    <col min="2563" max="2563" width="17.42578125" style="1" customWidth="1"/>
    <col min="2564" max="2564" width="14.28515625" style="1" customWidth="1"/>
    <col min="2565" max="2565" width="15.140625" style="1" customWidth="1"/>
    <col min="2566" max="2566" width="29.28515625" style="1" customWidth="1"/>
    <col min="2567" max="2567" width="17.28515625" style="1" customWidth="1"/>
    <col min="2568" max="2568" width="16.85546875" style="1" customWidth="1"/>
    <col min="2569" max="2569" width="15.28515625" style="1" customWidth="1"/>
    <col min="2570" max="2570" width="12.7109375" style="1" customWidth="1"/>
    <col min="2571" max="2571" width="16.140625" style="1" customWidth="1"/>
    <col min="2572" max="2572" width="10.42578125" style="1" customWidth="1"/>
    <col min="2573" max="2573" width="13.42578125" style="1" customWidth="1"/>
    <col min="2574" max="2575" width="12.42578125" style="1" customWidth="1"/>
    <col min="2576" max="2576" width="13.28515625" style="1" customWidth="1"/>
    <col min="2577" max="2577" width="17.140625" style="1" customWidth="1"/>
    <col min="2578" max="2578" width="4.42578125" style="1" customWidth="1"/>
    <col min="2579" max="2579" width="72.42578125" style="1" customWidth="1"/>
    <col min="2580" max="2580" width="15.5703125" style="1" customWidth="1"/>
    <col min="2581" max="2581" width="11.42578125" style="1"/>
    <col min="2582" max="2582" width="11.42578125" style="1" customWidth="1"/>
    <col min="2583" max="2816" width="11.42578125" style="1"/>
    <col min="2817" max="2817" width="2.42578125" style="1" customWidth="1"/>
    <col min="2818" max="2818" width="3.85546875" style="1" customWidth="1"/>
    <col min="2819" max="2819" width="17.42578125" style="1" customWidth="1"/>
    <col min="2820" max="2820" width="14.28515625" style="1" customWidth="1"/>
    <col min="2821" max="2821" width="15.140625" style="1" customWidth="1"/>
    <col min="2822" max="2822" width="29.28515625" style="1" customWidth="1"/>
    <col min="2823" max="2823" width="17.28515625" style="1" customWidth="1"/>
    <col min="2824" max="2824" width="16.85546875" style="1" customWidth="1"/>
    <col min="2825" max="2825" width="15.28515625" style="1" customWidth="1"/>
    <col min="2826" max="2826" width="12.7109375" style="1" customWidth="1"/>
    <col min="2827" max="2827" width="16.140625" style="1" customWidth="1"/>
    <col min="2828" max="2828" width="10.42578125" style="1" customWidth="1"/>
    <col min="2829" max="2829" width="13.42578125" style="1" customWidth="1"/>
    <col min="2830" max="2831" width="12.42578125" style="1" customWidth="1"/>
    <col min="2832" max="2832" width="13.28515625" style="1" customWidth="1"/>
    <col min="2833" max="2833" width="17.140625" style="1" customWidth="1"/>
    <col min="2834" max="2834" width="4.42578125" style="1" customWidth="1"/>
    <col min="2835" max="2835" width="72.42578125" style="1" customWidth="1"/>
    <col min="2836" max="2836" width="15.5703125" style="1" customWidth="1"/>
    <col min="2837" max="2837" width="11.42578125" style="1"/>
    <col min="2838" max="2838" width="11.42578125" style="1" customWidth="1"/>
    <col min="2839" max="3072" width="11.42578125" style="1"/>
    <col min="3073" max="3073" width="2.42578125" style="1" customWidth="1"/>
    <col min="3074" max="3074" width="3.85546875" style="1" customWidth="1"/>
    <col min="3075" max="3075" width="17.42578125" style="1" customWidth="1"/>
    <col min="3076" max="3076" width="14.28515625" style="1" customWidth="1"/>
    <col min="3077" max="3077" width="15.140625" style="1" customWidth="1"/>
    <col min="3078" max="3078" width="29.28515625" style="1" customWidth="1"/>
    <col min="3079" max="3079" width="17.28515625" style="1" customWidth="1"/>
    <col min="3080" max="3080" width="16.85546875" style="1" customWidth="1"/>
    <col min="3081" max="3081" width="15.28515625" style="1" customWidth="1"/>
    <col min="3082" max="3082" width="12.7109375" style="1" customWidth="1"/>
    <col min="3083" max="3083" width="16.140625" style="1" customWidth="1"/>
    <col min="3084" max="3084" width="10.42578125" style="1" customWidth="1"/>
    <col min="3085" max="3085" width="13.42578125" style="1" customWidth="1"/>
    <col min="3086" max="3087" width="12.42578125" style="1" customWidth="1"/>
    <col min="3088" max="3088" width="13.28515625" style="1" customWidth="1"/>
    <col min="3089" max="3089" width="17.140625" style="1" customWidth="1"/>
    <col min="3090" max="3090" width="4.42578125" style="1" customWidth="1"/>
    <col min="3091" max="3091" width="72.42578125" style="1" customWidth="1"/>
    <col min="3092" max="3092" width="15.5703125" style="1" customWidth="1"/>
    <col min="3093" max="3093" width="11.42578125" style="1"/>
    <col min="3094" max="3094" width="11.42578125" style="1" customWidth="1"/>
    <col min="3095" max="3328" width="11.42578125" style="1"/>
    <col min="3329" max="3329" width="2.42578125" style="1" customWidth="1"/>
    <col min="3330" max="3330" width="3.85546875" style="1" customWidth="1"/>
    <col min="3331" max="3331" width="17.42578125" style="1" customWidth="1"/>
    <col min="3332" max="3332" width="14.28515625" style="1" customWidth="1"/>
    <col min="3333" max="3333" width="15.140625" style="1" customWidth="1"/>
    <col min="3334" max="3334" width="29.28515625" style="1" customWidth="1"/>
    <col min="3335" max="3335" width="17.28515625" style="1" customWidth="1"/>
    <col min="3336" max="3336" width="16.85546875" style="1" customWidth="1"/>
    <col min="3337" max="3337" width="15.28515625" style="1" customWidth="1"/>
    <col min="3338" max="3338" width="12.7109375" style="1" customWidth="1"/>
    <col min="3339" max="3339" width="16.140625" style="1" customWidth="1"/>
    <col min="3340" max="3340" width="10.42578125" style="1" customWidth="1"/>
    <col min="3341" max="3341" width="13.42578125" style="1" customWidth="1"/>
    <col min="3342" max="3343" width="12.42578125" style="1" customWidth="1"/>
    <col min="3344" max="3344" width="13.28515625" style="1" customWidth="1"/>
    <col min="3345" max="3345" width="17.140625" style="1" customWidth="1"/>
    <col min="3346" max="3346" width="4.42578125" style="1" customWidth="1"/>
    <col min="3347" max="3347" width="72.42578125" style="1" customWidth="1"/>
    <col min="3348" max="3348" width="15.5703125" style="1" customWidth="1"/>
    <col min="3349" max="3349" width="11.42578125" style="1"/>
    <col min="3350" max="3350" width="11.42578125" style="1" customWidth="1"/>
    <col min="3351" max="3584" width="11.42578125" style="1"/>
    <col min="3585" max="3585" width="2.42578125" style="1" customWidth="1"/>
    <col min="3586" max="3586" width="3.85546875" style="1" customWidth="1"/>
    <col min="3587" max="3587" width="17.42578125" style="1" customWidth="1"/>
    <col min="3588" max="3588" width="14.28515625" style="1" customWidth="1"/>
    <col min="3589" max="3589" width="15.140625" style="1" customWidth="1"/>
    <col min="3590" max="3590" width="29.28515625" style="1" customWidth="1"/>
    <col min="3591" max="3591" width="17.28515625" style="1" customWidth="1"/>
    <col min="3592" max="3592" width="16.85546875" style="1" customWidth="1"/>
    <col min="3593" max="3593" width="15.28515625" style="1" customWidth="1"/>
    <col min="3594" max="3594" width="12.7109375" style="1" customWidth="1"/>
    <col min="3595" max="3595" width="16.140625" style="1" customWidth="1"/>
    <col min="3596" max="3596" width="10.42578125" style="1" customWidth="1"/>
    <col min="3597" max="3597" width="13.42578125" style="1" customWidth="1"/>
    <col min="3598" max="3599" width="12.42578125" style="1" customWidth="1"/>
    <col min="3600" max="3600" width="13.28515625" style="1" customWidth="1"/>
    <col min="3601" max="3601" width="17.140625" style="1" customWidth="1"/>
    <col min="3602" max="3602" width="4.42578125" style="1" customWidth="1"/>
    <col min="3603" max="3603" width="72.42578125" style="1" customWidth="1"/>
    <col min="3604" max="3604" width="15.5703125" style="1" customWidth="1"/>
    <col min="3605" max="3605" width="11.42578125" style="1"/>
    <col min="3606" max="3606" width="11.42578125" style="1" customWidth="1"/>
    <col min="3607" max="3840" width="11.42578125" style="1"/>
    <col min="3841" max="3841" width="2.42578125" style="1" customWidth="1"/>
    <col min="3842" max="3842" width="3.85546875" style="1" customWidth="1"/>
    <col min="3843" max="3843" width="17.42578125" style="1" customWidth="1"/>
    <col min="3844" max="3844" width="14.28515625" style="1" customWidth="1"/>
    <col min="3845" max="3845" width="15.140625" style="1" customWidth="1"/>
    <col min="3846" max="3846" width="29.28515625" style="1" customWidth="1"/>
    <col min="3847" max="3847" width="17.28515625" style="1" customWidth="1"/>
    <col min="3848" max="3848" width="16.85546875" style="1" customWidth="1"/>
    <col min="3849" max="3849" width="15.28515625" style="1" customWidth="1"/>
    <col min="3850" max="3850" width="12.7109375" style="1" customWidth="1"/>
    <col min="3851" max="3851" width="16.140625" style="1" customWidth="1"/>
    <col min="3852" max="3852" width="10.42578125" style="1" customWidth="1"/>
    <col min="3853" max="3853" width="13.42578125" style="1" customWidth="1"/>
    <col min="3854" max="3855" width="12.42578125" style="1" customWidth="1"/>
    <col min="3856" max="3856" width="13.28515625" style="1" customWidth="1"/>
    <col min="3857" max="3857" width="17.140625" style="1" customWidth="1"/>
    <col min="3858" max="3858" width="4.42578125" style="1" customWidth="1"/>
    <col min="3859" max="3859" width="72.42578125" style="1" customWidth="1"/>
    <col min="3860" max="3860" width="15.5703125" style="1" customWidth="1"/>
    <col min="3861" max="3861" width="11.42578125" style="1"/>
    <col min="3862" max="3862" width="11.42578125" style="1" customWidth="1"/>
    <col min="3863" max="4096" width="11.42578125" style="1"/>
    <col min="4097" max="4097" width="2.42578125" style="1" customWidth="1"/>
    <col min="4098" max="4098" width="3.85546875" style="1" customWidth="1"/>
    <col min="4099" max="4099" width="17.42578125" style="1" customWidth="1"/>
    <col min="4100" max="4100" width="14.28515625" style="1" customWidth="1"/>
    <col min="4101" max="4101" width="15.140625" style="1" customWidth="1"/>
    <col min="4102" max="4102" width="29.28515625" style="1" customWidth="1"/>
    <col min="4103" max="4103" width="17.28515625" style="1" customWidth="1"/>
    <col min="4104" max="4104" width="16.85546875" style="1" customWidth="1"/>
    <col min="4105" max="4105" width="15.28515625" style="1" customWidth="1"/>
    <col min="4106" max="4106" width="12.7109375" style="1" customWidth="1"/>
    <col min="4107" max="4107" width="16.140625" style="1" customWidth="1"/>
    <col min="4108" max="4108" width="10.42578125" style="1" customWidth="1"/>
    <col min="4109" max="4109" width="13.42578125" style="1" customWidth="1"/>
    <col min="4110" max="4111" width="12.42578125" style="1" customWidth="1"/>
    <col min="4112" max="4112" width="13.28515625" style="1" customWidth="1"/>
    <col min="4113" max="4113" width="17.140625" style="1" customWidth="1"/>
    <col min="4114" max="4114" width="4.42578125" style="1" customWidth="1"/>
    <col min="4115" max="4115" width="72.42578125" style="1" customWidth="1"/>
    <col min="4116" max="4116" width="15.5703125" style="1" customWidth="1"/>
    <col min="4117" max="4117" width="11.42578125" style="1"/>
    <col min="4118" max="4118" width="11.42578125" style="1" customWidth="1"/>
    <col min="4119" max="4352" width="11.42578125" style="1"/>
    <col min="4353" max="4353" width="2.42578125" style="1" customWidth="1"/>
    <col min="4354" max="4354" width="3.85546875" style="1" customWidth="1"/>
    <col min="4355" max="4355" width="17.42578125" style="1" customWidth="1"/>
    <col min="4356" max="4356" width="14.28515625" style="1" customWidth="1"/>
    <col min="4357" max="4357" width="15.140625" style="1" customWidth="1"/>
    <col min="4358" max="4358" width="29.28515625" style="1" customWidth="1"/>
    <col min="4359" max="4359" width="17.28515625" style="1" customWidth="1"/>
    <col min="4360" max="4360" width="16.85546875" style="1" customWidth="1"/>
    <col min="4361" max="4361" width="15.28515625" style="1" customWidth="1"/>
    <col min="4362" max="4362" width="12.7109375" style="1" customWidth="1"/>
    <col min="4363" max="4363" width="16.140625" style="1" customWidth="1"/>
    <col min="4364" max="4364" width="10.42578125" style="1" customWidth="1"/>
    <col min="4365" max="4365" width="13.42578125" style="1" customWidth="1"/>
    <col min="4366" max="4367" width="12.42578125" style="1" customWidth="1"/>
    <col min="4368" max="4368" width="13.28515625" style="1" customWidth="1"/>
    <col min="4369" max="4369" width="17.140625" style="1" customWidth="1"/>
    <col min="4370" max="4370" width="4.42578125" style="1" customWidth="1"/>
    <col min="4371" max="4371" width="72.42578125" style="1" customWidth="1"/>
    <col min="4372" max="4372" width="15.5703125" style="1" customWidth="1"/>
    <col min="4373" max="4373" width="11.42578125" style="1"/>
    <col min="4374" max="4374" width="11.42578125" style="1" customWidth="1"/>
    <col min="4375" max="4608" width="11.42578125" style="1"/>
    <col min="4609" max="4609" width="2.42578125" style="1" customWidth="1"/>
    <col min="4610" max="4610" width="3.85546875" style="1" customWidth="1"/>
    <col min="4611" max="4611" width="17.42578125" style="1" customWidth="1"/>
    <col min="4612" max="4612" width="14.28515625" style="1" customWidth="1"/>
    <col min="4613" max="4613" width="15.140625" style="1" customWidth="1"/>
    <col min="4614" max="4614" width="29.28515625" style="1" customWidth="1"/>
    <col min="4615" max="4615" width="17.28515625" style="1" customWidth="1"/>
    <col min="4616" max="4616" width="16.85546875" style="1" customWidth="1"/>
    <col min="4617" max="4617" width="15.28515625" style="1" customWidth="1"/>
    <col min="4618" max="4618" width="12.7109375" style="1" customWidth="1"/>
    <col min="4619" max="4619" width="16.140625" style="1" customWidth="1"/>
    <col min="4620" max="4620" width="10.42578125" style="1" customWidth="1"/>
    <col min="4621" max="4621" width="13.42578125" style="1" customWidth="1"/>
    <col min="4622" max="4623" width="12.42578125" style="1" customWidth="1"/>
    <col min="4624" max="4624" width="13.28515625" style="1" customWidth="1"/>
    <col min="4625" max="4625" width="17.140625" style="1" customWidth="1"/>
    <col min="4626" max="4626" width="4.42578125" style="1" customWidth="1"/>
    <col min="4627" max="4627" width="72.42578125" style="1" customWidth="1"/>
    <col min="4628" max="4628" width="15.5703125" style="1" customWidth="1"/>
    <col min="4629" max="4629" width="11.42578125" style="1"/>
    <col min="4630" max="4630" width="11.42578125" style="1" customWidth="1"/>
    <col min="4631" max="4864" width="11.42578125" style="1"/>
    <col min="4865" max="4865" width="2.42578125" style="1" customWidth="1"/>
    <col min="4866" max="4866" width="3.85546875" style="1" customWidth="1"/>
    <col min="4867" max="4867" width="17.42578125" style="1" customWidth="1"/>
    <col min="4868" max="4868" width="14.28515625" style="1" customWidth="1"/>
    <col min="4869" max="4869" width="15.140625" style="1" customWidth="1"/>
    <col min="4870" max="4870" width="29.28515625" style="1" customWidth="1"/>
    <col min="4871" max="4871" width="17.28515625" style="1" customWidth="1"/>
    <col min="4872" max="4872" width="16.85546875" style="1" customWidth="1"/>
    <col min="4873" max="4873" width="15.28515625" style="1" customWidth="1"/>
    <col min="4874" max="4874" width="12.7109375" style="1" customWidth="1"/>
    <col min="4875" max="4875" width="16.140625" style="1" customWidth="1"/>
    <col min="4876" max="4876" width="10.42578125" style="1" customWidth="1"/>
    <col min="4877" max="4877" width="13.42578125" style="1" customWidth="1"/>
    <col min="4878" max="4879" width="12.42578125" style="1" customWidth="1"/>
    <col min="4880" max="4880" width="13.28515625" style="1" customWidth="1"/>
    <col min="4881" max="4881" width="17.140625" style="1" customWidth="1"/>
    <col min="4882" max="4882" width="4.42578125" style="1" customWidth="1"/>
    <col min="4883" max="4883" width="72.42578125" style="1" customWidth="1"/>
    <col min="4884" max="4884" width="15.5703125" style="1" customWidth="1"/>
    <col min="4885" max="4885" width="11.42578125" style="1"/>
    <col min="4886" max="4886" width="11.42578125" style="1" customWidth="1"/>
    <col min="4887" max="5120" width="11.42578125" style="1"/>
    <col min="5121" max="5121" width="2.42578125" style="1" customWidth="1"/>
    <col min="5122" max="5122" width="3.85546875" style="1" customWidth="1"/>
    <col min="5123" max="5123" width="17.42578125" style="1" customWidth="1"/>
    <col min="5124" max="5124" width="14.28515625" style="1" customWidth="1"/>
    <col min="5125" max="5125" width="15.140625" style="1" customWidth="1"/>
    <col min="5126" max="5126" width="29.28515625" style="1" customWidth="1"/>
    <col min="5127" max="5127" width="17.28515625" style="1" customWidth="1"/>
    <col min="5128" max="5128" width="16.85546875" style="1" customWidth="1"/>
    <col min="5129" max="5129" width="15.28515625" style="1" customWidth="1"/>
    <col min="5130" max="5130" width="12.7109375" style="1" customWidth="1"/>
    <col min="5131" max="5131" width="16.140625" style="1" customWidth="1"/>
    <col min="5132" max="5132" width="10.42578125" style="1" customWidth="1"/>
    <col min="5133" max="5133" width="13.42578125" style="1" customWidth="1"/>
    <col min="5134" max="5135" width="12.42578125" style="1" customWidth="1"/>
    <col min="5136" max="5136" width="13.28515625" style="1" customWidth="1"/>
    <col min="5137" max="5137" width="17.140625" style="1" customWidth="1"/>
    <col min="5138" max="5138" width="4.42578125" style="1" customWidth="1"/>
    <col min="5139" max="5139" width="72.42578125" style="1" customWidth="1"/>
    <col min="5140" max="5140" width="15.5703125" style="1" customWidth="1"/>
    <col min="5141" max="5141" width="11.42578125" style="1"/>
    <col min="5142" max="5142" width="11.42578125" style="1" customWidth="1"/>
    <col min="5143" max="5376" width="11.42578125" style="1"/>
    <col min="5377" max="5377" width="2.42578125" style="1" customWidth="1"/>
    <col min="5378" max="5378" width="3.85546875" style="1" customWidth="1"/>
    <col min="5379" max="5379" width="17.42578125" style="1" customWidth="1"/>
    <col min="5380" max="5380" width="14.28515625" style="1" customWidth="1"/>
    <col min="5381" max="5381" width="15.140625" style="1" customWidth="1"/>
    <col min="5382" max="5382" width="29.28515625" style="1" customWidth="1"/>
    <col min="5383" max="5383" width="17.28515625" style="1" customWidth="1"/>
    <col min="5384" max="5384" width="16.85546875" style="1" customWidth="1"/>
    <col min="5385" max="5385" width="15.28515625" style="1" customWidth="1"/>
    <col min="5386" max="5386" width="12.7109375" style="1" customWidth="1"/>
    <col min="5387" max="5387" width="16.140625" style="1" customWidth="1"/>
    <col min="5388" max="5388" width="10.42578125" style="1" customWidth="1"/>
    <col min="5389" max="5389" width="13.42578125" style="1" customWidth="1"/>
    <col min="5390" max="5391" width="12.42578125" style="1" customWidth="1"/>
    <col min="5392" max="5392" width="13.28515625" style="1" customWidth="1"/>
    <col min="5393" max="5393" width="17.140625" style="1" customWidth="1"/>
    <col min="5394" max="5394" width="4.42578125" style="1" customWidth="1"/>
    <col min="5395" max="5395" width="72.42578125" style="1" customWidth="1"/>
    <col min="5396" max="5396" width="15.5703125" style="1" customWidth="1"/>
    <col min="5397" max="5397" width="11.42578125" style="1"/>
    <col min="5398" max="5398" width="11.42578125" style="1" customWidth="1"/>
    <col min="5399" max="5632" width="11.42578125" style="1"/>
    <col min="5633" max="5633" width="2.42578125" style="1" customWidth="1"/>
    <col min="5634" max="5634" width="3.85546875" style="1" customWidth="1"/>
    <col min="5635" max="5635" width="17.42578125" style="1" customWidth="1"/>
    <col min="5636" max="5636" width="14.28515625" style="1" customWidth="1"/>
    <col min="5637" max="5637" width="15.140625" style="1" customWidth="1"/>
    <col min="5638" max="5638" width="29.28515625" style="1" customWidth="1"/>
    <col min="5639" max="5639" width="17.28515625" style="1" customWidth="1"/>
    <col min="5640" max="5640" width="16.85546875" style="1" customWidth="1"/>
    <col min="5641" max="5641" width="15.28515625" style="1" customWidth="1"/>
    <col min="5642" max="5642" width="12.7109375" style="1" customWidth="1"/>
    <col min="5643" max="5643" width="16.140625" style="1" customWidth="1"/>
    <col min="5644" max="5644" width="10.42578125" style="1" customWidth="1"/>
    <col min="5645" max="5645" width="13.42578125" style="1" customWidth="1"/>
    <col min="5646" max="5647" width="12.42578125" style="1" customWidth="1"/>
    <col min="5648" max="5648" width="13.28515625" style="1" customWidth="1"/>
    <col min="5649" max="5649" width="17.140625" style="1" customWidth="1"/>
    <col min="5650" max="5650" width="4.42578125" style="1" customWidth="1"/>
    <col min="5651" max="5651" width="72.42578125" style="1" customWidth="1"/>
    <col min="5652" max="5652" width="15.5703125" style="1" customWidth="1"/>
    <col min="5653" max="5653" width="11.42578125" style="1"/>
    <col min="5654" max="5654" width="11.42578125" style="1" customWidth="1"/>
    <col min="5655" max="5888" width="11.42578125" style="1"/>
    <col min="5889" max="5889" width="2.42578125" style="1" customWidth="1"/>
    <col min="5890" max="5890" width="3.85546875" style="1" customWidth="1"/>
    <col min="5891" max="5891" width="17.42578125" style="1" customWidth="1"/>
    <col min="5892" max="5892" width="14.28515625" style="1" customWidth="1"/>
    <col min="5893" max="5893" width="15.140625" style="1" customWidth="1"/>
    <col min="5894" max="5894" width="29.28515625" style="1" customWidth="1"/>
    <col min="5895" max="5895" width="17.28515625" style="1" customWidth="1"/>
    <col min="5896" max="5896" width="16.85546875" style="1" customWidth="1"/>
    <col min="5897" max="5897" width="15.28515625" style="1" customWidth="1"/>
    <col min="5898" max="5898" width="12.7109375" style="1" customWidth="1"/>
    <col min="5899" max="5899" width="16.140625" style="1" customWidth="1"/>
    <col min="5900" max="5900" width="10.42578125" style="1" customWidth="1"/>
    <col min="5901" max="5901" width="13.42578125" style="1" customWidth="1"/>
    <col min="5902" max="5903" width="12.42578125" style="1" customWidth="1"/>
    <col min="5904" max="5904" width="13.28515625" style="1" customWidth="1"/>
    <col min="5905" max="5905" width="17.140625" style="1" customWidth="1"/>
    <col min="5906" max="5906" width="4.42578125" style="1" customWidth="1"/>
    <col min="5907" max="5907" width="72.42578125" style="1" customWidth="1"/>
    <col min="5908" max="5908" width="15.5703125" style="1" customWidth="1"/>
    <col min="5909" max="5909" width="11.42578125" style="1"/>
    <col min="5910" max="5910" width="11.42578125" style="1" customWidth="1"/>
    <col min="5911" max="6144" width="11.42578125" style="1"/>
    <col min="6145" max="6145" width="2.42578125" style="1" customWidth="1"/>
    <col min="6146" max="6146" width="3.85546875" style="1" customWidth="1"/>
    <col min="6147" max="6147" width="17.42578125" style="1" customWidth="1"/>
    <col min="6148" max="6148" width="14.28515625" style="1" customWidth="1"/>
    <col min="6149" max="6149" width="15.140625" style="1" customWidth="1"/>
    <col min="6150" max="6150" width="29.28515625" style="1" customWidth="1"/>
    <col min="6151" max="6151" width="17.28515625" style="1" customWidth="1"/>
    <col min="6152" max="6152" width="16.85546875" style="1" customWidth="1"/>
    <col min="6153" max="6153" width="15.28515625" style="1" customWidth="1"/>
    <col min="6154" max="6154" width="12.7109375" style="1" customWidth="1"/>
    <col min="6155" max="6155" width="16.140625" style="1" customWidth="1"/>
    <col min="6156" max="6156" width="10.42578125" style="1" customWidth="1"/>
    <col min="6157" max="6157" width="13.42578125" style="1" customWidth="1"/>
    <col min="6158" max="6159" width="12.42578125" style="1" customWidth="1"/>
    <col min="6160" max="6160" width="13.28515625" style="1" customWidth="1"/>
    <col min="6161" max="6161" width="17.140625" style="1" customWidth="1"/>
    <col min="6162" max="6162" width="4.42578125" style="1" customWidth="1"/>
    <col min="6163" max="6163" width="72.42578125" style="1" customWidth="1"/>
    <col min="6164" max="6164" width="15.5703125" style="1" customWidth="1"/>
    <col min="6165" max="6165" width="11.42578125" style="1"/>
    <col min="6166" max="6166" width="11.42578125" style="1" customWidth="1"/>
    <col min="6167" max="6400" width="11.42578125" style="1"/>
    <col min="6401" max="6401" width="2.42578125" style="1" customWidth="1"/>
    <col min="6402" max="6402" width="3.85546875" style="1" customWidth="1"/>
    <col min="6403" max="6403" width="17.42578125" style="1" customWidth="1"/>
    <col min="6404" max="6404" width="14.28515625" style="1" customWidth="1"/>
    <col min="6405" max="6405" width="15.140625" style="1" customWidth="1"/>
    <col min="6406" max="6406" width="29.28515625" style="1" customWidth="1"/>
    <col min="6407" max="6407" width="17.28515625" style="1" customWidth="1"/>
    <col min="6408" max="6408" width="16.85546875" style="1" customWidth="1"/>
    <col min="6409" max="6409" width="15.28515625" style="1" customWidth="1"/>
    <col min="6410" max="6410" width="12.7109375" style="1" customWidth="1"/>
    <col min="6411" max="6411" width="16.140625" style="1" customWidth="1"/>
    <col min="6412" max="6412" width="10.42578125" style="1" customWidth="1"/>
    <col min="6413" max="6413" width="13.42578125" style="1" customWidth="1"/>
    <col min="6414" max="6415" width="12.42578125" style="1" customWidth="1"/>
    <col min="6416" max="6416" width="13.28515625" style="1" customWidth="1"/>
    <col min="6417" max="6417" width="17.140625" style="1" customWidth="1"/>
    <col min="6418" max="6418" width="4.42578125" style="1" customWidth="1"/>
    <col min="6419" max="6419" width="72.42578125" style="1" customWidth="1"/>
    <col min="6420" max="6420" width="15.5703125" style="1" customWidth="1"/>
    <col min="6421" max="6421" width="11.42578125" style="1"/>
    <col min="6422" max="6422" width="11.42578125" style="1" customWidth="1"/>
    <col min="6423" max="6656" width="11.42578125" style="1"/>
    <col min="6657" max="6657" width="2.42578125" style="1" customWidth="1"/>
    <col min="6658" max="6658" width="3.85546875" style="1" customWidth="1"/>
    <col min="6659" max="6659" width="17.42578125" style="1" customWidth="1"/>
    <col min="6660" max="6660" width="14.28515625" style="1" customWidth="1"/>
    <col min="6661" max="6661" width="15.140625" style="1" customWidth="1"/>
    <col min="6662" max="6662" width="29.28515625" style="1" customWidth="1"/>
    <col min="6663" max="6663" width="17.28515625" style="1" customWidth="1"/>
    <col min="6664" max="6664" width="16.85546875" style="1" customWidth="1"/>
    <col min="6665" max="6665" width="15.28515625" style="1" customWidth="1"/>
    <col min="6666" max="6666" width="12.7109375" style="1" customWidth="1"/>
    <col min="6667" max="6667" width="16.140625" style="1" customWidth="1"/>
    <col min="6668" max="6668" width="10.42578125" style="1" customWidth="1"/>
    <col min="6669" max="6669" width="13.42578125" style="1" customWidth="1"/>
    <col min="6670" max="6671" width="12.42578125" style="1" customWidth="1"/>
    <col min="6672" max="6672" width="13.28515625" style="1" customWidth="1"/>
    <col min="6673" max="6673" width="17.140625" style="1" customWidth="1"/>
    <col min="6674" max="6674" width="4.42578125" style="1" customWidth="1"/>
    <col min="6675" max="6675" width="72.42578125" style="1" customWidth="1"/>
    <col min="6676" max="6676" width="15.5703125" style="1" customWidth="1"/>
    <col min="6677" max="6677" width="11.42578125" style="1"/>
    <col min="6678" max="6678" width="11.42578125" style="1" customWidth="1"/>
    <col min="6679" max="6912" width="11.42578125" style="1"/>
    <col min="6913" max="6913" width="2.42578125" style="1" customWidth="1"/>
    <col min="6914" max="6914" width="3.85546875" style="1" customWidth="1"/>
    <col min="6915" max="6915" width="17.42578125" style="1" customWidth="1"/>
    <col min="6916" max="6916" width="14.28515625" style="1" customWidth="1"/>
    <col min="6917" max="6917" width="15.140625" style="1" customWidth="1"/>
    <col min="6918" max="6918" width="29.28515625" style="1" customWidth="1"/>
    <col min="6919" max="6919" width="17.28515625" style="1" customWidth="1"/>
    <col min="6920" max="6920" width="16.85546875" style="1" customWidth="1"/>
    <col min="6921" max="6921" width="15.28515625" style="1" customWidth="1"/>
    <col min="6922" max="6922" width="12.7109375" style="1" customWidth="1"/>
    <col min="6923" max="6923" width="16.140625" style="1" customWidth="1"/>
    <col min="6924" max="6924" width="10.42578125" style="1" customWidth="1"/>
    <col min="6925" max="6925" width="13.42578125" style="1" customWidth="1"/>
    <col min="6926" max="6927" width="12.42578125" style="1" customWidth="1"/>
    <col min="6928" max="6928" width="13.28515625" style="1" customWidth="1"/>
    <col min="6929" max="6929" width="17.140625" style="1" customWidth="1"/>
    <col min="6930" max="6930" width="4.42578125" style="1" customWidth="1"/>
    <col min="6931" max="6931" width="72.42578125" style="1" customWidth="1"/>
    <col min="6932" max="6932" width="15.5703125" style="1" customWidth="1"/>
    <col min="6933" max="6933" width="11.42578125" style="1"/>
    <col min="6934" max="6934" width="11.42578125" style="1" customWidth="1"/>
    <col min="6935" max="7168" width="11.42578125" style="1"/>
    <col min="7169" max="7169" width="2.42578125" style="1" customWidth="1"/>
    <col min="7170" max="7170" width="3.85546875" style="1" customWidth="1"/>
    <col min="7171" max="7171" width="17.42578125" style="1" customWidth="1"/>
    <col min="7172" max="7172" width="14.28515625" style="1" customWidth="1"/>
    <col min="7173" max="7173" width="15.140625" style="1" customWidth="1"/>
    <col min="7174" max="7174" width="29.28515625" style="1" customWidth="1"/>
    <col min="7175" max="7175" width="17.28515625" style="1" customWidth="1"/>
    <col min="7176" max="7176" width="16.85546875" style="1" customWidth="1"/>
    <col min="7177" max="7177" width="15.28515625" style="1" customWidth="1"/>
    <col min="7178" max="7178" width="12.7109375" style="1" customWidth="1"/>
    <col min="7179" max="7179" width="16.140625" style="1" customWidth="1"/>
    <col min="7180" max="7180" width="10.42578125" style="1" customWidth="1"/>
    <col min="7181" max="7181" width="13.42578125" style="1" customWidth="1"/>
    <col min="7182" max="7183" width="12.42578125" style="1" customWidth="1"/>
    <col min="7184" max="7184" width="13.28515625" style="1" customWidth="1"/>
    <col min="7185" max="7185" width="17.140625" style="1" customWidth="1"/>
    <col min="7186" max="7186" width="4.42578125" style="1" customWidth="1"/>
    <col min="7187" max="7187" width="72.42578125" style="1" customWidth="1"/>
    <col min="7188" max="7188" width="15.5703125" style="1" customWidth="1"/>
    <col min="7189" max="7189" width="11.42578125" style="1"/>
    <col min="7190" max="7190" width="11.42578125" style="1" customWidth="1"/>
    <col min="7191" max="7424" width="11.42578125" style="1"/>
    <col min="7425" max="7425" width="2.42578125" style="1" customWidth="1"/>
    <col min="7426" max="7426" width="3.85546875" style="1" customWidth="1"/>
    <col min="7427" max="7427" width="17.42578125" style="1" customWidth="1"/>
    <col min="7428" max="7428" width="14.28515625" style="1" customWidth="1"/>
    <col min="7429" max="7429" width="15.140625" style="1" customWidth="1"/>
    <col min="7430" max="7430" width="29.28515625" style="1" customWidth="1"/>
    <col min="7431" max="7431" width="17.28515625" style="1" customWidth="1"/>
    <col min="7432" max="7432" width="16.85546875" style="1" customWidth="1"/>
    <col min="7433" max="7433" width="15.28515625" style="1" customWidth="1"/>
    <col min="7434" max="7434" width="12.7109375" style="1" customWidth="1"/>
    <col min="7435" max="7435" width="16.140625" style="1" customWidth="1"/>
    <col min="7436" max="7436" width="10.42578125" style="1" customWidth="1"/>
    <col min="7437" max="7437" width="13.42578125" style="1" customWidth="1"/>
    <col min="7438" max="7439" width="12.42578125" style="1" customWidth="1"/>
    <col min="7440" max="7440" width="13.28515625" style="1" customWidth="1"/>
    <col min="7441" max="7441" width="17.140625" style="1" customWidth="1"/>
    <col min="7442" max="7442" width="4.42578125" style="1" customWidth="1"/>
    <col min="7443" max="7443" width="72.42578125" style="1" customWidth="1"/>
    <col min="7444" max="7444" width="15.5703125" style="1" customWidth="1"/>
    <col min="7445" max="7445" width="11.42578125" style="1"/>
    <col min="7446" max="7446" width="11.42578125" style="1" customWidth="1"/>
    <col min="7447" max="7680" width="11.42578125" style="1"/>
    <col min="7681" max="7681" width="2.42578125" style="1" customWidth="1"/>
    <col min="7682" max="7682" width="3.85546875" style="1" customWidth="1"/>
    <col min="7683" max="7683" width="17.42578125" style="1" customWidth="1"/>
    <col min="7684" max="7684" width="14.28515625" style="1" customWidth="1"/>
    <col min="7685" max="7685" width="15.140625" style="1" customWidth="1"/>
    <col min="7686" max="7686" width="29.28515625" style="1" customWidth="1"/>
    <col min="7687" max="7687" width="17.28515625" style="1" customWidth="1"/>
    <col min="7688" max="7688" width="16.85546875" style="1" customWidth="1"/>
    <col min="7689" max="7689" width="15.28515625" style="1" customWidth="1"/>
    <col min="7690" max="7690" width="12.7109375" style="1" customWidth="1"/>
    <col min="7691" max="7691" width="16.140625" style="1" customWidth="1"/>
    <col min="7692" max="7692" width="10.42578125" style="1" customWidth="1"/>
    <col min="7693" max="7693" width="13.42578125" style="1" customWidth="1"/>
    <col min="7694" max="7695" width="12.42578125" style="1" customWidth="1"/>
    <col min="7696" max="7696" width="13.28515625" style="1" customWidth="1"/>
    <col min="7697" max="7697" width="17.140625" style="1" customWidth="1"/>
    <col min="7698" max="7698" width="4.42578125" style="1" customWidth="1"/>
    <col min="7699" max="7699" width="72.42578125" style="1" customWidth="1"/>
    <col min="7700" max="7700" width="15.5703125" style="1" customWidth="1"/>
    <col min="7701" max="7701" width="11.42578125" style="1"/>
    <col min="7702" max="7702" width="11.42578125" style="1" customWidth="1"/>
    <col min="7703" max="7936" width="11.42578125" style="1"/>
    <col min="7937" max="7937" width="2.42578125" style="1" customWidth="1"/>
    <col min="7938" max="7938" width="3.85546875" style="1" customWidth="1"/>
    <col min="7939" max="7939" width="17.42578125" style="1" customWidth="1"/>
    <col min="7940" max="7940" width="14.28515625" style="1" customWidth="1"/>
    <col min="7941" max="7941" width="15.140625" style="1" customWidth="1"/>
    <col min="7942" max="7942" width="29.28515625" style="1" customWidth="1"/>
    <col min="7943" max="7943" width="17.28515625" style="1" customWidth="1"/>
    <col min="7944" max="7944" width="16.85546875" style="1" customWidth="1"/>
    <col min="7945" max="7945" width="15.28515625" style="1" customWidth="1"/>
    <col min="7946" max="7946" width="12.7109375" style="1" customWidth="1"/>
    <col min="7947" max="7947" width="16.140625" style="1" customWidth="1"/>
    <col min="7948" max="7948" width="10.42578125" style="1" customWidth="1"/>
    <col min="7949" max="7949" width="13.42578125" style="1" customWidth="1"/>
    <col min="7950" max="7951" width="12.42578125" style="1" customWidth="1"/>
    <col min="7952" max="7952" width="13.28515625" style="1" customWidth="1"/>
    <col min="7953" max="7953" width="17.140625" style="1" customWidth="1"/>
    <col min="7954" max="7954" width="4.42578125" style="1" customWidth="1"/>
    <col min="7955" max="7955" width="72.42578125" style="1" customWidth="1"/>
    <col min="7956" max="7956" width="15.5703125" style="1" customWidth="1"/>
    <col min="7957" max="7957" width="11.42578125" style="1"/>
    <col min="7958" max="7958" width="11.42578125" style="1" customWidth="1"/>
    <col min="7959" max="8192" width="11.42578125" style="1"/>
    <col min="8193" max="8193" width="2.42578125" style="1" customWidth="1"/>
    <col min="8194" max="8194" width="3.85546875" style="1" customWidth="1"/>
    <col min="8195" max="8195" width="17.42578125" style="1" customWidth="1"/>
    <col min="8196" max="8196" width="14.28515625" style="1" customWidth="1"/>
    <col min="8197" max="8197" width="15.140625" style="1" customWidth="1"/>
    <col min="8198" max="8198" width="29.28515625" style="1" customWidth="1"/>
    <col min="8199" max="8199" width="17.28515625" style="1" customWidth="1"/>
    <col min="8200" max="8200" width="16.85546875" style="1" customWidth="1"/>
    <col min="8201" max="8201" width="15.28515625" style="1" customWidth="1"/>
    <col min="8202" max="8202" width="12.7109375" style="1" customWidth="1"/>
    <col min="8203" max="8203" width="16.140625" style="1" customWidth="1"/>
    <col min="8204" max="8204" width="10.42578125" style="1" customWidth="1"/>
    <col min="8205" max="8205" width="13.42578125" style="1" customWidth="1"/>
    <col min="8206" max="8207" width="12.42578125" style="1" customWidth="1"/>
    <col min="8208" max="8208" width="13.28515625" style="1" customWidth="1"/>
    <col min="8209" max="8209" width="17.140625" style="1" customWidth="1"/>
    <col min="8210" max="8210" width="4.42578125" style="1" customWidth="1"/>
    <col min="8211" max="8211" width="72.42578125" style="1" customWidth="1"/>
    <col min="8212" max="8212" width="15.5703125" style="1" customWidth="1"/>
    <col min="8213" max="8213" width="11.42578125" style="1"/>
    <col min="8214" max="8214" width="11.42578125" style="1" customWidth="1"/>
    <col min="8215" max="8448" width="11.42578125" style="1"/>
    <col min="8449" max="8449" width="2.42578125" style="1" customWidth="1"/>
    <col min="8450" max="8450" width="3.85546875" style="1" customWidth="1"/>
    <col min="8451" max="8451" width="17.42578125" style="1" customWidth="1"/>
    <col min="8452" max="8452" width="14.28515625" style="1" customWidth="1"/>
    <col min="8453" max="8453" width="15.140625" style="1" customWidth="1"/>
    <col min="8454" max="8454" width="29.28515625" style="1" customWidth="1"/>
    <col min="8455" max="8455" width="17.28515625" style="1" customWidth="1"/>
    <col min="8456" max="8456" width="16.85546875" style="1" customWidth="1"/>
    <col min="8457" max="8457" width="15.28515625" style="1" customWidth="1"/>
    <col min="8458" max="8458" width="12.7109375" style="1" customWidth="1"/>
    <col min="8459" max="8459" width="16.140625" style="1" customWidth="1"/>
    <col min="8460" max="8460" width="10.42578125" style="1" customWidth="1"/>
    <col min="8461" max="8461" width="13.42578125" style="1" customWidth="1"/>
    <col min="8462" max="8463" width="12.42578125" style="1" customWidth="1"/>
    <col min="8464" max="8464" width="13.28515625" style="1" customWidth="1"/>
    <col min="8465" max="8465" width="17.140625" style="1" customWidth="1"/>
    <col min="8466" max="8466" width="4.42578125" style="1" customWidth="1"/>
    <col min="8467" max="8467" width="72.42578125" style="1" customWidth="1"/>
    <col min="8468" max="8468" width="15.5703125" style="1" customWidth="1"/>
    <col min="8469" max="8469" width="11.42578125" style="1"/>
    <col min="8470" max="8470" width="11.42578125" style="1" customWidth="1"/>
    <col min="8471" max="8704" width="11.42578125" style="1"/>
    <col min="8705" max="8705" width="2.42578125" style="1" customWidth="1"/>
    <col min="8706" max="8706" width="3.85546875" style="1" customWidth="1"/>
    <col min="8707" max="8707" width="17.42578125" style="1" customWidth="1"/>
    <col min="8708" max="8708" width="14.28515625" style="1" customWidth="1"/>
    <col min="8709" max="8709" width="15.140625" style="1" customWidth="1"/>
    <col min="8710" max="8710" width="29.28515625" style="1" customWidth="1"/>
    <col min="8711" max="8711" width="17.28515625" style="1" customWidth="1"/>
    <col min="8712" max="8712" width="16.85546875" style="1" customWidth="1"/>
    <col min="8713" max="8713" width="15.28515625" style="1" customWidth="1"/>
    <col min="8714" max="8714" width="12.7109375" style="1" customWidth="1"/>
    <col min="8715" max="8715" width="16.140625" style="1" customWidth="1"/>
    <col min="8716" max="8716" width="10.42578125" style="1" customWidth="1"/>
    <col min="8717" max="8717" width="13.42578125" style="1" customWidth="1"/>
    <col min="8718" max="8719" width="12.42578125" style="1" customWidth="1"/>
    <col min="8720" max="8720" width="13.28515625" style="1" customWidth="1"/>
    <col min="8721" max="8721" width="17.140625" style="1" customWidth="1"/>
    <col min="8722" max="8722" width="4.42578125" style="1" customWidth="1"/>
    <col min="8723" max="8723" width="72.42578125" style="1" customWidth="1"/>
    <col min="8724" max="8724" width="15.5703125" style="1" customWidth="1"/>
    <col min="8725" max="8725" width="11.42578125" style="1"/>
    <col min="8726" max="8726" width="11.42578125" style="1" customWidth="1"/>
    <col min="8727" max="8960" width="11.42578125" style="1"/>
    <col min="8961" max="8961" width="2.42578125" style="1" customWidth="1"/>
    <col min="8962" max="8962" width="3.85546875" style="1" customWidth="1"/>
    <col min="8963" max="8963" width="17.42578125" style="1" customWidth="1"/>
    <col min="8964" max="8964" width="14.28515625" style="1" customWidth="1"/>
    <col min="8965" max="8965" width="15.140625" style="1" customWidth="1"/>
    <col min="8966" max="8966" width="29.28515625" style="1" customWidth="1"/>
    <col min="8967" max="8967" width="17.28515625" style="1" customWidth="1"/>
    <col min="8968" max="8968" width="16.85546875" style="1" customWidth="1"/>
    <col min="8969" max="8969" width="15.28515625" style="1" customWidth="1"/>
    <col min="8970" max="8970" width="12.7109375" style="1" customWidth="1"/>
    <col min="8971" max="8971" width="16.140625" style="1" customWidth="1"/>
    <col min="8972" max="8972" width="10.42578125" style="1" customWidth="1"/>
    <col min="8973" max="8973" width="13.42578125" style="1" customWidth="1"/>
    <col min="8974" max="8975" width="12.42578125" style="1" customWidth="1"/>
    <col min="8976" max="8976" width="13.28515625" style="1" customWidth="1"/>
    <col min="8977" max="8977" width="17.140625" style="1" customWidth="1"/>
    <col min="8978" max="8978" width="4.42578125" style="1" customWidth="1"/>
    <col min="8979" max="8979" width="72.42578125" style="1" customWidth="1"/>
    <col min="8980" max="8980" width="15.5703125" style="1" customWidth="1"/>
    <col min="8981" max="8981" width="11.42578125" style="1"/>
    <col min="8982" max="8982" width="11.42578125" style="1" customWidth="1"/>
    <col min="8983" max="9216" width="11.42578125" style="1"/>
    <col min="9217" max="9217" width="2.42578125" style="1" customWidth="1"/>
    <col min="9218" max="9218" width="3.85546875" style="1" customWidth="1"/>
    <col min="9219" max="9219" width="17.42578125" style="1" customWidth="1"/>
    <col min="9220" max="9220" width="14.28515625" style="1" customWidth="1"/>
    <col min="9221" max="9221" width="15.140625" style="1" customWidth="1"/>
    <col min="9222" max="9222" width="29.28515625" style="1" customWidth="1"/>
    <col min="9223" max="9223" width="17.28515625" style="1" customWidth="1"/>
    <col min="9224" max="9224" width="16.85546875" style="1" customWidth="1"/>
    <col min="9225" max="9225" width="15.28515625" style="1" customWidth="1"/>
    <col min="9226" max="9226" width="12.7109375" style="1" customWidth="1"/>
    <col min="9227" max="9227" width="16.140625" style="1" customWidth="1"/>
    <col min="9228" max="9228" width="10.42578125" style="1" customWidth="1"/>
    <col min="9229" max="9229" width="13.42578125" style="1" customWidth="1"/>
    <col min="9230" max="9231" width="12.42578125" style="1" customWidth="1"/>
    <col min="9232" max="9232" width="13.28515625" style="1" customWidth="1"/>
    <col min="9233" max="9233" width="17.140625" style="1" customWidth="1"/>
    <col min="9234" max="9234" width="4.42578125" style="1" customWidth="1"/>
    <col min="9235" max="9235" width="72.42578125" style="1" customWidth="1"/>
    <col min="9236" max="9236" width="15.5703125" style="1" customWidth="1"/>
    <col min="9237" max="9237" width="11.42578125" style="1"/>
    <col min="9238" max="9238" width="11.42578125" style="1" customWidth="1"/>
    <col min="9239" max="9472" width="11.42578125" style="1"/>
    <col min="9473" max="9473" width="2.42578125" style="1" customWidth="1"/>
    <col min="9474" max="9474" width="3.85546875" style="1" customWidth="1"/>
    <col min="9475" max="9475" width="17.42578125" style="1" customWidth="1"/>
    <col min="9476" max="9476" width="14.28515625" style="1" customWidth="1"/>
    <col min="9477" max="9477" width="15.140625" style="1" customWidth="1"/>
    <col min="9478" max="9478" width="29.28515625" style="1" customWidth="1"/>
    <col min="9479" max="9479" width="17.28515625" style="1" customWidth="1"/>
    <col min="9480" max="9480" width="16.85546875" style="1" customWidth="1"/>
    <col min="9481" max="9481" width="15.28515625" style="1" customWidth="1"/>
    <col min="9482" max="9482" width="12.7109375" style="1" customWidth="1"/>
    <col min="9483" max="9483" width="16.140625" style="1" customWidth="1"/>
    <col min="9484" max="9484" width="10.42578125" style="1" customWidth="1"/>
    <col min="9485" max="9485" width="13.42578125" style="1" customWidth="1"/>
    <col min="9486" max="9487" width="12.42578125" style="1" customWidth="1"/>
    <col min="9488" max="9488" width="13.28515625" style="1" customWidth="1"/>
    <col min="9489" max="9489" width="17.140625" style="1" customWidth="1"/>
    <col min="9490" max="9490" width="4.42578125" style="1" customWidth="1"/>
    <col min="9491" max="9491" width="72.42578125" style="1" customWidth="1"/>
    <col min="9492" max="9492" width="15.5703125" style="1" customWidth="1"/>
    <col min="9493" max="9493" width="11.42578125" style="1"/>
    <col min="9494" max="9494" width="11.42578125" style="1" customWidth="1"/>
    <col min="9495" max="9728" width="11.42578125" style="1"/>
    <col min="9729" max="9729" width="2.42578125" style="1" customWidth="1"/>
    <col min="9730" max="9730" width="3.85546875" style="1" customWidth="1"/>
    <col min="9731" max="9731" width="17.42578125" style="1" customWidth="1"/>
    <col min="9732" max="9732" width="14.28515625" style="1" customWidth="1"/>
    <col min="9733" max="9733" width="15.140625" style="1" customWidth="1"/>
    <col min="9734" max="9734" width="29.28515625" style="1" customWidth="1"/>
    <col min="9735" max="9735" width="17.28515625" style="1" customWidth="1"/>
    <col min="9736" max="9736" width="16.85546875" style="1" customWidth="1"/>
    <col min="9737" max="9737" width="15.28515625" style="1" customWidth="1"/>
    <col min="9738" max="9738" width="12.7109375" style="1" customWidth="1"/>
    <col min="9739" max="9739" width="16.140625" style="1" customWidth="1"/>
    <col min="9740" max="9740" width="10.42578125" style="1" customWidth="1"/>
    <col min="9741" max="9741" width="13.42578125" style="1" customWidth="1"/>
    <col min="9742" max="9743" width="12.42578125" style="1" customWidth="1"/>
    <col min="9744" max="9744" width="13.28515625" style="1" customWidth="1"/>
    <col min="9745" max="9745" width="17.140625" style="1" customWidth="1"/>
    <col min="9746" max="9746" width="4.42578125" style="1" customWidth="1"/>
    <col min="9747" max="9747" width="72.42578125" style="1" customWidth="1"/>
    <col min="9748" max="9748" width="15.5703125" style="1" customWidth="1"/>
    <col min="9749" max="9749" width="11.42578125" style="1"/>
    <col min="9750" max="9750" width="11.42578125" style="1" customWidth="1"/>
    <col min="9751" max="9984" width="11.42578125" style="1"/>
    <col min="9985" max="9985" width="2.42578125" style="1" customWidth="1"/>
    <col min="9986" max="9986" width="3.85546875" style="1" customWidth="1"/>
    <col min="9987" max="9987" width="17.42578125" style="1" customWidth="1"/>
    <col min="9988" max="9988" width="14.28515625" style="1" customWidth="1"/>
    <col min="9989" max="9989" width="15.140625" style="1" customWidth="1"/>
    <col min="9990" max="9990" width="29.28515625" style="1" customWidth="1"/>
    <col min="9991" max="9991" width="17.28515625" style="1" customWidth="1"/>
    <col min="9992" max="9992" width="16.85546875" style="1" customWidth="1"/>
    <col min="9993" max="9993" width="15.28515625" style="1" customWidth="1"/>
    <col min="9994" max="9994" width="12.7109375" style="1" customWidth="1"/>
    <col min="9995" max="9995" width="16.140625" style="1" customWidth="1"/>
    <col min="9996" max="9996" width="10.42578125" style="1" customWidth="1"/>
    <col min="9997" max="9997" width="13.42578125" style="1" customWidth="1"/>
    <col min="9998" max="9999" width="12.42578125" style="1" customWidth="1"/>
    <col min="10000" max="10000" width="13.28515625" style="1" customWidth="1"/>
    <col min="10001" max="10001" width="17.140625" style="1" customWidth="1"/>
    <col min="10002" max="10002" width="4.42578125" style="1" customWidth="1"/>
    <col min="10003" max="10003" width="72.42578125" style="1" customWidth="1"/>
    <col min="10004" max="10004" width="15.5703125" style="1" customWidth="1"/>
    <col min="10005" max="10005" width="11.42578125" style="1"/>
    <col min="10006" max="10006" width="11.42578125" style="1" customWidth="1"/>
    <col min="10007" max="10240" width="11.42578125" style="1"/>
    <col min="10241" max="10241" width="2.42578125" style="1" customWidth="1"/>
    <col min="10242" max="10242" width="3.85546875" style="1" customWidth="1"/>
    <col min="10243" max="10243" width="17.42578125" style="1" customWidth="1"/>
    <col min="10244" max="10244" width="14.28515625" style="1" customWidth="1"/>
    <col min="10245" max="10245" width="15.140625" style="1" customWidth="1"/>
    <col min="10246" max="10246" width="29.28515625" style="1" customWidth="1"/>
    <col min="10247" max="10247" width="17.28515625" style="1" customWidth="1"/>
    <col min="10248" max="10248" width="16.85546875" style="1" customWidth="1"/>
    <col min="10249" max="10249" width="15.28515625" style="1" customWidth="1"/>
    <col min="10250" max="10250" width="12.7109375" style="1" customWidth="1"/>
    <col min="10251" max="10251" width="16.140625" style="1" customWidth="1"/>
    <col min="10252" max="10252" width="10.42578125" style="1" customWidth="1"/>
    <col min="10253" max="10253" width="13.42578125" style="1" customWidth="1"/>
    <col min="10254" max="10255" width="12.42578125" style="1" customWidth="1"/>
    <col min="10256" max="10256" width="13.28515625" style="1" customWidth="1"/>
    <col min="10257" max="10257" width="17.140625" style="1" customWidth="1"/>
    <col min="10258" max="10258" width="4.42578125" style="1" customWidth="1"/>
    <col min="10259" max="10259" width="72.42578125" style="1" customWidth="1"/>
    <col min="10260" max="10260" width="15.5703125" style="1" customWidth="1"/>
    <col min="10261" max="10261" width="11.42578125" style="1"/>
    <col min="10262" max="10262" width="11.42578125" style="1" customWidth="1"/>
    <col min="10263" max="10496" width="11.42578125" style="1"/>
    <col min="10497" max="10497" width="2.42578125" style="1" customWidth="1"/>
    <col min="10498" max="10498" width="3.85546875" style="1" customWidth="1"/>
    <col min="10499" max="10499" width="17.42578125" style="1" customWidth="1"/>
    <col min="10500" max="10500" width="14.28515625" style="1" customWidth="1"/>
    <col min="10501" max="10501" width="15.140625" style="1" customWidth="1"/>
    <col min="10502" max="10502" width="29.28515625" style="1" customWidth="1"/>
    <col min="10503" max="10503" width="17.28515625" style="1" customWidth="1"/>
    <col min="10504" max="10504" width="16.85546875" style="1" customWidth="1"/>
    <col min="10505" max="10505" width="15.28515625" style="1" customWidth="1"/>
    <col min="10506" max="10506" width="12.7109375" style="1" customWidth="1"/>
    <col min="10507" max="10507" width="16.140625" style="1" customWidth="1"/>
    <col min="10508" max="10508" width="10.42578125" style="1" customWidth="1"/>
    <col min="10509" max="10509" width="13.42578125" style="1" customWidth="1"/>
    <col min="10510" max="10511" width="12.42578125" style="1" customWidth="1"/>
    <col min="10512" max="10512" width="13.28515625" style="1" customWidth="1"/>
    <col min="10513" max="10513" width="17.140625" style="1" customWidth="1"/>
    <col min="10514" max="10514" width="4.42578125" style="1" customWidth="1"/>
    <col min="10515" max="10515" width="72.42578125" style="1" customWidth="1"/>
    <col min="10516" max="10516" width="15.5703125" style="1" customWidth="1"/>
    <col min="10517" max="10517" width="11.42578125" style="1"/>
    <col min="10518" max="10518" width="11.42578125" style="1" customWidth="1"/>
    <col min="10519" max="10752" width="11.42578125" style="1"/>
    <col min="10753" max="10753" width="2.42578125" style="1" customWidth="1"/>
    <col min="10754" max="10754" width="3.85546875" style="1" customWidth="1"/>
    <col min="10755" max="10755" width="17.42578125" style="1" customWidth="1"/>
    <col min="10756" max="10756" width="14.28515625" style="1" customWidth="1"/>
    <col min="10757" max="10757" width="15.140625" style="1" customWidth="1"/>
    <col min="10758" max="10758" width="29.28515625" style="1" customWidth="1"/>
    <col min="10759" max="10759" width="17.28515625" style="1" customWidth="1"/>
    <col min="10760" max="10760" width="16.85546875" style="1" customWidth="1"/>
    <col min="10761" max="10761" width="15.28515625" style="1" customWidth="1"/>
    <col min="10762" max="10762" width="12.7109375" style="1" customWidth="1"/>
    <col min="10763" max="10763" width="16.140625" style="1" customWidth="1"/>
    <col min="10764" max="10764" width="10.42578125" style="1" customWidth="1"/>
    <col min="10765" max="10765" width="13.42578125" style="1" customWidth="1"/>
    <col min="10766" max="10767" width="12.42578125" style="1" customWidth="1"/>
    <col min="10768" max="10768" width="13.28515625" style="1" customWidth="1"/>
    <col min="10769" max="10769" width="17.140625" style="1" customWidth="1"/>
    <col min="10770" max="10770" width="4.42578125" style="1" customWidth="1"/>
    <col min="10771" max="10771" width="72.42578125" style="1" customWidth="1"/>
    <col min="10772" max="10772" width="15.5703125" style="1" customWidth="1"/>
    <col min="10773" max="10773" width="11.42578125" style="1"/>
    <col min="10774" max="10774" width="11.42578125" style="1" customWidth="1"/>
    <col min="10775" max="11008" width="11.42578125" style="1"/>
    <col min="11009" max="11009" width="2.42578125" style="1" customWidth="1"/>
    <col min="11010" max="11010" width="3.85546875" style="1" customWidth="1"/>
    <col min="11011" max="11011" width="17.42578125" style="1" customWidth="1"/>
    <col min="11012" max="11012" width="14.28515625" style="1" customWidth="1"/>
    <col min="11013" max="11013" width="15.140625" style="1" customWidth="1"/>
    <col min="11014" max="11014" width="29.28515625" style="1" customWidth="1"/>
    <col min="11015" max="11015" width="17.28515625" style="1" customWidth="1"/>
    <col min="11016" max="11016" width="16.85546875" style="1" customWidth="1"/>
    <col min="11017" max="11017" width="15.28515625" style="1" customWidth="1"/>
    <col min="11018" max="11018" width="12.7109375" style="1" customWidth="1"/>
    <col min="11019" max="11019" width="16.140625" style="1" customWidth="1"/>
    <col min="11020" max="11020" width="10.42578125" style="1" customWidth="1"/>
    <col min="11021" max="11021" width="13.42578125" style="1" customWidth="1"/>
    <col min="11022" max="11023" width="12.42578125" style="1" customWidth="1"/>
    <col min="11024" max="11024" width="13.28515625" style="1" customWidth="1"/>
    <col min="11025" max="11025" width="17.140625" style="1" customWidth="1"/>
    <col min="11026" max="11026" width="4.42578125" style="1" customWidth="1"/>
    <col min="11027" max="11027" width="72.42578125" style="1" customWidth="1"/>
    <col min="11028" max="11028" width="15.5703125" style="1" customWidth="1"/>
    <col min="11029" max="11029" width="11.42578125" style="1"/>
    <col min="11030" max="11030" width="11.42578125" style="1" customWidth="1"/>
    <col min="11031" max="11264" width="11.42578125" style="1"/>
    <col min="11265" max="11265" width="2.42578125" style="1" customWidth="1"/>
    <col min="11266" max="11266" width="3.85546875" style="1" customWidth="1"/>
    <col min="11267" max="11267" width="17.42578125" style="1" customWidth="1"/>
    <col min="11268" max="11268" width="14.28515625" style="1" customWidth="1"/>
    <col min="11269" max="11269" width="15.140625" style="1" customWidth="1"/>
    <col min="11270" max="11270" width="29.28515625" style="1" customWidth="1"/>
    <col min="11271" max="11271" width="17.28515625" style="1" customWidth="1"/>
    <col min="11272" max="11272" width="16.85546875" style="1" customWidth="1"/>
    <col min="11273" max="11273" width="15.28515625" style="1" customWidth="1"/>
    <col min="11274" max="11274" width="12.7109375" style="1" customWidth="1"/>
    <col min="11275" max="11275" width="16.140625" style="1" customWidth="1"/>
    <col min="11276" max="11276" width="10.42578125" style="1" customWidth="1"/>
    <col min="11277" max="11277" width="13.42578125" style="1" customWidth="1"/>
    <col min="11278" max="11279" width="12.42578125" style="1" customWidth="1"/>
    <col min="11280" max="11280" width="13.28515625" style="1" customWidth="1"/>
    <col min="11281" max="11281" width="17.140625" style="1" customWidth="1"/>
    <col min="11282" max="11282" width="4.42578125" style="1" customWidth="1"/>
    <col min="11283" max="11283" width="72.42578125" style="1" customWidth="1"/>
    <col min="11284" max="11284" width="15.5703125" style="1" customWidth="1"/>
    <col min="11285" max="11285" width="11.42578125" style="1"/>
    <col min="11286" max="11286" width="11.42578125" style="1" customWidth="1"/>
    <col min="11287" max="11520" width="11.42578125" style="1"/>
    <col min="11521" max="11521" width="2.42578125" style="1" customWidth="1"/>
    <col min="11522" max="11522" width="3.85546875" style="1" customWidth="1"/>
    <col min="11523" max="11523" width="17.42578125" style="1" customWidth="1"/>
    <col min="11524" max="11524" width="14.28515625" style="1" customWidth="1"/>
    <col min="11525" max="11525" width="15.140625" style="1" customWidth="1"/>
    <col min="11526" max="11526" width="29.28515625" style="1" customWidth="1"/>
    <col min="11527" max="11527" width="17.28515625" style="1" customWidth="1"/>
    <col min="11528" max="11528" width="16.85546875" style="1" customWidth="1"/>
    <col min="11529" max="11529" width="15.28515625" style="1" customWidth="1"/>
    <col min="11530" max="11530" width="12.7109375" style="1" customWidth="1"/>
    <col min="11531" max="11531" width="16.140625" style="1" customWidth="1"/>
    <col min="11532" max="11532" width="10.42578125" style="1" customWidth="1"/>
    <col min="11533" max="11533" width="13.42578125" style="1" customWidth="1"/>
    <col min="11534" max="11535" width="12.42578125" style="1" customWidth="1"/>
    <col min="11536" max="11536" width="13.28515625" style="1" customWidth="1"/>
    <col min="11537" max="11537" width="17.140625" style="1" customWidth="1"/>
    <col min="11538" max="11538" width="4.42578125" style="1" customWidth="1"/>
    <col min="11539" max="11539" width="72.42578125" style="1" customWidth="1"/>
    <col min="11540" max="11540" width="15.5703125" style="1" customWidth="1"/>
    <col min="11541" max="11541" width="11.42578125" style="1"/>
    <col min="11542" max="11542" width="11.42578125" style="1" customWidth="1"/>
    <col min="11543" max="11776" width="11.42578125" style="1"/>
    <col min="11777" max="11777" width="2.42578125" style="1" customWidth="1"/>
    <col min="11778" max="11778" width="3.85546875" style="1" customWidth="1"/>
    <col min="11779" max="11779" width="17.42578125" style="1" customWidth="1"/>
    <col min="11780" max="11780" width="14.28515625" style="1" customWidth="1"/>
    <col min="11781" max="11781" width="15.140625" style="1" customWidth="1"/>
    <col min="11782" max="11782" width="29.28515625" style="1" customWidth="1"/>
    <col min="11783" max="11783" width="17.28515625" style="1" customWidth="1"/>
    <col min="11784" max="11784" width="16.85546875" style="1" customWidth="1"/>
    <col min="11785" max="11785" width="15.28515625" style="1" customWidth="1"/>
    <col min="11786" max="11786" width="12.7109375" style="1" customWidth="1"/>
    <col min="11787" max="11787" width="16.140625" style="1" customWidth="1"/>
    <col min="11788" max="11788" width="10.42578125" style="1" customWidth="1"/>
    <col min="11789" max="11789" width="13.42578125" style="1" customWidth="1"/>
    <col min="11790" max="11791" width="12.42578125" style="1" customWidth="1"/>
    <col min="11792" max="11792" width="13.28515625" style="1" customWidth="1"/>
    <col min="11793" max="11793" width="17.140625" style="1" customWidth="1"/>
    <col min="11794" max="11794" width="4.42578125" style="1" customWidth="1"/>
    <col min="11795" max="11795" width="72.42578125" style="1" customWidth="1"/>
    <col min="11796" max="11796" width="15.5703125" style="1" customWidth="1"/>
    <col min="11797" max="11797" width="11.42578125" style="1"/>
    <col min="11798" max="11798" width="11.42578125" style="1" customWidth="1"/>
    <col min="11799" max="12032" width="11.42578125" style="1"/>
    <col min="12033" max="12033" width="2.42578125" style="1" customWidth="1"/>
    <col min="12034" max="12034" width="3.85546875" style="1" customWidth="1"/>
    <col min="12035" max="12035" width="17.42578125" style="1" customWidth="1"/>
    <col min="12036" max="12036" width="14.28515625" style="1" customWidth="1"/>
    <col min="12037" max="12037" width="15.140625" style="1" customWidth="1"/>
    <col min="12038" max="12038" width="29.28515625" style="1" customWidth="1"/>
    <col min="12039" max="12039" width="17.28515625" style="1" customWidth="1"/>
    <col min="12040" max="12040" width="16.85546875" style="1" customWidth="1"/>
    <col min="12041" max="12041" width="15.28515625" style="1" customWidth="1"/>
    <col min="12042" max="12042" width="12.7109375" style="1" customWidth="1"/>
    <col min="12043" max="12043" width="16.140625" style="1" customWidth="1"/>
    <col min="12044" max="12044" width="10.42578125" style="1" customWidth="1"/>
    <col min="12045" max="12045" width="13.42578125" style="1" customWidth="1"/>
    <col min="12046" max="12047" width="12.42578125" style="1" customWidth="1"/>
    <col min="12048" max="12048" width="13.28515625" style="1" customWidth="1"/>
    <col min="12049" max="12049" width="17.140625" style="1" customWidth="1"/>
    <col min="12050" max="12050" width="4.42578125" style="1" customWidth="1"/>
    <col min="12051" max="12051" width="72.42578125" style="1" customWidth="1"/>
    <col min="12052" max="12052" width="15.5703125" style="1" customWidth="1"/>
    <col min="12053" max="12053" width="11.42578125" style="1"/>
    <col min="12054" max="12054" width="11.42578125" style="1" customWidth="1"/>
    <col min="12055" max="12288" width="11.42578125" style="1"/>
    <col min="12289" max="12289" width="2.42578125" style="1" customWidth="1"/>
    <col min="12290" max="12290" width="3.85546875" style="1" customWidth="1"/>
    <col min="12291" max="12291" width="17.42578125" style="1" customWidth="1"/>
    <col min="12292" max="12292" width="14.28515625" style="1" customWidth="1"/>
    <col min="12293" max="12293" width="15.140625" style="1" customWidth="1"/>
    <col min="12294" max="12294" width="29.28515625" style="1" customWidth="1"/>
    <col min="12295" max="12295" width="17.28515625" style="1" customWidth="1"/>
    <col min="12296" max="12296" width="16.85546875" style="1" customWidth="1"/>
    <col min="12297" max="12297" width="15.28515625" style="1" customWidth="1"/>
    <col min="12298" max="12298" width="12.7109375" style="1" customWidth="1"/>
    <col min="12299" max="12299" width="16.140625" style="1" customWidth="1"/>
    <col min="12300" max="12300" width="10.42578125" style="1" customWidth="1"/>
    <col min="12301" max="12301" width="13.42578125" style="1" customWidth="1"/>
    <col min="12302" max="12303" width="12.42578125" style="1" customWidth="1"/>
    <col min="12304" max="12304" width="13.28515625" style="1" customWidth="1"/>
    <col min="12305" max="12305" width="17.140625" style="1" customWidth="1"/>
    <col min="12306" max="12306" width="4.42578125" style="1" customWidth="1"/>
    <col min="12307" max="12307" width="72.42578125" style="1" customWidth="1"/>
    <col min="12308" max="12308" width="15.5703125" style="1" customWidth="1"/>
    <col min="12309" max="12309" width="11.42578125" style="1"/>
    <col min="12310" max="12310" width="11.42578125" style="1" customWidth="1"/>
    <col min="12311" max="12544" width="11.42578125" style="1"/>
    <col min="12545" max="12545" width="2.42578125" style="1" customWidth="1"/>
    <col min="12546" max="12546" width="3.85546875" style="1" customWidth="1"/>
    <col min="12547" max="12547" width="17.42578125" style="1" customWidth="1"/>
    <col min="12548" max="12548" width="14.28515625" style="1" customWidth="1"/>
    <col min="12549" max="12549" width="15.140625" style="1" customWidth="1"/>
    <col min="12550" max="12550" width="29.28515625" style="1" customWidth="1"/>
    <col min="12551" max="12551" width="17.28515625" style="1" customWidth="1"/>
    <col min="12552" max="12552" width="16.85546875" style="1" customWidth="1"/>
    <col min="12553" max="12553" width="15.28515625" style="1" customWidth="1"/>
    <col min="12554" max="12554" width="12.7109375" style="1" customWidth="1"/>
    <col min="12555" max="12555" width="16.140625" style="1" customWidth="1"/>
    <col min="12556" max="12556" width="10.42578125" style="1" customWidth="1"/>
    <col min="12557" max="12557" width="13.42578125" style="1" customWidth="1"/>
    <col min="12558" max="12559" width="12.42578125" style="1" customWidth="1"/>
    <col min="12560" max="12560" width="13.28515625" style="1" customWidth="1"/>
    <col min="12561" max="12561" width="17.140625" style="1" customWidth="1"/>
    <col min="12562" max="12562" width="4.42578125" style="1" customWidth="1"/>
    <col min="12563" max="12563" width="72.42578125" style="1" customWidth="1"/>
    <col min="12564" max="12564" width="15.5703125" style="1" customWidth="1"/>
    <col min="12565" max="12565" width="11.42578125" style="1"/>
    <col min="12566" max="12566" width="11.42578125" style="1" customWidth="1"/>
    <col min="12567" max="12800" width="11.42578125" style="1"/>
    <col min="12801" max="12801" width="2.42578125" style="1" customWidth="1"/>
    <col min="12802" max="12802" width="3.85546875" style="1" customWidth="1"/>
    <col min="12803" max="12803" width="17.42578125" style="1" customWidth="1"/>
    <col min="12804" max="12804" width="14.28515625" style="1" customWidth="1"/>
    <col min="12805" max="12805" width="15.140625" style="1" customWidth="1"/>
    <col min="12806" max="12806" width="29.28515625" style="1" customWidth="1"/>
    <col min="12807" max="12807" width="17.28515625" style="1" customWidth="1"/>
    <col min="12808" max="12808" width="16.85546875" style="1" customWidth="1"/>
    <col min="12809" max="12809" width="15.28515625" style="1" customWidth="1"/>
    <col min="12810" max="12810" width="12.7109375" style="1" customWidth="1"/>
    <col min="12811" max="12811" width="16.140625" style="1" customWidth="1"/>
    <col min="12812" max="12812" width="10.42578125" style="1" customWidth="1"/>
    <col min="12813" max="12813" width="13.42578125" style="1" customWidth="1"/>
    <col min="12814" max="12815" width="12.42578125" style="1" customWidth="1"/>
    <col min="12816" max="12816" width="13.28515625" style="1" customWidth="1"/>
    <col min="12817" max="12817" width="17.140625" style="1" customWidth="1"/>
    <col min="12818" max="12818" width="4.42578125" style="1" customWidth="1"/>
    <col min="12819" max="12819" width="72.42578125" style="1" customWidth="1"/>
    <col min="12820" max="12820" width="15.5703125" style="1" customWidth="1"/>
    <col min="12821" max="12821" width="11.42578125" style="1"/>
    <col min="12822" max="12822" width="11.42578125" style="1" customWidth="1"/>
    <col min="12823" max="13056" width="11.42578125" style="1"/>
    <col min="13057" max="13057" width="2.42578125" style="1" customWidth="1"/>
    <col min="13058" max="13058" width="3.85546875" style="1" customWidth="1"/>
    <col min="13059" max="13059" width="17.42578125" style="1" customWidth="1"/>
    <col min="13060" max="13060" width="14.28515625" style="1" customWidth="1"/>
    <col min="13061" max="13061" width="15.140625" style="1" customWidth="1"/>
    <col min="13062" max="13062" width="29.28515625" style="1" customWidth="1"/>
    <col min="13063" max="13063" width="17.28515625" style="1" customWidth="1"/>
    <col min="13064" max="13064" width="16.85546875" style="1" customWidth="1"/>
    <col min="13065" max="13065" width="15.28515625" style="1" customWidth="1"/>
    <col min="13066" max="13066" width="12.7109375" style="1" customWidth="1"/>
    <col min="13067" max="13067" width="16.140625" style="1" customWidth="1"/>
    <col min="13068" max="13068" width="10.42578125" style="1" customWidth="1"/>
    <col min="13069" max="13069" width="13.42578125" style="1" customWidth="1"/>
    <col min="13070" max="13071" width="12.42578125" style="1" customWidth="1"/>
    <col min="13072" max="13072" width="13.28515625" style="1" customWidth="1"/>
    <col min="13073" max="13073" width="17.140625" style="1" customWidth="1"/>
    <col min="13074" max="13074" width="4.42578125" style="1" customWidth="1"/>
    <col min="13075" max="13075" width="72.42578125" style="1" customWidth="1"/>
    <col min="13076" max="13076" width="15.5703125" style="1" customWidth="1"/>
    <col min="13077" max="13077" width="11.42578125" style="1"/>
    <col min="13078" max="13078" width="11.42578125" style="1" customWidth="1"/>
    <col min="13079" max="13312" width="11.42578125" style="1"/>
    <col min="13313" max="13313" width="2.42578125" style="1" customWidth="1"/>
    <col min="13314" max="13314" width="3.85546875" style="1" customWidth="1"/>
    <col min="13315" max="13315" width="17.42578125" style="1" customWidth="1"/>
    <col min="13316" max="13316" width="14.28515625" style="1" customWidth="1"/>
    <col min="13317" max="13317" width="15.140625" style="1" customWidth="1"/>
    <col min="13318" max="13318" width="29.28515625" style="1" customWidth="1"/>
    <col min="13319" max="13319" width="17.28515625" style="1" customWidth="1"/>
    <col min="13320" max="13320" width="16.85546875" style="1" customWidth="1"/>
    <col min="13321" max="13321" width="15.28515625" style="1" customWidth="1"/>
    <col min="13322" max="13322" width="12.7109375" style="1" customWidth="1"/>
    <col min="13323" max="13323" width="16.140625" style="1" customWidth="1"/>
    <col min="13324" max="13324" width="10.42578125" style="1" customWidth="1"/>
    <col min="13325" max="13325" width="13.42578125" style="1" customWidth="1"/>
    <col min="13326" max="13327" width="12.42578125" style="1" customWidth="1"/>
    <col min="13328" max="13328" width="13.28515625" style="1" customWidth="1"/>
    <col min="13329" max="13329" width="17.140625" style="1" customWidth="1"/>
    <col min="13330" max="13330" width="4.42578125" style="1" customWidth="1"/>
    <col min="13331" max="13331" width="72.42578125" style="1" customWidth="1"/>
    <col min="13332" max="13332" width="15.5703125" style="1" customWidth="1"/>
    <col min="13333" max="13333" width="11.42578125" style="1"/>
    <col min="13334" max="13334" width="11.42578125" style="1" customWidth="1"/>
    <col min="13335" max="13568" width="11.42578125" style="1"/>
    <col min="13569" max="13569" width="2.42578125" style="1" customWidth="1"/>
    <col min="13570" max="13570" width="3.85546875" style="1" customWidth="1"/>
    <col min="13571" max="13571" width="17.42578125" style="1" customWidth="1"/>
    <col min="13572" max="13572" width="14.28515625" style="1" customWidth="1"/>
    <col min="13573" max="13573" width="15.140625" style="1" customWidth="1"/>
    <col min="13574" max="13574" width="29.28515625" style="1" customWidth="1"/>
    <col min="13575" max="13575" width="17.28515625" style="1" customWidth="1"/>
    <col min="13576" max="13576" width="16.85546875" style="1" customWidth="1"/>
    <col min="13577" max="13577" width="15.28515625" style="1" customWidth="1"/>
    <col min="13578" max="13578" width="12.7109375" style="1" customWidth="1"/>
    <col min="13579" max="13579" width="16.140625" style="1" customWidth="1"/>
    <col min="13580" max="13580" width="10.42578125" style="1" customWidth="1"/>
    <col min="13581" max="13581" width="13.42578125" style="1" customWidth="1"/>
    <col min="13582" max="13583" width="12.42578125" style="1" customWidth="1"/>
    <col min="13584" max="13584" width="13.28515625" style="1" customWidth="1"/>
    <col min="13585" max="13585" width="17.140625" style="1" customWidth="1"/>
    <col min="13586" max="13586" width="4.42578125" style="1" customWidth="1"/>
    <col min="13587" max="13587" width="72.42578125" style="1" customWidth="1"/>
    <col min="13588" max="13588" width="15.5703125" style="1" customWidth="1"/>
    <col min="13589" max="13589" width="11.42578125" style="1"/>
    <col min="13590" max="13590" width="11.42578125" style="1" customWidth="1"/>
    <col min="13591" max="13824" width="11.42578125" style="1"/>
    <col min="13825" max="13825" width="2.42578125" style="1" customWidth="1"/>
    <col min="13826" max="13826" width="3.85546875" style="1" customWidth="1"/>
    <col min="13827" max="13827" width="17.42578125" style="1" customWidth="1"/>
    <col min="13828" max="13828" width="14.28515625" style="1" customWidth="1"/>
    <col min="13829" max="13829" width="15.140625" style="1" customWidth="1"/>
    <col min="13830" max="13830" width="29.28515625" style="1" customWidth="1"/>
    <col min="13831" max="13831" width="17.28515625" style="1" customWidth="1"/>
    <col min="13832" max="13832" width="16.85546875" style="1" customWidth="1"/>
    <col min="13833" max="13833" width="15.28515625" style="1" customWidth="1"/>
    <col min="13834" max="13834" width="12.7109375" style="1" customWidth="1"/>
    <col min="13835" max="13835" width="16.140625" style="1" customWidth="1"/>
    <col min="13836" max="13836" width="10.42578125" style="1" customWidth="1"/>
    <col min="13837" max="13837" width="13.42578125" style="1" customWidth="1"/>
    <col min="13838" max="13839" width="12.42578125" style="1" customWidth="1"/>
    <col min="13840" max="13840" width="13.28515625" style="1" customWidth="1"/>
    <col min="13841" max="13841" width="17.140625" style="1" customWidth="1"/>
    <col min="13842" max="13842" width="4.42578125" style="1" customWidth="1"/>
    <col min="13843" max="13843" width="72.42578125" style="1" customWidth="1"/>
    <col min="13844" max="13844" width="15.5703125" style="1" customWidth="1"/>
    <col min="13845" max="13845" width="11.42578125" style="1"/>
    <col min="13846" max="13846" width="11.42578125" style="1" customWidth="1"/>
    <col min="13847" max="14080" width="11.42578125" style="1"/>
    <col min="14081" max="14081" width="2.42578125" style="1" customWidth="1"/>
    <col min="14082" max="14082" width="3.85546875" style="1" customWidth="1"/>
    <col min="14083" max="14083" width="17.42578125" style="1" customWidth="1"/>
    <col min="14084" max="14084" width="14.28515625" style="1" customWidth="1"/>
    <col min="14085" max="14085" width="15.140625" style="1" customWidth="1"/>
    <col min="14086" max="14086" width="29.28515625" style="1" customWidth="1"/>
    <col min="14087" max="14087" width="17.28515625" style="1" customWidth="1"/>
    <col min="14088" max="14088" width="16.85546875" style="1" customWidth="1"/>
    <col min="14089" max="14089" width="15.28515625" style="1" customWidth="1"/>
    <col min="14090" max="14090" width="12.7109375" style="1" customWidth="1"/>
    <col min="14091" max="14091" width="16.140625" style="1" customWidth="1"/>
    <col min="14092" max="14092" width="10.42578125" style="1" customWidth="1"/>
    <col min="14093" max="14093" width="13.42578125" style="1" customWidth="1"/>
    <col min="14094" max="14095" width="12.42578125" style="1" customWidth="1"/>
    <col min="14096" max="14096" width="13.28515625" style="1" customWidth="1"/>
    <col min="14097" max="14097" width="17.140625" style="1" customWidth="1"/>
    <col min="14098" max="14098" width="4.42578125" style="1" customWidth="1"/>
    <col min="14099" max="14099" width="72.42578125" style="1" customWidth="1"/>
    <col min="14100" max="14100" width="15.5703125" style="1" customWidth="1"/>
    <col min="14101" max="14101" width="11.42578125" style="1"/>
    <col min="14102" max="14102" width="11.42578125" style="1" customWidth="1"/>
    <col min="14103" max="14336" width="11.42578125" style="1"/>
    <col min="14337" max="14337" width="2.42578125" style="1" customWidth="1"/>
    <col min="14338" max="14338" width="3.85546875" style="1" customWidth="1"/>
    <col min="14339" max="14339" width="17.42578125" style="1" customWidth="1"/>
    <col min="14340" max="14340" width="14.28515625" style="1" customWidth="1"/>
    <col min="14341" max="14341" width="15.140625" style="1" customWidth="1"/>
    <col min="14342" max="14342" width="29.28515625" style="1" customWidth="1"/>
    <col min="14343" max="14343" width="17.28515625" style="1" customWidth="1"/>
    <col min="14344" max="14344" width="16.85546875" style="1" customWidth="1"/>
    <col min="14345" max="14345" width="15.28515625" style="1" customWidth="1"/>
    <col min="14346" max="14346" width="12.7109375" style="1" customWidth="1"/>
    <col min="14347" max="14347" width="16.140625" style="1" customWidth="1"/>
    <col min="14348" max="14348" width="10.42578125" style="1" customWidth="1"/>
    <col min="14349" max="14349" width="13.42578125" style="1" customWidth="1"/>
    <col min="14350" max="14351" width="12.42578125" style="1" customWidth="1"/>
    <col min="14352" max="14352" width="13.28515625" style="1" customWidth="1"/>
    <col min="14353" max="14353" width="17.140625" style="1" customWidth="1"/>
    <col min="14354" max="14354" width="4.42578125" style="1" customWidth="1"/>
    <col min="14355" max="14355" width="72.42578125" style="1" customWidth="1"/>
    <col min="14356" max="14356" width="15.5703125" style="1" customWidth="1"/>
    <col min="14357" max="14357" width="11.42578125" style="1"/>
    <col min="14358" max="14358" width="11.42578125" style="1" customWidth="1"/>
    <col min="14359" max="14592" width="11.42578125" style="1"/>
    <col min="14593" max="14593" width="2.42578125" style="1" customWidth="1"/>
    <col min="14594" max="14594" width="3.85546875" style="1" customWidth="1"/>
    <col min="14595" max="14595" width="17.42578125" style="1" customWidth="1"/>
    <col min="14596" max="14596" width="14.28515625" style="1" customWidth="1"/>
    <col min="14597" max="14597" width="15.140625" style="1" customWidth="1"/>
    <col min="14598" max="14598" width="29.28515625" style="1" customWidth="1"/>
    <col min="14599" max="14599" width="17.28515625" style="1" customWidth="1"/>
    <col min="14600" max="14600" width="16.85546875" style="1" customWidth="1"/>
    <col min="14601" max="14601" width="15.28515625" style="1" customWidth="1"/>
    <col min="14602" max="14602" width="12.7109375" style="1" customWidth="1"/>
    <col min="14603" max="14603" width="16.140625" style="1" customWidth="1"/>
    <col min="14604" max="14604" width="10.42578125" style="1" customWidth="1"/>
    <col min="14605" max="14605" width="13.42578125" style="1" customWidth="1"/>
    <col min="14606" max="14607" width="12.42578125" style="1" customWidth="1"/>
    <col min="14608" max="14608" width="13.28515625" style="1" customWidth="1"/>
    <col min="14609" max="14609" width="17.140625" style="1" customWidth="1"/>
    <col min="14610" max="14610" width="4.42578125" style="1" customWidth="1"/>
    <col min="14611" max="14611" width="72.42578125" style="1" customWidth="1"/>
    <col min="14612" max="14612" width="15.5703125" style="1" customWidth="1"/>
    <col min="14613" max="14613" width="11.42578125" style="1"/>
    <col min="14614" max="14614" width="11.42578125" style="1" customWidth="1"/>
    <col min="14615" max="14848" width="11.42578125" style="1"/>
    <col min="14849" max="14849" width="2.42578125" style="1" customWidth="1"/>
    <col min="14850" max="14850" width="3.85546875" style="1" customWidth="1"/>
    <col min="14851" max="14851" width="17.42578125" style="1" customWidth="1"/>
    <col min="14852" max="14852" width="14.28515625" style="1" customWidth="1"/>
    <col min="14853" max="14853" width="15.140625" style="1" customWidth="1"/>
    <col min="14854" max="14854" width="29.28515625" style="1" customWidth="1"/>
    <col min="14855" max="14855" width="17.28515625" style="1" customWidth="1"/>
    <col min="14856" max="14856" width="16.85546875" style="1" customWidth="1"/>
    <col min="14857" max="14857" width="15.28515625" style="1" customWidth="1"/>
    <col min="14858" max="14858" width="12.7109375" style="1" customWidth="1"/>
    <col min="14859" max="14859" width="16.140625" style="1" customWidth="1"/>
    <col min="14860" max="14860" width="10.42578125" style="1" customWidth="1"/>
    <col min="14861" max="14861" width="13.42578125" style="1" customWidth="1"/>
    <col min="14862" max="14863" width="12.42578125" style="1" customWidth="1"/>
    <col min="14864" max="14864" width="13.28515625" style="1" customWidth="1"/>
    <col min="14865" max="14865" width="17.140625" style="1" customWidth="1"/>
    <col min="14866" max="14866" width="4.42578125" style="1" customWidth="1"/>
    <col min="14867" max="14867" width="72.42578125" style="1" customWidth="1"/>
    <col min="14868" max="14868" width="15.5703125" style="1" customWidth="1"/>
    <col min="14869" max="14869" width="11.42578125" style="1"/>
    <col min="14870" max="14870" width="11.42578125" style="1" customWidth="1"/>
    <col min="14871" max="15104" width="11.42578125" style="1"/>
    <col min="15105" max="15105" width="2.42578125" style="1" customWidth="1"/>
    <col min="15106" max="15106" width="3.85546875" style="1" customWidth="1"/>
    <col min="15107" max="15107" width="17.42578125" style="1" customWidth="1"/>
    <col min="15108" max="15108" width="14.28515625" style="1" customWidth="1"/>
    <col min="15109" max="15109" width="15.140625" style="1" customWidth="1"/>
    <col min="15110" max="15110" width="29.28515625" style="1" customWidth="1"/>
    <col min="15111" max="15111" width="17.28515625" style="1" customWidth="1"/>
    <col min="15112" max="15112" width="16.85546875" style="1" customWidth="1"/>
    <col min="15113" max="15113" width="15.28515625" style="1" customWidth="1"/>
    <col min="15114" max="15114" width="12.7109375" style="1" customWidth="1"/>
    <col min="15115" max="15115" width="16.140625" style="1" customWidth="1"/>
    <col min="15116" max="15116" width="10.42578125" style="1" customWidth="1"/>
    <col min="15117" max="15117" width="13.42578125" style="1" customWidth="1"/>
    <col min="15118" max="15119" width="12.42578125" style="1" customWidth="1"/>
    <col min="15120" max="15120" width="13.28515625" style="1" customWidth="1"/>
    <col min="15121" max="15121" width="17.140625" style="1" customWidth="1"/>
    <col min="15122" max="15122" width="4.42578125" style="1" customWidth="1"/>
    <col min="15123" max="15123" width="72.42578125" style="1" customWidth="1"/>
    <col min="15124" max="15124" width="15.5703125" style="1" customWidth="1"/>
    <col min="15125" max="15125" width="11.42578125" style="1"/>
    <col min="15126" max="15126" width="11.42578125" style="1" customWidth="1"/>
    <col min="15127" max="15360" width="11.42578125" style="1"/>
    <col min="15361" max="15361" width="2.42578125" style="1" customWidth="1"/>
    <col min="15362" max="15362" width="3.85546875" style="1" customWidth="1"/>
    <col min="15363" max="15363" width="17.42578125" style="1" customWidth="1"/>
    <col min="15364" max="15364" width="14.28515625" style="1" customWidth="1"/>
    <col min="15365" max="15365" width="15.140625" style="1" customWidth="1"/>
    <col min="15366" max="15366" width="29.28515625" style="1" customWidth="1"/>
    <col min="15367" max="15367" width="17.28515625" style="1" customWidth="1"/>
    <col min="15368" max="15368" width="16.85546875" style="1" customWidth="1"/>
    <col min="15369" max="15369" width="15.28515625" style="1" customWidth="1"/>
    <col min="15370" max="15370" width="12.7109375" style="1" customWidth="1"/>
    <col min="15371" max="15371" width="16.140625" style="1" customWidth="1"/>
    <col min="15372" max="15372" width="10.42578125" style="1" customWidth="1"/>
    <col min="15373" max="15373" width="13.42578125" style="1" customWidth="1"/>
    <col min="15374" max="15375" width="12.42578125" style="1" customWidth="1"/>
    <col min="15376" max="15376" width="13.28515625" style="1" customWidth="1"/>
    <col min="15377" max="15377" width="17.140625" style="1" customWidth="1"/>
    <col min="15378" max="15378" width="4.42578125" style="1" customWidth="1"/>
    <col min="15379" max="15379" width="72.42578125" style="1" customWidth="1"/>
    <col min="15380" max="15380" width="15.5703125" style="1" customWidth="1"/>
    <col min="15381" max="15381" width="11.42578125" style="1"/>
    <col min="15382" max="15382" width="11.42578125" style="1" customWidth="1"/>
    <col min="15383" max="15616" width="11.42578125" style="1"/>
    <col min="15617" max="15617" width="2.42578125" style="1" customWidth="1"/>
    <col min="15618" max="15618" width="3.85546875" style="1" customWidth="1"/>
    <col min="15619" max="15619" width="17.42578125" style="1" customWidth="1"/>
    <col min="15620" max="15620" width="14.28515625" style="1" customWidth="1"/>
    <col min="15621" max="15621" width="15.140625" style="1" customWidth="1"/>
    <col min="15622" max="15622" width="29.28515625" style="1" customWidth="1"/>
    <col min="15623" max="15623" width="17.28515625" style="1" customWidth="1"/>
    <col min="15624" max="15624" width="16.85546875" style="1" customWidth="1"/>
    <col min="15625" max="15625" width="15.28515625" style="1" customWidth="1"/>
    <col min="15626" max="15626" width="12.7109375" style="1" customWidth="1"/>
    <col min="15627" max="15627" width="16.140625" style="1" customWidth="1"/>
    <col min="15628" max="15628" width="10.42578125" style="1" customWidth="1"/>
    <col min="15629" max="15629" width="13.42578125" style="1" customWidth="1"/>
    <col min="15630" max="15631" width="12.42578125" style="1" customWidth="1"/>
    <col min="15632" max="15632" width="13.28515625" style="1" customWidth="1"/>
    <col min="15633" max="15633" width="17.140625" style="1" customWidth="1"/>
    <col min="15634" max="15634" width="4.42578125" style="1" customWidth="1"/>
    <col min="15635" max="15635" width="72.42578125" style="1" customWidth="1"/>
    <col min="15636" max="15636" width="15.5703125" style="1" customWidth="1"/>
    <col min="15637" max="15637" width="11.42578125" style="1"/>
    <col min="15638" max="15638" width="11.42578125" style="1" customWidth="1"/>
    <col min="15639" max="15872" width="11.42578125" style="1"/>
    <col min="15873" max="15873" width="2.42578125" style="1" customWidth="1"/>
    <col min="15874" max="15874" width="3.85546875" style="1" customWidth="1"/>
    <col min="15875" max="15875" width="17.42578125" style="1" customWidth="1"/>
    <col min="15876" max="15876" width="14.28515625" style="1" customWidth="1"/>
    <col min="15877" max="15877" width="15.140625" style="1" customWidth="1"/>
    <col min="15878" max="15878" width="29.28515625" style="1" customWidth="1"/>
    <col min="15879" max="15879" width="17.28515625" style="1" customWidth="1"/>
    <col min="15880" max="15880" width="16.85546875" style="1" customWidth="1"/>
    <col min="15881" max="15881" width="15.28515625" style="1" customWidth="1"/>
    <col min="15882" max="15882" width="12.7109375" style="1" customWidth="1"/>
    <col min="15883" max="15883" width="16.140625" style="1" customWidth="1"/>
    <col min="15884" max="15884" width="10.42578125" style="1" customWidth="1"/>
    <col min="15885" max="15885" width="13.42578125" style="1" customWidth="1"/>
    <col min="15886" max="15887" width="12.42578125" style="1" customWidth="1"/>
    <col min="15888" max="15888" width="13.28515625" style="1" customWidth="1"/>
    <col min="15889" max="15889" width="17.140625" style="1" customWidth="1"/>
    <col min="15890" max="15890" width="4.42578125" style="1" customWidth="1"/>
    <col min="15891" max="15891" width="72.42578125" style="1" customWidth="1"/>
    <col min="15892" max="15892" width="15.5703125" style="1" customWidth="1"/>
    <col min="15893" max="15893" width="11.42578125" style="1"/>
    <col min="15894" max="15894" width="11.42578125" style="1" customWidth="1"/>
    <col min="15895" max="16128" width="11.42578125" style="1"/>
    <col min="16129" max="16129" width="2.42578125" style="1" customWidth="1"/>
    <col min="16130" max="16130" width="3.85546875" style="1" customWidth="1"/>
    <col min="16131" max="16131" width="17.42578125" style="1" customWidth="1"/>
    <col min="16132" max="16132" width="14.28515625" style="1" customWidth="1"/>
    <col min="16133" max="16133" width="15.140625" style="1" customWidth="1"/>
    <col min="16134" max="16134" width="29.28515625" style="1" customWidth="1"/>
    <col min="16135" max="16135" width="17.28515625" style="1" customWidth="1"/>
    <col min="16136" max="16136" width="16.85546875" style="1" customWidth="1"/>
    <col min="16137" max="16137" width="15.28515625" style="1" customWidth="1"/>
    <col min="16138" max="16138" width="12.7109375" style="1" customWidth="1"/>
    <col min="16139" max="16139" width="16.140625" style="1" customWidth="1"/>
    <col min="16140" max="16140" width="10.42578125" style="1" customWidth="1"/>
    <col min="16141" max="16141" width="13.42578125" style="1" customWidth="1"/>
    <col min="16142" max="16143" width="12.42578125" style="1" customWidth="1"/>
    <col min="16144" max="16144" width="13.28515625" style="1" customWidth="1"/>
    <col min="16145" max="16145" width="17.140625" style="1" customWidth="1"/>
    <col min="16146" max="16146" width="4.42578125" style="1" customWidth="1"/>
    <col min="16147" max="16147" width="72.42578125" style="1" customWidth="1"/>
    <col min="16148" max="16148" width="15.5703125" style="1" customWidth="1"/>
    <col min="16149" max="16149" width="11.42578125" style="1"/>
    <col min="16150" max="16150" width="11.42578125" style="1" customWidth="1"/>
    <col min="16151" max="16384" width="11.42578125" style="1"/>
  </cols>
  <sheetData>
    <row r="1" spans="2:27" ht="15.75" customHeight="1" thickBot="1" x14ac:dyDescent="0.3"/>
    <row r="2" spans="2:27" ht="8.25" customHeight="1" x14ac:dyDescent="0.25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4"/>
    </row>
    <row r="3" spans="2:27" ht="24" customHeight="1" x14ac:dyDescent="0.25">
      <c r="B3" s="5"/>
      <c r="C3" s="461" t="s">
        <v>0</v>
      </c>
      <c r="D3" s="461"/>
      <c r="E3" s="461"/>
      <c r="F3" s="461"/>
      <c r="G3" s="461"/>
      <c r="H3" s="461"/>
      <c r="I3" s="461"/>
      <c r="J3" s="461"/>
      <c r="K3" s="461"/>
      <c r="L3" s="461"/>
      <c r="M3" s="461"/>
      <c r="N3" s="461"/>
      <c r="O3" s="461"/>
      <c r="P3" s="461"/>
      <c r="Q3" s="461"/>
      <c r="R3" s="6"/>
    </row>
    <row r="4" spans="2:27" ht="32.25" customHeight="1" thickBot="1" x14ac:dyDescent="0.3"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9"/>
      <c r="O4" s="8"/>
      <c r="P4" s="8"/>
      <c r="Q4" s="8"/>
      <c r="R4" s="6"/>
    </row>
    <row r="5" spans="2:27" s="10" customFormat="1" ht="18.75" customHeight="1" x14ac:dyDescent="0.25">
      <c r="B5" s="11"/>
      <c r="C5" s="12"/>
      <c r="D5" s="462"/>
      <c r="E5" s="463" t="s">
        <v>1</v>
      </c>
      <c r="F5" s="463"/>
      <c r="G5" s="463"/>
      <c r="H5" s="463"/>
      <c r="I5" s="463"/>
      <c r="J5" s="463"/>
      <c r="K5" s="463"/>
      <c r="L5" s="463"/>
      <c r="M5" s="463"/>
      <c r="N5" s="463"/>
      <c r="O5" s="12"/>
      <c r="P5" s="464"/>
      <c r="Q5" s="13"/>
      <c r="R5" s="14"/>
    </row>
    <row r="6" spans="2:27" s="10" customFormat="1" ht="18.75" customHeight="1" x14ac:dyDescent="0.25">
      <c r="B6" s="15"/>
      <c r="C6" s="16"/>
      <c r="D6" s="462"/>
      <c r="E6" s="467" t="s">
        <v>2</v>
      </c>
      <c r="F6" s="467"/>
      <c r="G6" s="467"/>
      <c r="H6" s="467"/>
      <c r="I6" s="467"/>
      <c r="J6" s="467"/>
      <c r="K6" s="467"/>
      <c r="L6" s="467"/>
      <c r="M6" s="467"/>
      <c r="N6" s="467"/>
      <c r="O6" s="16"/>
      <c r="P6" s="465"/>
      <c r="Q6" s="13"/>
      <c r="R6" s="14"/>
    </row>
    <row r="7" spans="2:27" s="10" customFormat="1" ht="18.75" customHeight="1" x14ac:dyDescent="0.25">
      <c r="B7" s="17"/>
      <c r="C7" s="16"/>
      <c r="D7" s="462"/>
      <c r="E7" s="467" t="s">
        <v>3</v>
      </c>
      <c r="F7" s="467"/>
      <c r="G7" s="467"/>
      <c r="H7" s="467"/>
      <c r="I7" s="467"/>
      <c r="J7" s="467"/>
      <c r="K7" s="467"/>
      <c r="L7" s="467"/>
      <c r="M7" s="467"/>
      <c r="N7" s="467"/>
      <c r="O7" s="16"/>
      <c r="P7" s="465"/>
      <c r="Q7" s="13"/>
      <c r="R7" s="14"/>
    </row>
    <row r="8" spans="2:27" s="10" customFormat="1" ht="19.5" customHeight="1" thickBot="1" x14ac:dyDescent="0.3">
      <c r="B8" s="17"/>
      <c r="C8" s="16"/>
      <c r="D8" s="462"/>
      <c r="E8" s="467" t="s">
        <v>4</v>
      </c>
      <c r="F8" s="467"/>
      <c r="G8" s="467"/>
      <c r="H8" s="467"/>
      <c r="I8" s="467"/>
      <c r="J8" s="467"/>
      <c r="K8" s="467"/>
      <c r="L8" s="467"/>
      <c r="M8" s="467"/>
      <c r="N8" s="467"/>
      <c r="O8" s="16"/>
      <c r="P8" s="466"/>
      <c r="Q8" s="13"/>
      <c r="R8" s="14"/>
      <c r="T8" s="456"/>
      <c r="U8" s="456"/>
      <c r="V8" s="456"/>
    </row>
    <row r="9" spans="2:27" s="10" customFormat="1" ht="18.75" x14ac:dyDescent="0.25">
      <c r="B9" s="15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9"/>
      <c r="O9" s="13"/>
      <c r="P9" s="13"/>
      <c r="Q9" s="13"/>
      <c r="R9" s="14"/>
      <c r="T9" s="456"/>
      <c r="U9" s="456"/>
      <c r="V9" s="456"/>
    </row>
    <row r="10" spans="2:27" s="10" customFormat="1" ht="19.5" customHeight="1" x14ac:dyDescent="0.25">
      <c r="B10" s="15"/>
      <c r="C10" s="13"/>
      <c r="D10" s="13"/>
      <c r="E10" s="457">
        <f>'[1]Inf. Preliminar'!E10</f>
        <v>0</v>
      </c>
      <c r="F10" s="457"/>
      <c r="G10" s="457"/>
      <c r="H10" s="457"/>
      <c r="I10" s="457"/>
      <c r="J10" s="457"/>
      <c r="K10" s="457"/>
      <c r="L10" s="457"/>
      <c r="M10" s="457"/>
      <c r="N10" s="457"/>
      <c r="O10" s="9"/>
      <c r="P10" s="13"/>
      <c r="Q10" s="13"/>
      <c r="R10" s="14"/>
      <c r="T10" s="458"/>
      <c r="U10" s="458"/>
      <c r="V10" s="458"/>
      <c r="W10" s="458"/>
      <c r="X10" s="458"/>
      <c r="Y10" s="458"/>
      <c r="Z10" s="458"/>
    </row>
    <row r="11" spans="2:27" s="10" customFormat="1" ht="19.5" thickBot="1" x14ac:dyDescent="0.3">
      <c r="B11" s="15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9"/>
      <c r="P11" s="13"/>
      <c r="Q11" s="13"/>
      <c r="R11" s="14"/>
      <c r="T11" s="427"/>
      <c r="U11" s="427"/>
      <c r="V11" s="427"/>
      <c r="W11" s="427"/>
      <c r="X11" s="427"/>
      <c r="Y11" s="427"/>
      <c r="Z11" s="427"/>
      <c r="AA11" s="18"/>
    </row>
    <row r="12" spans="2:27" s="10" customFormat="1" ht="18.75" customHeight="1" x14ac:dyDescent="0.25">
      <c r="B12" s="15"/>
      <c r="C12" s="446" t="s">
        <v>5</v>
      </c>
      <c r="D12" s="447"/>
      <c r="E12" s="447"/>
      <c r="F12" s="459">
        <f>'[1]Inf. Preliminar'!F12</f>
        <v>0</v>
      </c>
      <c r="G12" s="459"/>
      <c r="H12" s="459"/>
      <c r="I12" s="459"/>
      <c r="J12" s="459"/>
      <c r="K12" s="459"/>
      <c r="L12" s="459"/>
      <c r="M12" s="459"/>
      <c r="N12" s="459"/>
      <c r="O12" s="459"/>
      <c r="P12" s="459"/>
      <c r="Q12" s="460"/>
      <c r="R12" s="14"/>
      <c r="T12" s="427"/>
      <c r="U12" s="427"/>
      <c r="V12" s="427"/>
      <c r="W12" s="427"/>
      <c r="X12" s="19"/>
    </row>
    <row r="13" spans="2:27" s="10" customFormat="1" ht="18.75" customHeight="1" x14ac:dyDescent="0.25">
      <c r="B13" s="15"/>
      <c r="C13" s="448" t="s">
        <v>6</v>
      </c>
      <c r="D13" s="449"/>
      <c r="E13" s="449"/>
      <c r="F13" s="450">
        <f>'[1]Inf. Preliminar'!F13</f>
        <v>0</v>
      </c>
      <c r="G13" s="450"/>
      <c r="H13" s="450"/>
      <c r="I13" s="450"/>
      <c r="J13" s="450"/>
      <c r="K13" s="450"/>
      <c r="L13" s="450"/>
      <c r="M13" s="450"/>
      <c r="N13" s="450"/>
      <c r="O13" s="450"/>
      <c r="P13" s="450"/>
      <c r="Q13" s="451"/>
      <c r="R13" s="14"/>
      <c r="T13" s="427"/>
      <c r="U13" s="427"/>
      <c r="V13" s="427"/>
      <c r="W13" s="427"/>
      <c r="X13" s="427"/>
    </row>
    <row r="14" spans="2:27" s="10" customFormat="1" ht="19.5" customHeight="1" thickBot="1" x14ac:dyDescent="0.3">
      <c r="B14" s="15"/>
      <c r="C14" s="452" t="s">
        <v>7</v>
      </c>
      <c r="D14" s="453"/>
      <c r="E14" s="453"/>
      <c r="F14" s="454">
        <f>'[1]Inf. Preliminar'!F14</f>
        <v>0</v>
      </c>
      <c r="G14" s="454"/>
      <c r="H14" s="454"/>
      <c r="I14" s="454"/>
      <c r="J14" s="454"/>
      <c r="K14" s="454"/>
      <c r="L14" s="454"/>
      <c r="M14" s="454"/>
      <c r="N14" s="454"/>
      <c r="O14" s="454"/>
      <c r="P14" s="454"/>
      <c r="Q14" s="455"/>
      <c r="R14" s="14"/>
      <c r="T14" s="427"/>
      <c r="U14" s="427"/>
      <c r="V14" s="427"/>
      <c r="W14" s="19"/>
      <c r="X14" s="19"/>
    </row>
    <row r="15" spans="2:27" s="10" customFormat="1" ht="27" customHeight="1" thickBot="1" x14ac:dyDescent="0.3">
      <c r="B15" s="15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9"/>
      <c r="P15" s="13"/>
      <c r="Q15" s="13"/>
      <c r="R15" s="14"/>
      <c r="T15" s="427"/>
      <c r="U15" s="427"/>
      <c r="V15" s="427"/>
    </row>
    <row r="16" spans="2:27" s="20" customFormat="1" ht="19.5" thickBot="1" x14ac:dyDescent="0.3">
      <c r="B16" s="21"/>
      <c r="C16" s="433" t="s">
        <v>8</v>
      </c>
      <c r="D16" s="434"/>
      <c r="E16" s="434"/>
      <c r="F16" s="435"/>
      <c r="G16" s="436"/>
      <c r="H16" s="436"/>
      <c r="I16" s="436"/>
      <c r="J16" s="437"/>
      <c r="K16" s="22"/>
      <c r="L16" s="23"/>
      <c r="M16" s="23"/>
      <c r="N16" s="23"/>
      <c r="O16" s="24"/>
      <c r="P16" s="24"/>
      <c r="Q16" s="13"/>
      <c r="R16" s="25"/>
    </row>
    <row r="17" spans="2:23" s="20" customFormat="1" ht="6" customHeight="1" x14ac:dyDescent="0.25">
      <c r="B17" s="21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4"/>
      <c r="P17" s="24"/>
      <c r="Q17" s="13"/>
      <c r="R17" s="25"/>
    </row>
    <row r="18" spans="2:23" s="20" customFormat="1" ht="6.75" customHeight="1" thickBot="1" x14ac:dyDescent="0.3">
      <c r="B18" s="21"/>
      <c r="C18" s="26"/>
      <c r="D18" s="26"/>
      <c r="E18" s="26"/>
      <c r="F18" s="26"/>
      <c r="G18" s="22"/>
      <c r="H18" s="22"/>
      <c r="I18" s="22"/>
      <c r="J18" s="22"/>
      <c r="K18" s="22"/>
      <c r="L18" s="23"/>
      <c r="M18" s="23"/>
      <c r="N18" s="23"/>
      <c r="O18" s="24"/>
      <c r="P18" s="24"/>
      <c r="Q18" s="13"/>
      <c r="R18" s="25"/>
    </row>
    <row r="19" spans="2:23" s="20" customFormat="1" ht="18.75" customHeight="1" x14ac:dyDescent="0.25">
      <c r="B19" s="21"/>
      <c r="C19" s="438" t="s">
        <v>9</v>
      </c>
      <c r="D19" s="439"/>
      <c r="E19" s="442">
        <f>'[1]Inf. Preliminar'!E28</f>
        <v>0</v>
      </c>
      <c r="F19" s="442"/>
      <c r="G19" s="442"/>
      <c r="H19" s="442"/>
      <c r="I19" s="442"/>
      <c r="J19" s="442"/>
      <c r="K19" s="442"/>
      <c r="L19" s="442"/>
      <c r="M19" s="442"/>
      <c r="N19" s="442"/>
      <c r="O19" s="442"/>
      <c r="P19" s="442"/>
      <c r="Q19" s="443"/>
      <c r="R19" s="25"/>
      <c r="T19" s="27"/>
      <c r="U19" s="27"/>
      <c r="V19" s="27"/>
    </row>
    <row r="20" spans="2:23" s="20" customFormat="1" ht="16.5" thickBot="1" x14ac:dyDescent="0.3">
      <c r="B20" s="21"/>
      <c r="C20" s="440"/>
      <c r="D20" s="441"/>
      <c r="E20" s="444"/>
      <c r="F20" s="444"/>
      <c r="G20" s="444"/>
      <c r="H20" s="444"/>
      <c r="I20" s="444"/>
      <c r="J20" s="444"/>
      <c r="K20" s="444"/>
      <c r="L20" s="444"/>
      <c r="M20" s="444"/>
      <c r="N20" s="444"/>
      <c r="O20" s="444"/>
      <c r="P20" s="444"/>
      <c r="Q20" s="445"/>
      <c r="R20" s="25"/>
      <c r="T20" s="27"/>
      <c r="U20" s="27"/>
      <c r="V20" s="27"/>
    </row>
    <row r="21" spans="2:23" s="20" customFormat="1" ht="27" customHeight="1" thickBot="1" x14ac:dyDescent="0.3">
      <c r="B21" s="21"/>
      <c r="C21" s="26"/>
      <c r="D21" s="26"/>
      <c r="E21" s="26"/>
      <c r="F21" s="26"/>
      <c r="G21" s="22"/>
      <c r="H21" s="22"/>
      <c r="I21" s="22"/>
      <c r="J21" s="22"/>
      <c r="K21" s="22"/>
      <c r="L21" s="23"/>
      <c r="M21" s="23"/>
      <c r="N21" s="23"/>
      <c r="O21" s="24"/>
      <c r="P21" s="24"/>
      <c r="Q21" s="13"/>
      <c r="R21" s="25"/>
      <c r="T21" s="27"/>
      <c r="U21" s="27"/>
      <c r="V21" s="27"/>
    </row>
    <row r="22" spans="2:23" s="10" customFormat="1" ht="101.25" customHeight="1" x14ac:dyDescent="0.25">
      <c r="B22" s="15"/>
      <c r="C22" s="446" t="s">
        <v>10</v>
      </c>
      <c r="D22" s="447"/>
      <c r="E22" s="237"/>
      <c r="F22" s="237"/>
      <c r="G22" s="237"/>
      <c r="H22" s="237"/>
      <c r="I22" s="237"/>
      <c r="J22" s="237"/>
      <c r="K22" s="237"/>
      <c r="L22" s="237"/>
      <c r="M22" s="237"/>
      <c r="N22" s="237"/>
      <c r="O22" s="237"/>
      <c r="P22" s="237"/>
      <c r="Q22" s="238"/>
      <c r="R22" s="14"/>
      <c r="T22" s="427"/>
      <c r="U22" s="427"/>
      <c r="V22" s="19"/>
    </row>
    <row r="23" spans="2:23" s="10" customFormat="1" ht="10.5" customHeight="1" thickBot="1" x14ac:dyDescent="0.3">
      <c r="B23" s="15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9"/>
      <c r="P23" s="13"/>
      <c r="Q23" s="13"/>
      <c r="R23" s="14"/>
    </row>
    <row r="24" spans="2:23" s="10" customFormat="1" ht="101.25" customHeight="1" thickBot="1" x14ac:dyDescent="0.3">
      <c r="B24" s="15"/>
      <c r="C24" s="401" t="s">
        <v>11</v>
      </c>
      <c r="D24" s="402"/>
      <c r="E24" s="425"/>
      <c r="F24" s="425"/>
      <c r="G24" s="425"/>
      <c r="H24" s="425"/>
      <c r="I24" s="425"/>
      <c r="J24" s="425"/>
      <c r="K24" s="425"/>
      <c r="L24" s="425"/>
      <c r="M24" s="425"/>
      <c r="N24" s="425"/>
      <c r="O24" s="425"/>
      <c r="P24" s="425"/>
      <c r="Q24" s="426"/>
      <c r="R24" s="14"/>
      <c r="T24" s="427"/>
      <c r="U24" s="427"/>
      <c r="V24" s="427"/>
      <c r="W24" s="427"/>
    </row>
    <row r="25" spans="2:23" s="10" customFormat="1" ht="19.5" thickBot="1" x14ac:dyDescent="0.3">
      <c r="B25" s="15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9"/>
      <c r="P25" s="13"/>
      <c r="Q25" s="13"/>
      <c r="R25" s="14"/>
      <c r="T25" s="427"/>
      <c r="U25" s="427"/>
      <c r="V25" s="427"/>
      <c r="W25" s="427"/>
    </row>
    <row r="26" spans="2:23" s="10" customFormat="1" ht="19.5" customHeight="1" thickBot="1" x14ac:dyDescent="0.3">
      <c r="B26" s="15"/>
      <c r="C26" s="428" t="s">
        <v>12</v>
      </c>
      <c r="D26" s="429"/>
      <c r="E26" s="429"/>
      <c r="F26" s="429"/>
      <c r="G26" s="429"/>
      <c r="H26" s="429"/>
      <c r="I26" s="429"/>
      <c r="J26" s="429"/>
      <c r="K26" s="429"/>
      <c r="L26" s="429"/>
      <c r="M26" s="429"/>
      <c r="N26" s="429"/>
      <c r="O26" s="429"/>
      <c r="P26" s="429"/>
      <c r="Q26" s="430"/>
      <c r="R26" s="14"/>
      <c r="T26" s="427"/>
      <c r="U26" s="427"/>
      <c r="V26" s="427"/>
      <c r="W26" s="427"/>
    </row>
    <row r="27" spans="2:23" s="28" customFormat="1" ht="18.75" x14ac:dyDescent="0.25">
      <c r="B27" s="15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30"/>
      <c r="T27" s="427"/>
      <c r="U27" s="427"/>
      <c r="V27" s="427"/>
      <c r="W27" s="427"/>
    </row>
    <row r="28" spans="2:23" s="31" customFormat="1" ht="15" customHeight="1" x14ac:dyDescent="0.25">
      <c r="B28" s="32"/>
      <c r="C28" s="249" t="s">
        <v>13</v>
      </c>
      <c r="D28" s="249"/>
      <c r="E28" s="249"/>
      <c r="F28" s="249"/>
      <c r="G28" s="249"/>
      <c r="H28" s="249"/>
      <c r="I28" s="249"/>
      <c r="J28" s="33"/>
      <c r="K28" s="33"/>
      <c r="L28" s="33"/>
      <c r="M28" s="33"/>
      <c r="N28" s="33"/>
      <c r="O28" s="33"/>
      <c r="P28" s="34"/>
      <c r="Q28" s="35"/>
      <c r="R28" s="36"/>
      <c r="T28" s="427"/>
      <c r="U28" s="427"/>
      <c r="V28" s="427"/>
      <c r="W28" s="427"/>
    </row>
    <row r="29" spans="2:23" s="31" customFormat="1" ht="7.5" customHeight="1" thickBot="1" x14ac:dyDescent="0.3">
      <c r="B29" s="37"/>
      <c r="C29" s="35"/>
      <c r="D29" s="35"/>
      <c r="E29" s="35"/>
      <c r="F29" s="35"/>
      <c r="G29" s="35"/>
      <c r="H29" s="35"/>
      <c r="I29" s="35"/>
      <c r="J29" s="35"/>
      <c r="K29" s="35"/>
      <c r="L29" s="35"/>
      <c r="M29" s="35"/>
      <c r="N29" s="35"/>
      <c r="O29" s="35"/>
      <c r="P29" s="35"/>
      <c r="Q29" s="35"/>
      <c r="R29" s="36"/>
      <c r="T29" s="427"/>
      <c r="U29" s="427"/>
      <c r="V29" s="427"/>
      <c r="W29" s="427"/>
    </row>
    <row r="30" spans="2:23" s="31" customFormat="1" ht="15.75" customHeight="1" x14ac:dyDescent="0.25">
      <c r="B30" s="37"/>
      <c r="C30" s="266" t="s">
        <v>14</v>
      </c>
      <c r="D30" s="256"/>
      <c r="E30" s="256"/>
      <c r="F30" s="256"/>
      <c r="G30" s="431"/>
      <c r="H30" s="432"/>
      <c r="I30" s="38"/>
      <c r="J30" s="416" t="s">
        <v>15</v>
      </c>
      <c r="K30" s="420"/>
      <c r="L30" s="35"/>
      <c r="M30" s="416" t="s">
        <v>16</v>
      </c>
      <c r="N30" s="420"/>
      <c r="O30" s="35"/>
      <c r="P30" s="413" t="str">
        <f>IF(K30&lt;=N30,"","Error - El total de casos NO puede superar el total de expuestos ")</f>
        <v/>
      </c>
      <c r="Q30" s="413"/>
      <c r="R30" s="36"/>
      <c r="T30" s="427"/>
      <c r="U30" s="427"/>
      <c r="V30" s="427"/>
      <c r="W30" s="427"/>
    </row>
    <row r="31" spans="2:23" s="31" customFormat="1" ht="15.75" customHeight="1" thickBot="1" x14ac:dyDescent="0.3">
      <c r="B31" s="37"/>
      <c r="C31" s="267" t="s">
        <v>17</v>
      </c>
      <c r="D31" s="258"/>
      <c r="E31" s="258"/>
      <c r="F31" s="258"/>
      <c r="G31" s="423"/>
      <c r="H31" s="424"/>
      <c r="I31" s="38"/>
      <c r="J31" s="422"/>
      <c r="K31" s="421"/>
      <c r="L31" s="35"/>
      <c r="M31" s="422"/>
      <c r="N31" s="421"/>
      <c r="O31" s="35"/>
      <c r="P31" s="413"/>
      <c r="Q31" s="413"/>
      <c r="R31" s="36"/>
      <c r="T31" s="427"/>
      <c r="U31" s="427"/>
      <c r="V31" s="427"/>
      <c r="W31" s="427"/>
    </row>
    <row r="32" spans="2:23" s="31" customFormat="1" ht="11.25" customHeight="1" thickBot="1" x14ac:dyDescent="0.3">
      <c r="B32" s="37"/>
      <c r="C32" s="35"/>
      <c r="D32" s="35"/>
      <c r="E32" s="35"/>
      <c r="F32" s="35"/>
      <c r="G32" s="35"/>
      <c r="H32" s="35"/>
      <c r="I32" s="35"/>
      <c r="J32" s="35"/>
      <c r="K32" s="35"/>
      <c r="L32" s="35"/>
      <c r="M32" s="35"/>
      <c r="N32" s="35"/>
      <c r="O32" s="35"/>
      <c r="P32" s="413"/>
      <c r="Q32" s="413"/>
      <c r="R32" s="36"/>
      <c r="T32" s="427"/>
      <c r="U32" s="427"/>
      <c r="V32" s="427"/>
      <c r="W32" s="427"/>
    </row>
    <row r="33" spans="2:23" s="31" customFormat="1" ht="36" customHeight="1" thickBot="1" x14ac:dyDescent="0.3">
      <c r="B33" s="37"/>
      <c r="C33" s="39" t="s">
        <v>18</v>
      </c>
      <c r="D33" s="419" t="s">
        <v>19</v>
      </c>
      <c r="E33" s="419"/>
      <c r="F33" s="40" t="s">
        <v>20</v>
      </c>
      <c r="G33" s="35"/>
      <c r="H33" s="35"/>
      <c r="I33" s="35"/>
      <c r="J33" s="35"/>
      <c r="K33" s="35"/>
      <c r="L33" s="35"/>
      <c r="M33" s="35"/>
      <c r="N33" s="35"/>
      <c r="O33" s="35"/>
      <c r="P33" s="41"/>
      <c r="Q33" s="35"/>
      <c r="R33" s="36"/>
      <c r="T33" s="427"/>
      <c r="U33" s="427"/>
      <c r="V33" s="427"/>
      <c r="W33" s="427"/>
    </row>
    <row r="34" spans="2:23" s="31" customFormat="1" ht="15.75" x14ac:dyDescent="0.25">
      <c r="B34" s="37"/>
      <c r="C34" s="42"/>
      <c r="D34" s="237"/>
      <c r="E34" s="237"/>
      <c r="F34" s="43" t="e">
        <f>D34/$K$30</f>
        <v>#DIV/0!</v>
      </c>
      <c r="G34" s="413" t="str">
        <f>IF(D34&gt;$K$30,"Error - recuerde que el número de casos con signos y síntomas no puede ser mayor al total de casos","")</f>
        <v/>
      </c>
      <c r="H34" s="413"/>
      <c r="I34" s="413"/>
      <c r="J34" s="413"/>
      <c r="K34" s="413"/>
      <c r="L34" s="413"/>
      <c r="M34" s="413"/>
      <c r="N34" s="413"/>
      <c r="O34" s="413"/>
      <c r="P34" s="41"/>
      <c r="Q34" s="35"/>
      <c r="R34" s="36"/>
      <c r="T34" s="427"/>
      <c r="U34" s="427"/>
      <c r="V34" s="427"/>
      <c r="W34" s="427"/>
    </row>
    <row r="35" spans="2:23" s="31" customFormat="1" ht="15.75" customHeight="1" x14ac:dyDescent="0.25">
      <c r="B35" s="37"/>
      <c r="C35" s="44"/>
      <c r="D35" s="214"/>
      <c r="E35" s="214"/>
      <c r="F35" s="45" t="e">
        <f t="shared" ref="F35:F43" si="0">D35/$K$30</f>
        <v>#DIV/0!</v>
      </c>
      <c r="G35" s="413" t="str">
        <f>IF(D35&gt;$K$30,"Error - recuerde que el número de casos con signos y síntomas no puede ser mayor al total de casos","")</f>
        <v/>
      </c>
      <c r="H35" s="413"/>
      <c r="I35" s="413"/>
      <c r="J35" s="413"/>
      <c r="K35" s="413"/>
      <c r="L35" s="413"/>
      <c r="M35" s="413"/>
      <c r="N35" s="413"/>
      <c r="O35" s="413"/>
      <c r="P35" s="41"/>
      <c r="Q35" s="35"/>
      <c r="R35" s="36"/>
      <c r="T35" s="427"/>
      <c r="U35" s="427"/>
      <c r="V35" s="427"/>
      <c r="W35" s="427"/>
    </row>
    <row r="36" spans="2:23" s="31" customFormat="1" ht="15.75" customHeight="1" x14ac:dyDescent="0.25">
      <c r="B36" s="37"/>
      <c r="C36" s="44"/>
      <c r="D36" s="214"/>
      <c r="E36" s="214"/>
      <c r="F36" s="45" t="e">
        <f t="shared" si="0"/>
        <v>#DIV/0!</v>
      </c>
      <c r="G36" s="413" t="str">
        <f>IF(D36&gt;$K$30,"Error - recuerde que el número de casos con signos y síntomas no puede ser mayor al total de casos","")</f>
        <v/>
      </c>
      <c r="H36" s="413"/>
      <c r="I36" s="413"/>
      <c r="J36" s="413"/>
      <c r="K36" s="413"/>
      <c r="L36" s="413"/>
      <c r="M36" s="413"/>
      <c r="N36" s="413"/>
      <c r="O36" s="413"/>
      <c r="P36" s="41"/>
      <c r="Q36" s="35"/>
      <c r="R36" s="36"/>
      <c r="T36" s="427"/>
      <c r="U36" s="427"/>
      <c r="V36" s="427"/>
      <c r="W36" s="427"/>
    </row>
    <row r="37" spans="2:23" s="31" customFormat="1" ht="15.75" customHeight="1" x14ac:dyDescent="0.25">
      <c r="B37" s="37"/>
      <c r="C37" s="44"/>
      <c r="D37" s="214"/>
      <c r="E37" s="214"/>
      <c r="F37" s="45" t="e">
        <f t="shared" si="0"/>
        <v>#DIV/0!</v>
      </c>
      <c r="G37" s="413" t="str">
        <f t="shared" ref="G37:G43" si="1">IF(D37&gt;$K$30,"Error - recuerde que el número de casos con signos y síntomas no puede ser mayor al total de casos","")</f>
        <v/>
      </c>
      <c r="H37" s="413"/>
      <c r="I37" s="413"/>
      <c r="J37" s="413"/>
      <c r="K37" s="413"/>
      <c r="L37" s="413"/>
      <c r="M37" s="413"/>
      <c r="N37" s="413"/>
      <c r="O37" s="413"/>
      <c r="P37" s="35"/>
      <c r="Q37" s="35"/>
      <c r="R37" s="36"/>
      <c r="T37" s="427"/>
      <c r="U37" s="427"/>
      <c r="V37" s="427"/>
      <c r="W37" s="427"/>
    </row>
    <row r="38" spans="2:23" s="31" customFormat="1" ht="15.75" x14ac:dyDescent="0.25">
      <c r="B38" s="37"/>
      <c r="C38" s="44"/>
      <c r="D38" s="214"/>
      <c r="E38" s="214"/>
      <c r="F38" s="45" t="e">
        <f t="shared" si="0"/>
        <v>#DIV/0!</v>
      </c>
      <c r="G38" s="413" t="str">
        <f t="shared" si="1"/>
        <v/>
      </c>
      <c r="H38" s="413"/>
      <c r="I38" s="413"/>
      <c r="J38" s="413"/>
      <c r="K38" s="413"/>
      <c r="L38" s="413"/>
      <c r="M38" s="413"/>
      <c r="N38" s="413"/>
      <c r="O38" s="413"/>
      <c r="P38" s="35"/>
      <c r="Q38" s="35"/>
      <c r="R38" s="36"/>
      <c r="T38" s="427"/>
      <c r="U38" s="427"/>
      <c r="V38" s="427"/>
      <c r="W38" s="427"/>
    </row>
    <row r="39" spans="2:23" s="31" customFormat="1" ht="15.75" x14ac:dyDescent="0.25">
      <c r="B39" s="37"/>
      <c r="C39" s="44"/>
      <c r="D39" s="214"/>
      <c r="E39" s="214"/>
      <c r="F39" s="45" t="e">
        <f t="shared" si="0"/>
        <v>#DIV/0!</v>
      </c>
      <c r="G39" s="413" t="str">
        <f t="shared" si="1"/>
        <v/>
      </c>
      <c r="H39" s="413"/>
      <c r="I39" s="413"/>
      <c r="J39" s="413"/>
      <c r="K39" s="413"/>
      <c r="L39" s="413"/>
      <c r="M39" s="413"/>
      <c r="N39" s="413"/>
      <c r="O39" s="413"/>
      <c r="P39" s="35"/>
      <c r="Q39" s="35"/>
      <c r="R39" s="36"/>
      <c r="T39" s="427"/>
      <c r="U39" s="427"/>
      <c r="V39" s="427"/>
      <c r="W39" s="427"/>
    </row>
    <row r="40" spans="2:23" s="31" customFormat="1" ht="15.75" x14ac:dyDescent="0.25">
      <c r="B40" s="37"/>
      <c r="C40" s="44"/>
      <c r="D40" s="214"/>
      <c r="E40" s="214"/>
      <c r="F40" s="45" t="e">
        <f t="shared" si="0"/>
        <v>#DIV/0!</v>
      </c>
      <c r="G40" s="413" t="str">
        <f t="shared" si="1"/>
        <v/>
      </c>
      <c r="H40" s="413"/>
      <c r="I40" s="413"/>
      <c r="J40" s="413"/>
      <c r="K40" s="413"/>
      <c r="L40" s="413"/>
      <c r="M40" s="413"/>
      <c r="N40" s="413"/>
      <c r="O40" s="413"/>
      <c r="P40" s="35"/>
      <c r="Q40" s="35"/>
      <c r="R40" s="36"/>
      <c r="T40" s="427"/>
      <c r="U40" s="427"/>
      <c r="V40" s="427"/>
      <c r="W40" s="427"/>
    </row>
    <row r="41" spans="2:23" s="31" customFormat="1" ht="15.75" customHeight="1" x14ac:dyDescent="0.25">
      <c r="B41" s="37"/>
      <c r="C41" s="44"/>
      <c r="D41" s="214"/>
      <c r="E41" s="214"/>
      <c r="F41" s="45" t="e">
        <f t="shared" si="0"/>
        <v>#DIV/0!</v>
      </c>
      <c r="G41" s="413" t="str">
        <f t="shared" si="1"/>
        <v/>
      </c>
      <c r="H41" s="413"/>
      <c r="I41" s="413"/>
      <c r="J41" s="413"/>
      <c r="K41" s="413"/>
      <c r="L41" s="413"/>
      <c r="M41" s="413"/>
      <c r="N41" s="413"/>
      <c r="O41" s="413"/>
      <c r="P41" s="35"/>
      <c r="Q41" s="35"/>
      <c r="R41" s="36"/>
      <c r="T41" s="427"/>
      <c r="U41" s="427"/>
      <c r="V41" s="427"/>
      <c r="W41" s="427"/>
    </row>
    <row r="42" spans="2:23" s="31" customFormat="1" ht="15.75" x14ac:dyDescent="0.25">
      <c r="B42" s="37"/>
      <c r="C42" s="44"/>
      <c r="D42" s="214"/>
      <c r="E42" s="214"/>
      <c r="F42" s="45" t="e">
        <f t="shared" si="0"/>
        <v>#DIV/0!</v>
      </c>
      <c r="G42" s="413" t="str">
        <f t="shared" si="1"/>
        <v/>
      </c>
      <c r="H42" s="413"/>
      <c r="I42" s="413"/>
      <c r="J42" s="413"/>
      <c r="K42" s="413"/>
      <c r="L42" s="413"/>
      <c r="M42" s="413"/>
      <c r="N42" s="413"/>
      <c r="O42" s="413"/>
      <c r="P42" s="35"/>
      <c r="Q42" s="35"/>
      <c r="R42" s="36"/>
      <c r="T42" s="427"/>
      <c r="U42" s="427"/>
      <c r="V42" s="427"/>
      <c r="W42" s="427"/>
    </row>
    <row r="43" spans="2:23" s="31" customFormat="1" ht="15.75" customHeight="1" thickBot="1" x14ac:dyDescent="0.3">
      <c r="B43" s="37"/>
      <c r="C43" s="46"/>
      <c r="D43" s="219"/>
      <c r="E43" s="219"/>
      <c r="F43" s="47" t="e">
        <f t="shared" si="0"/>
        <v>#DIV/0!</v>
      </c>
      <c r="G43" s="413" t="str">
        <f t="shared" si="1"/>
        <v/>
      </c>
      <c r="H43" s="413"/>
      <c r="I43" s="413"/>
      <c r="J43" s="413"/>
      <c r="K43" s="413"/>
      <c r="L43" s="413"/>
      <c r="M43" s="413"/>
      <c r="N43" s="413"/>
      <c r="O43" s="413"/>
      <c r="P43" s="48"/>
      <c r="Q43" s="35"/>
      <c r="R43" s="36"/>
      <c r="T43" s="427"/>
      <c r="U43" s="427"/>
      <c r="V43" s="427"/>
      <c r="W43" s="427"/>
    </row>
    <row r="44" spans="2:23" ht="42.75" customHeight="1" x14ac:dyDescent="0.25">
      <c r="B44" s="7"/>
      <c r="C44" s="8"/>
      <c r="D44" s="8"/>
      <c r="E44" s="8"/>
      <c r="F44" s="8"/>
      <c r="G44" s="8"/>
      <c r="H44" s="8"/>
      <c r="I44" s="8"/>
      <c r="J44" s="49"/>
      <c r="K44" s="49"/>
      <c r="L44" s="8"/>
      <c r="M44" s="8"/>
      <c r="N44" s="8"/>
      <c r="O44" s="8"/>
      <c r="P44" s="8"/>
      <c r="Q44" s="8"/>
      <c r="R44" s="6"/>
      <c r="T44" s="427"/>
      <c r="U44" s="427"/>
      <c r="V44" s="427"/>
      <c r="W44" s="427"/>
    </row>
    <row r="45" spans="2:23" s="31" customFormat="1" ht="15.75" customHeight="1" x14ac:dyDescent="0.25">
      <c r="B45" s="32"/>
      <c r="C45" s="276" t="s">
        <v>21</v>
      </c>
      <c r="D45" s="276"/>
      <c r="E45" s="276"/>
      <c r="F45" s="276"/>
      <c r="G45" s="276"/>
      <c r="H45" s="276"/>
      <c r="I45" s="276"/>
      <c r="J45" s="276"/>
      <c r="K45" s="276"/>
      <c r="L45" s="276"/>
      <c r="M45" s="276"/>
      <c r="N45" s="276"/>
      <c r="O45" s="276"/>
      <c r="P45" s="276"/>
      <c r="Q45" s="276"/>
      <c r="R45" s="36"/>
    </row>
    <row r="46" spans="2:23" s="31" customFormat="1" ht="9.75" customHeight="1" thickBot="1" x14ac:dyDescent="0.3">
      <c r="B46" s="37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  <c r="Q46" s="35"/>
      <c r="R46" s="36"/>
      <c r="T46" s="232"/>
      <c r="U46" s="232"/>
      <c r="V46" s="232"/>
      <c r="W46" s="232"/>
    </row>
    <row r="47" spans="2:23" s="31" customFormat="1" ht="15.75" x14ac:dyDescent="0.25">
      <c r="B47" s="37"/>
      <c r="C47" s="266" t="s">
        <v>22</v>
      </c>
      <c r="D47" s="256"/>
      <c r="E47" s="256"/>
      <c r="F47" s="256" t="s">
        <v>23</v>
      </c>
      <c r="G47" s="256"/>
      <c r="H47" s="256"/>
      <c r="I47" s="256" t="s">
        <v>24</v>
      </c>
      <c r="J47" s="256"/>
      <c r="K47" s="256"/>
      <c r="L47" s="256"/>
      <c r="M47" s="415"/>
      <c r="N47" s="416" t="s">
        <v>25</v>
      </c>
      <c r="O47" s="417"/>
      <c r="P47" s="417"/>
      <c r="Q47" s="418"/>
      <c r="R47" s="36"/>
      <c r="T47" s="232"/>
      <c r="U47" s="232"/>
      <c r="V47" s="232"/>
      <c r="W47" s="232"/>
    </row>
    <row r="48" spans="2:23" s="31" customFormat="1" ht="48" thickBot="1" x14ac:dyDescent="0.3">
      <c r="B48" s="37"/>
      <c r="C48" s="414"/>
      <c r="D48" s="343"/>
      <c r="E48" s="343"/>
      <c r="F48" s="50" t="s">
        <v>26</v>
      </c>
      <c r="G48" s="50" t="s">
        <v>27</v>
      </c>
      <c r="H48" s="50" t="s">
        <v>28</v>
      </c>
      <c r="I48" s="343" t="s">
        <v>29</v>
      </c>
      <c r="J48" s="343"/>
      <c r="K48" s="345" t="s">
        <v>30</v>
      </c>
      <c r="L48" s="346"/>
      <c r="M48" s="51" t="s">
        <v>28</v>
      </c>
      <c r="N48" s="52" t="s">
        <v>31</v>
      </c>
      <c r="O48" s="50" t="s">
        <v>32</v>
      </c>
      <c r="P48" s="343" t="s">
        <v>28</v>
      </c>
      <c r="Q48" s="410"/>
      <c r="R48" s="36"/>
    </row>
    <row r="49" spans="2:20" s="31" customFormat="1" ht="15.75" x14ac:dyDescent="0.25">
      <c r="B49" s="37"/>
      <c r="C49" s="349" t="s">
        <v>33</v>
      </c>
      <c r="D49" s="350"/>
      <c r="E49" s="350"/>
      <c r="F49" s="53"/>
      <c r="G49" s="53"/>
      <c r="H49" s="54" t="str">
        <f>IF(F49="","",(G49/F49))</f>
        <v/>
      </c>
      <c r="I49" s="237"/>
      <c r="J49" s="237"/>
      <c r="K49" s="237"/>
      <c r="L49" s="237"/>
      <c r="M49" s="55" t="str">
        <f>IF(I49="","",(K49/I49))</f>
        <v/>
      </c>
      <c r="N49" s="56">
        <f t="shared" ref="N49:N56" si="2">F49+I49</f>
        <v>0</v>
      </c>
      <c r="O49" s="57">
        <f>G49+K49</f>
        <v>0</v>
      </c>
      <c r="P49" s="411" t="str">
        <f t="shared" ref="P49:P56" si="3">IF(N49=0,"",(O49/N49))</f>
        <v/>
      </c>
      <c r="Q49" s="412"/>
      <c r="R49" s="36"/>
      <c r="T49" s="58"/>
    </row>
    <row r="50" spans="2:20" s="31" customFormat="1" ht="15.75" x14ac:dyDescent="0.25">
      <c r="B50" s="37"/>
      <c r="C50" s="406" t="s">
        <v>34</v>
      </c>
      <c r="D50" s="407"/>
      <c r="E50" s="407"/>
      <c r="F50" s="59"/>
      <c r="G50" s="59"/>
      <c r="H50" s="60" t="str">
        <f t="shared" ref="H50:H55" si="4">IF(F50="","",(G50/F50))</f>
        <v/>
      </c>
      <c r="I50" s="214"/>
      <c r="J50" s="214"/>
      <c r="K50" s="214"/>
      <c r="L50" s="214"/>
      <c r="M50" s="61" t="str">
        <f t="shared" ref="M50:M55" si="5">IF(I50="","",(K50/I50))</f>
        <v/>
      </c>
      <c r="N50" s="62">
        <f t="shared" si="2"/>
        <v>0</v>
      </c>
      <c r="O50" s="63">
        <f t="shared" ref="O50:O56" si="6">G50+K50</f>
        <v>0</v>
      </c>
      <c r="P50" s="408" t="str">
        <f t="shared" si="3"/>
        <v/>
      </c>
      <c r="Q50" s="409"/>
      <c r="R50" s="36"/>
      <c r="T50" s="280"/>
    </row>
    <row r="51" spans="2:20" s="31" customFormat="1" ht="15.75" x14ac:dyDescent="0.25">
      <c r="B51" s="37"/>
      <c r="C51" s="406" t="s">
        <v>35</v>
      </c>
      <c r="D51" s="407"/>
      <c r="E51" s="407"/>
      <c r="F51" s="59"/>
      <c r="G51" s="59"/>
      <c r="H51" s="60" t="str">
        <f>IF(F51="","",(G51/F51))</f>
        <v/>
      </c>
      <c r="I51" s="214"/>
      <c r="J51" s="214"/>
      <c r="K51" s="214"/>
      <c r="L51" s="214"/>
      <c r="M51" s="61" t="str">
        <f t="shared" si="5"/>
        <v/>
      </c>
      <c r="N51" s="62">
        <f t="shared" si="2"/>
        <v>0</v>
      </c>
      <c r="O51" s="63">
        <f t="shared" si="6"/>
        <v>0</v>
      </c>
      <c r="P51" s="408" t="str">
        <f t="shared" si="3"/>
        <v/>
      </c>
      <c r="Q51" s="409"/>
      <c r="R51" s="36"/>
      <c r="T51" s="280"/>
    </row>
    <row r="52" spans="2:20" s="31" customFormat="1" ht="15.75" x14ac:dyDescent="0.25">
      <c r="B52" s="37"/>
      <c r="C52" s="406" t="s">
        <v>36</v>
      </c>
      <c r="D52" s="407"/>
      <c r="E52" s="407"/>
      <c r="F52" s="59"/>
      <c r="G52" s="59"/>
      <c r="H52" s="60" t="str">
        <f t="shared" si="4"/>
        <v/>
      </c>
      <c r="I52" s="214"/>
      <c r="J52" s="214"/>
      <c r="K52" s="214"/>
      <c r="L52" s="214"/>
      <c r="M52" s="61" t="str">
        <f t="shared" si="5"/>
        <v/>
      </c>
      <c r="N52" s="62">
        <f t="shared" si="2"/>
        <v>0</v>
      </c>
      <c r="O52" s="63">
        <f t="shared" si="6"/>
        <v>0</v>
      </c>
      <c r="P52" s="408" t="str">
        <f t="shared" si="3"/>
        <v/>
      </c>
      <c r="Q52" s="409"/>
      <c r="R52" s="36"/>
      <c r="T52" s="280"/>
    </row>
    <row r="53" spans="2:20" s="31" customFormat="1" ht="15.75" x14ac:dyDescent="0.25">
      <c r="B53" s="37"/>
      <c r="C53" s="406" t="s">
        <v>37</v>
      </c>
      <c r="D53" s="407"/>
      <c r="E53" s="407"/>
      <c r="F53" s="59"/>
      <c r="G53" s="59"/>
      <c r="H53" s="60" t="str">
        <f t="shared" si="4"/>
        <v/>
      </c>
      <c r="I53" s="214"/>
      <c r="J53" s="214"/>
      <c r="K53" s="214"/>
      <c r="L53" s="214"/>
      <c r="M53" s="61" t="str">
        <f t="shared" si="5"/>
        <v/>
      </c>
      <c r="N53" s="62">
        <f t="shared" si="2"/>
        <v>0</v>
      </c>
      <c r="O53" s="63">
        <f t="shared" si="6"/>
        <v>0</v>
      </c>
      <c r="P53" s="408" t="str">
        <f t="shared" si="3"/>
        <v/>
      </c>
      <c r="Q53" s="409"/>
      <c r="R53" s="36"/>
    </row>
    <row r="54" spans="2:20" s="31" customFormat="1" ht="15.75" x14ac:dyDescent="0.25">
      <c r="B54" s="37"/>
      <c r="C54" s="406" t="s">
        <v>38</v>
      </c>
      <c r="D54" s="407"/>
      <c r="E54" s="407"/>
      <c r="F54" s="59"/>
      <c r="G54" s="59"/>
      <c r="H54" s="60" t="str">
        <f t="shared" si="4"/>
        <v/>
      </c>
      <c r="I54" s="214"/>
      <c r="J54" s="214"/>
      <c r="K54" s="214"/>
      <c r="L54" s="214"/>
      <c r="M54" s="61" t="str">
        <f t="shared" si="5"/>
        <v/>
      </c>
      <c r="N54" s="62">
        <f t="shared" si="2"/>
        <v>0</v>
      </c>
      <c r="O54" s="63">
        <f t="shared" si="6"/>
        <v>0</v>
      </c>
      <c r="P54" s="408" t="str">
        <f t="shared" si="3"/>
        <v/>
      </c>
      <c r="Q54" s="409"/>
      <c r="R54" s="36"/>
    </row>
    <row r="55" spans="2:20" s="31" customFormat="1" ht="16.5" thickBot="1" x14ac:dyDescent="0.3">
      <c r="B55" s="37"/>
      <c r="C55" s="396" t="s">
        <v>39</v>
      </c>
      <c r="D55" s="397"/>
      <c r="E55" s="397"/>
      <c r="F55" s="64"/>
      <c r="G55" s="64"/>
      <c r="H55" s="65" t="str">
        <f t="shared" si="4"/>
        <v/>
      </c>
      <c r="I55" s="398"/>
      <c r="J55" s="398"/>
      <c r="K55" s="398"/>
      <c r="L55" s="398"/>
      <c r="M55" s="66" t="str">
        <f t="shared" si="5"/>
        <v/>
      </c>
      <c r="N55" s="67">
        <f t="shared" si="2"/>
        <v>0</v>
      </c>
      <c r="O55" s="68">
        <f t="shared" si="6"/>
        <v>0</v>
      </c>
      <c r="P55" s="399" t="str">
        <f t="shared" si="3"/>
        <v/>
      </c>
      <c r="Q55" s="400"/>
      <c r="R55" s="36"/>
    </row>
    <row r="56" spans="2:20" s="31" customFormat="1" ht="16.5" thickBot="1" x14ac:dyDescent="0.3">
      <c r="B56" s="37"/>
      <c r="C56" s="401" t="s">
        <v>25</v>
      </c>
      <c r="D56" s="402"/>
      <c r="E56" s="402"/>
      <c r="F56" s="69">
        <f>SUM(F49:F55)</f>
        <v>0</v>
      </c>
      <c r="G56" s="69">
        <f>SUM(G49:G55)</f>
        <v>0</v>
      </c>
      <c r="H56" s="70" t="str">
        <f>IF(F56=0,"",(G56/F56))</f>
        <v/>
      </c>
      <c r="I56" s="403">
        <f>SUM(I49:J55)</f>
        <v>0</v>
      </c>
      <c r="J56" s="403"/>
      <c r="K56" s="403">
        <f>SUM(K49:L55)</f>
        <v>0</v>
      </c>
      <c r="L56" s="403"/>
      <c r="M56" s="71" t="str">
        <f>IF(I56=0,"",(K56/I56))</f>
        <v/>
      </c>
      <c r="N56" s="72">
        <f t="shared" si="2"/>
        <v>0</v>
      </c>
      <c r="O56" s="69">
        <f t="shared" si="6"/>
        <v>0</v>
      </c>
      <c r="P56" s="404" t="str">
        <f t="shared" si="3"/>
        <v/>
      </c>
      <c r="Q56" s="405"/>
      <c r="R56" s="36"/>
    </row>
    <row r="57" spans="2:20" s="31" customFormat="1" ht="42.75" customHeight="1" x14ac:dyDescent="0.25">
      <c r="B57" s="37"/>
      <c r="C57" s="35"/>
      <c r="D57" s="35"/>
      <c r="E57" s="35"/>
      <c r="F57" s="389" t="str">
        <f>IF(F56&lt;G56,"Error - el número de expuestos no puede ser menor al número de casos","")</f>
        <v/>
      </c>
      <c r="G57" s="389"/>
      <c r="H57" s="35"/>
      <c r="I57" s="389" t="str">
        <f>IF(I56&lt;K56,"Error - el número de expuestos no puede ser menor al número de casos","")</f>
        <v/>
      </c>
      <c r="J57" s="389"/>
      <c r="K57" s="389"/>
      <c r="L57" s="389"/>
      <c r="M57" s="35"/>
      <c r="N57" s="390" t="str">
        <f>IF(N56=N30,"","Error - La suma NO coincide con el número total de expuestos ")</f>
        <v/>
      </c>
      <c r="O57" s="390" t="str">
        <f>IF(O56=K30,"","Error - La suma NO coincide con el número total de casos ")</f>
        <v/>
      </c>
      <c r="P57" s="41"/>
      <c r="Q57" s="41"/>
      <c r="R57" s="73"/>
      <c r="S57" s="41"/>
    </row>
    <row r="58" spans="2:20" s="31" customFormat="1" ht="15.75" customHeight="1" x14ac:dyDescent="0.25">
      <c r="B58" s="32"/>
      <c r="C58" s="249" t="s">
        <v>40</v>
      </c>
      <c r="D58" s="249"/>
      <c r="E58" s="249"/>
      <c r="F58" s="249"/>
      <c r="G58" s="33"/>
      <c r="H58" s="33"/>
      <c r="I58" s="33"/>
      <c r="J58" s="33"/>
      <c r="K58" s="33"/>
      <c r="L58" s="33"/>
      <c r="M58" s="33"/>
      <c r="N58" s="391"/>
      <c r="O58" s="391"/>
      <c r="P58" s="33"/>
      <c r="Q58" s="33"/>
      <c r="R58" s="36"/>
    </row>
    <row r="59" spans="2:20" s="31" customFormat="1" ht="4.5" customHeight="1" x14ac:dyDescent="0.25">
      <c r="B59" s="32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91"/>
      <c r="O59" s="391"/>
      <c r="P59" s="34"/>
      <c r="Q59" s="34"/>
      <c r="R59" s="36"/>
    </row>
    <row r="60" spans="2:20" s="74" customFormat="1" ht="15" customHeight="1" x14ac:dyDescent="0.25">
      <c r="B60" s="75"/>
      <c r="C60" s="392" t="s">
        <v>41</v>
      </c>
      <c r="D60" s="392"/>
      <c r="E60" s="392"/>
      <c r="F60" s="392"/>
      <c r="G60" s="392"/>
      <c r="H60" s="392"/>
      <c r="I60" s="392"/>
      <c r="J60" s="392"/>
      <c r="K60" s="392"/>
      <c r="L60" s="392"/>
      <c r="M60" s="392"/>
      <c r="N60" s="391"/>
      <c r="O60" s="391"/>
      <c r="P60" s="76"/>
      <c r="Q60" s="76"/>
      <c r="R60" s="77"/>
    </row>
    <row r="61" spans="2:20" s="31" customFormat="1" ht="5.25" customHeight="1" thickBot="1" x14ac:dyDescent="0.3">
      <c r="B61" s="75"/>
      <c r="C61" s="392"/>
      <c r="D61" s="392"/>
      <c r="E61" s="392"/>
      <c r="F61" s="392"/>
      <c r="G61" s="392"/>
      <c r="H61" s="392"/>
      <c r="I61" s="392"/>
      <c r="J61" s="392"/>
      <c r="K61" s="392"/>
      <c r="L61" s="392"/>
      <c r="M61" s="392"/>
      <c r="N61" s="391"/>
      <c r="O61" s="391"/>
      <c r="P61" s="48"/>
      <c r="Q61" s="48"/>
      <c r="R61" s="36"/>
    </row>
    <row r="62" spans="2:20" s="31" customFormat="1" ht="8.25" customHeight="1" thickBot="1" x14ac:dyDescent="0.3">
      <c r="B62" s="75"/>
      <c r="C62" s="78"/>
      <c r="D62" s="79"/>
      <c r="E62" s="79"/>
      <c r="F62" s="80"/>
      <c r="G62" s="79"/>
      <c r="H62" s="79"/>
      <c r="I62" s="393"/>
      <c r="J62" s="48"/>
      <c r="K62" s="48"/>
      <c r="L62" s="48"/>
      <c r="M62" s="48"/>
      <c r="N62" s="391"/>
      <c r="O62" s="391"/>
      <c r="P62" s="48"/>
      <c r="Q62" s="35"/>
      <c r="R62" s="36"/>
    </row>
    <row r="63" spans="2:20" s="31" customFormat="1" ht="18" customHeight="1" thickBot="1" x14ac:dyDescent="0.3">
      <c r="B63" s="75"/>
      <c r="C63" s="81" t="s">
        <v>42</v>
      </c>
      <c r="D63" s="82"/>
      <c r="E63" s="83" t="s">
        <v>43</v>
      </c>
      <c r="F63" s="82"/>
      <c r="G63" s="83" t="s">
        <v>44</v>
      </c>
      <c r="H63" s="82"/>
      <c r="I63" s="394"/>
      <c r="J63" s="48"/>
      <c r="K63" s="48"/>
      <c r="L63" s="48"/>
      <c r="M63" s="48"/>
      <c r="N63" s="391"/>
      <c r="O63" s="391"/>
      <c r="P63" s="48"/>
      <c r="Q63" s="35"/>
      <c r="R63" s="36"/>
    </row>
    <row r="64" spans="2:20" s="31" customFormat="1" ht="9" customHeight="1" thickBot="1" x14ac:dyDescent="0.3">
      <c r="B64" s="75"/>
      <c r="C64" s="84"/>
      <c r="D64" s="85"/>
      <c r="E64" s="86"/>
      <c r="F64" s="85"/>
      <c r="G64" s="86"/>
      <c r="H64" s="85"/>
      <c r="I64" s="395"/>
      <c r="J64" s="48"/>
      <c r="K64" s="48"/>
      <c r="L64" s="48"/>
      <c r="M64" s="48"/>
      <c r="N64" s="391"/>
      <c r="O64" s="391"/>
      <c r="P64" s="48"/>
      <c r="Q64" s="35"/>
      <c r="R64" s="36"/>
    </row>
    <row r="65" spans="2:19" s="31" customFormat="1" ht="8.25" customHeight="1" x14ac:dyDescent="0.25">
      <c r="B65" s="75"/>
      <c r="C65" s="87"/>
      <c r="D65" s="35"/>
      <c r="E65" s="87"/>
      <c r="F65" s="35"/>
      <c r="G65" s="48"/>
      <c r="H65" s="48"/>
      <c r="I65" s="48"/>
      <c r="J65" s="48"/>
      <c r="K65" s="48"/>
      <c r="L65" s="48"/>
      <c r="M65" s="48"/>
      <c r="N65" s="391"/>
      <c r="O65" s="391"/>
      <c r="P65" s="48"/>
      <c r="Q65" s="35"/>
      <c r="R65" s="36"/>
    </row>
    <row r="66" spans="2:19" s="31" customFormat="1" ht="8.25" customHeight="1" thickBot="1" x14ac:dyDescent="0.3">
      <c r="B66" s="37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6"/>
    </row>
    <row r="67" spans="2:19" s="31" customFormat="1" ht="32.25" thickBot="1" x14ac:dyDescent="0.3">
      <c r="B67" s="32"/>
      <c r="C67" s="387" t="str">
        <f>IF($D$63="x","Minutos",IF($F$63="X","Horas",IF($H$63="x","Días","Error")))</f>
        <v>Error</v>
      </c>
      <c r="D67" s="388"/>
      <c r="E67" s="88" t="s">
        <v>45</v>
      </c>
      <c r="F67" s="89" t="s">
        <v>46</v>
      </c>
      <c r="G67" s="89" t="s">
        <v>47</v>
      </c>
      <c r="H67" s="90" t="s">
        <v>48</v>
      </c>
      <c r="I67" s="35"/>
      <c r="J67" s="35"/>
      <c r="K67" s="91"/>
      <c r="L67" s="386" t="str">
        <f>IF($D$63="x","Minutos",IF($F$63="X","Horas",IF($H$63="x","Días","Error")))</f>
        <v>Error</v>
      </c>
      <c r="M67" s="386"/>
      <c r="N67" s="89" t="s">
        <v>46</v>
      </c>
      <c r="O67" s="89" t="s">
        <v>49</v>
      </c>
      <c r="P67" s="89" t="s">
        <v>47</v>
      </c>
      <c r="Q67" s="89" t="s">
        <v>48</v>
      </c>
      <c r="R67" s="36"/>
    </row>
    <row r="68" spans="2:19" s="31" customFormat="1" ht="15.75" x14ac:dyDescent="0.25">
      <c r="B68" s="37"/>
      <c r="C68" s="92">
        <v>0</v>
      </c>
      <c r="D68" s="93">
        <v>2</v>
      </c>
      <c r="E68" s="94">
        <v>0</v>
      </c>
      <c r="F68" s="91">
        <f t="shared" ref="F68:F97" si="7">(C68+D68)/2</f>
        <v>1</v>
      </c>
      <c r="G68" s="91">
        <f t="shared" ref="G68:G97" si="8">E68*F68</f>
        <v>0</v>
      </c>
      <c r="H68" s="95">
        <f>E68</f>
        <v>0</v>
      </c>
      <c r="I68" s="376" t="str">
        <f>IF(E68="","Si no hay casos, dejar cero","")</f>
        <v/>
      </c>
      <c r="J68" s="376"/>
      <c r="K68" s="96">
        <f>Q68</f>
        <v>0</v>
      </c>
      <c r="L68" s="96">
        <v>0</v>
      </c>
      <c r="M68" s="96">
        <v>6</v>
      </c>
      <c r="N68" s="97">
        <f>(L68+M68)/2</f>
        <v>3</v>
      </c>
      <c r="O68" s="96">
        <f>SUM(E68:E70)</f>
        <v>0</v>
      </c>
      <c r="P68" s="91">
        <f>N68*O68</f>
        <v>0</v>
      </c>
      <c r="Q68" s="96">
        <f>O68</f>
        <v>0</v>
      </c>
      <c r="R68" s="98"/>
    </row>
    <row r="69" spans="2:19" s="31" customFormat="1" ht="14.25" customHeight="1" x14ac:dyDescent="0.25">
      <c r="B69" s="37"/>
      <c r="C69" s="99">
        <v>2.1</v>
      </c>
      <c r="D69" s="100">
        <v>4</v>
      </c>
      <c r="E69" s="94">
        <v>0</v>
      </c>
      <c r="F69" s="91">
        <f t="shared" si="7"/>
        <v>3.05</v>
      </c>
      <c r="G69" s="91">
        <f t="shared" si="8"/>
        <v>0</v>
      </c>
      <c r="H69" s="101">
        <f t="shared" ref="H69:H97" si="9">H68+E69</f>
        <v>0</v>
      </c>
      <c r="I69" s="376" t="str">
        <f t="shared" ref="I69:I97" si="10">IF(E69="","Si no hay casos, dejar cero","")</f>
        <v/>
      </c>
      <c r="J69" s="376"/>
      <c r="K69" s="96">
        <f t="shared" ref="K69:K77" si="11">Q69</f>
        <v>0</v>
      </c>
      <c r="L69" s="97">
        <v>6.1</v>
      </c>
      <c r="M69" s="96">
        <v>12</v>
      </c>
      <c r="N69" s="97">
        <f>(L69+M69)/2</f>
        <v>9.0500000000000007</v>
      </c>
      <c r="O69" s="96">
        <f>SUM(E71:E73)</f>
        <v>0</v>
      </c>
      <c r="P69" s="91">
        <f t="shared" ref="P69:P77" si="12">N69*O69</f>
        <v>0</v>
      </c>
      <c r="Q69" s="96">
        <f>Q68+O69</f>
        <v>0</v>
      </c>
      <c r="R69" s="98"/>
    </row>
    <row r="70" spans="2:19" s="31" customFormat="1" ht="14.25" customHeight="1" x14ac:dyDescent="0.25">
      <c r="B70" s="37"/>
      <c r="C70" s="99">
        <v>4.0999999999999996</v>
      </c>
      <c r="D70" s="100">
        <v>6</v>
      </c>
      <c r="E70" s="94">
        <v>0</v>
      </c>
      <c r="F70" s="91">
        <f t="shared" si="7"/>
        <v>5.05</v>
      </c>
      <c r="G70" s="91">
        <f t="shared" si="8"/>
        <v>0</v>
      </c>
      <c r="H70" s="101">
        <f t="shared" si="9"/>
        <v>0</v>
      </c>
      <c r="I70" s="376" t="str">
        <f t="shared" si="10"/>
        <v/>
      </c>
      <c r="J70" s="376"/>
      <c r="K70" s="96">
        <f t="shared" si="11"/>
        <v>0</v>
      </c>
      <c r="L70" s="97">
        <v>12.1</v>
      </c>
      <c r="M70" s="96">
        <v>18</v>
      </c>
      <c r="N70" s="97">
        <f t="shared" ref="N70:N77" si="13">(L70+M70)/2</f>
        <v>15.05</v>
      </c>
      <c r="O70" s="96">
        <f>SUM(E74:E76)</f>
        <v>0</v>
      </c>
      <c r="P70" s="91">
        <f t="shared" si="12"/>
        <v>0</v>
      </c>
      <c r="Q70" s="91">
        <f t="shared" ref="Q70:Q77" si="14">Q69+O70</f>
        <v>0</v>
      </c>
      <c r="R70" s="98"/>
    </row>
    <row r="71" spans="2:19" s="31" customFormat="1" ht="14.25" customHeight="1" x14ac:dyDescent="0.25">
      <c r="B71" s="37"/>
      <c r="C71" s="99">
        <v>6.1</v>
      </c>
      <c r="D71" s="100">
        <v>8</v>
      </c>
      <c r="E71" s="94">
        <v>0</v>
      </c>
      <c r="F71" s="91">
        <f t="shared" si="7"/>
        <v>7.05</v>
      </c>
      <c r="G71" s="91">
        <f t="shared" si="8"/>
        <v>0</v>
      </c>
      <c r="H71" s="101">
        <f t="shared" si="9"/>
        <v>0</v>
      </c>
      <c r="I71" s="376" t="str">
        <f t="shared" si="10"/>
        <v/>
      </c>
      <c r="J71" s="376"/>
      <c r="K71" s="96">
        <f t="shared" si="11"/>
        <v>0</v>
      </c>
      <c r="L71" s="97">
        <v>18.100000000000001</v>
      </c>
      <c r="M71" s="96">
        <v>24</v>
      </c>
      <c r="N71" s="97">
        <f t="shared" si="13"/>
        <v>21.05</v>
      </c>
      <c r="O71" s="96">
        <f>SUM(E77:E79)</f>
        <v>0</v>
      </c>
      <c r="P71" s="91">
        <f t="shared" si="12"/>
        <v>0</v>
      </c>
      <c r="Q71" s="91">
        <f t="shared" si="14"/>
        <v>0</v>
      </c>
      <c r="R71" s="98"/>
    </row>
    <row r="72" spans="2:19" s="31" customFormat="1" ht="14.25" customHeight="1" x14ac:dyDescent="0.25">
      <c r="B72" s="37"/>
      <c r="C72" s="99">
        <v>8.1</v>
      </c>
      <c r="D72" s="100">
        <v>10</v>
      </c>
      <c r="E72" s="94">
        <v>0</v>
      </c>
      <c r="F72" s="91">
        <f t="shared" si="7"/>
        <v>9.0500000000000007</v>
      </c>
      <c r="G72" s="91">
        <f t="shared" si="8"/>
        <v>0</v>
      </c>
      <c r="H72" s="101">
        <f t="shared" si="9"/>
        <v>0</v>
      </c>
      <c r="I72" s="376" t="str">
        <f t="shared" si="10"/>
        <v/>
      </c>
      <c r="J72" s="376"/>
      <c r="K72" s="96">
        <f t="shared" si="11"/>
        <v>0</v>
      </c>
      <c r="L72" s="97">
        <v>24.1</v>
      </c>
      <c r="M72" s="96">
        <v>30</v>
      </c>
      <c r="N72" s="97">
        <f t="shared" si="13"/>
        <v>27.05</v>
      </c>
      <c r="O72" s="96">
        <f>SUM(E80:E82)</f>
        <v>0</v>
      </c>
      <c r="P72" s="91">
        <f t="shared" si="12"/>
        <v>0</v>
      </c>
      <c r="Q72" s="91">
        <f t="shared" si="14"/>
        <v>0</v>
      </c>
      <c r="R72" s="98"/>
    </row>
    <row r="73" spans="2:19" s="31" customFormat="1" ht="14.25" customHeight="1" x14ac:dyDescent="0.25">
      <c r="B73" s="37"/>
      <c r="C73" s="99">
        <v>10.1</v>
      </c>
      <c r="D73" s="93">
        <v>12</v>
      </c>
      <c r="E73" s="94">
        <v>0</v>
      </c>
      <c r="F73" s="91">
        <f t="shared" si="7"/>
        <v>11.05</v>
      </c>
      <c r="G73" s="91">
        <f t="shared" si="8"/>
        <v>0</v>
      </c>
      <c r="H73" s="101">
        <f t="shared" si="9"/>
        <v>0</v>
      </c>
      <c r="I73" s="376" t="str">
        <f t="shared" si="10"/>
        <v/>
      </c>
      <c r="J73" s="376"/>
      <c r="K73" s="96">
        <f t="shared" si="11"/>
        <v>0</v>
      </c>
      <c r="L73" s="97">
        <v>30.1</v>
      </c>
      <c r="M73" s="96">
        <v>36</v>
      </c>
      <c r="N73" s="97">
        <f t="shared" si="13"/>
        <v>33.049999999999997</v>
      </c>
      <c r="O73" s="96">
        <f>SUM(E83:E85)</f>
        <v>0</v>
      </c>
      <c r="P73" s="91">
        <f t="shared" si="12"/>
        <v>0</v>
      </c>
      <c r="Q73" s="91">
        <f t="shared" si="14"/>
        <v>0</v>
      </c>
      <c r="R73" s="98"/>
    </row>
    <row r="74" spans="2:19" s="31" customFormat="1" ht="14.25" customHeight="1" x14ac:dyDescent="0.25">
      <c r="B74" s="37"/>
      <c r="C74" s="99">
        <v>12.1</v>
      </c>
      <c r="D74" s="100">
        <v>14</v>
      </c>
      <c r="E74" s="94">
        <v>0</v>
      </c>
      <c r="F74" s="91">
        <f t="shared" si="7"/>
        <v>13.05</v>
      </c>
      <c r="G74" s="91">
        <f t="shared" si="8"/>
        <v>0</v>
      </c>
      <c r="H74" s="101">
        <f t="shared" si="9"/>
        <v>0</v>
      </c>
      <c r="I74" s="376" t="str">
        <f t="shared" si="10"/>
        <v/>
      </c>
      <c r="J74" s="376"/>
      <c r="K74" s="96">
        <f t="shared" si="11"/>
        <v>0</v>
      </c>
      <c r="L74" s="97">
        <v>36.1</v>
      </c>
      <c r="M74" s="96">
        <v>42</v>
      </c>
      <c r="N74" s="97">
        <f t="shared" si="13"/>
        <v>39.049999999999997</v>
      </c>
      <c r="O74" s="96">
        <f>SUM(E86:E88)</f>
        <v>0</v>
      </c>
      <c r="P74" s="91">
        <f t="shared" si="12"/>
        <v>0</v>
      </c>
      <c r="Q74" s="91">
        <f t="shared" si="14"/>
        <v>0</v>
      </c>
      <c r="R74" s="98"/>
    </row>
    <row r="75" spans="2:19" s="31" customFormat="1" ht="14.25" customHeight="1" x14ac:dyDescent="0.25">
      <c r="B75" s="37"/>
      <c r="C75" s="99">
        <v>14.1</v>
      </c>
      <c r="D75" s="100">
        <v>16</v>
      </c>
      <c r="E75" s="94">
        <v>0</v>
      </c>
      <c r="F75" s="91">
        <f t="shared" si="7"/>
        <v>15.05</v>
      </c>
      <c r="G75" s="91">
        <f t="shared" si="8"/>
        <v>0</v>
      </c>
      <c r="H75" s="101">
        <f t="shared" si="9"/>
        <v>0</v>
      </c>
      <c r="I75" s="376" t="str">
        <f t="shared" si="10"/>
        <v/>
      </c>
      <c r="J75" s="376"/>
      <c r="K75" s="96">
        <f t="shared" si="11"/>
        <v>0</v>
      </c>
      <c r="L75" s="97">
        <v>42.1</v>
      </c>
      <c r="M75" s="96">
        <v>48</v>
      </c>
      <c r="N75" s="97">
        <f t="shared" si="13"/>
        <v>45.05</v>
      </c>
      <c r="O75" s="96">
        <f>SUM(E89:E91)</f>
        <v>0</v>
      </c>
      <c r="P75" s="91">
        <f t="shared" si="12"/>
        <v>0</v>
      </c>
      <c r="Q75" s="91">
        <f t="shared" si="14"/>
        <v>0</v>
      </c>
      <c r="R75" s="36"/>
    </row>
    <row r="76" spans="2:19" s="31" customFormat="1" ht="14.25" customHeight="1" x14ac:dyDescent="0.25">
      <c r="B76" s="37"/>
      <c r="C76" s="99">
        <v>16.100000000000001</v>
      </c>
      <c r="D76" s="100">
        <v>18</v>
      </c>
      <c r="E76" s="94">
        <v>0</v>
      </c>
      <c r="F76" s="91">
        <f t="shared" si="7"/>
        <v>17.05</v>
      </c>
      <c r="G76" s="91">
        <f t="shared" si="8"/>
        <v>0</v>
      </c>
      <c r="H76" s="101">
        <f t="shared" si="9"/>
        <v>0</v>
      </c>
      <c r="I76" s="376" t="str">
        <f t="shared" si="10"/>
        <v/>
      </c>
      <c r="J76" s="376"/>
      <c r="K76" s="96">
        <f t="shared" si="11"/>
        <v>0</v>
      </c>
      <c r="L76" s="97">
        <v>48.1</v>
      </c>
      <c r="M76" s="96">
        <v>54</v>
      </c>
      <c r="N76" s="97">
        <f t="shared" si="13"/>
        <v>51.05</v>
      </c>
      <c r="O76" s="96">
        <f>SUM(E92:E94)</f>
        <v>0</v>
      </c>
      <c r="P76" s="91">
        <f t="shared" si="12"/>
        <v>0</v>
      </c>
      <c r="Q76" s="91">
        <f t="shared" si="14"/>
        <v>0</v>
      </c>
      <c r="R76" s="36"/>
    </row>
    <row r="77" spans="2:19" s="31" customFormat="1" ht="14.25" customHeight="1" x14ac:dyDescent="0.25">
      <c r="B77" s="37"/>
      <c r="C77" s="99">
        <v>18.100000000000001</v>
      </c>
      <c r="D77" s="100">
        <v>20</v>
      </c>
      <c r="E77" s="94">
        <v>0</v>
      </c>
      <c r="F77" s="91">
        <f t="shared" si="7"/>
        <v>19.05</v>
      </c>
      <c r="G77" s="91">
        <f t="shared" si="8"/>
        <v>0</v>
      </c>
      <c r="H77" s="101">
        <f t="shared" si="9"/>
        <v>0</v>
      </c>
      <c r="I77" s="376" t="str">
        <f t="shared" si="10"/>
        <v/>
      </c>
      <c r="J77" s="376"/>
      <c r="K77" s="96">
        <f t="shared" si="11"/>
        <v>0</v>
      </c>
      <c r="L77" s="97">
        <v>54.1</v>
      </c>
      <c r="M77" s="96">
        <v>60</v>
      </c>
      <c r="N77" s="97">
        <f t="shared" si="13"/>
        <v>57.05</v>
      </c>
      <c r="O77" s="96">
        <f>SUM(E95:E97)</f>
        <v>0</v>
      </c>
      <c r="P77" s="91">
        <f t="shared" si="12"/>
        <v>0</v>
      </c>
      <c r="Q77" s="89">
        <f t="shared" si="14"/>
        <v>0</v>
      </c>
      <c r="R77" s="36"/>
    </row>
    <row r="78" spans="2:19" s="31" customFormat="1" ht="14.25" customHeight="1" x14ac:dyDescent="0.25">
      <c r="B78" s="37"/>
      <c r="C78" s="99">
        <v>20.100000000000001</v>
      </c>
      <c r="D78" s="93">
        <v>22</v>
      </c>
      <c r="E78" s="94">
        <v>0</v>
      </c>
      <c r="F78" s="91">
        <f t="shared" si="7"/>
        <v>21.05</v>
      </c>
      <c r="G78" s="91">
        <f t="shared" si="8"/>
        <v>0</v>
      </c>
      <c r="H78" s="101">
        <f t="shared" si="9"/>
        <v>0</v>
      </c>
      <c r="I78" s="376" t="str">
        <f t="shared" si="10"/>
        <v/>
      </c>
      <c r="J78" s="376"/>
      <c r="K78" s="91"/>
      <c r="L78" s="97"/>
      <c r="M78" s="96"/>
      <c r="N78" s="97"/>
      <c r="O78" s="102">
        <f>SUM(O68:O77)</f>
        <v>0</v>
      </c>
      <c r="P78" s="89">
        <f>SUM(P68:P77)</f>
        <v>0</v>
      </c>
      <c r="Q78" s="91"/>
      <c r="R78" s="36"/>
    </row>
    <row r="79" spans="2:19" s="31" customFormat="1" ht="14.25" customHeight="1" x14ac:dyDescent="0.25">
      <c r="B79" s="37"/>
      <c r="C79" s="99">
        <v>22.1</v>
      </c>
      <c r="D79" s="100">
        <v>24</v>
      </c>
      <c r="E79" s="94">
        <v>0</v>
      </c>
      <c r="F79" s="91">
        <f t="shared" si="7"/>
        <v>23.05</v>
      </c>
      <c r="G79" s="91">
        <f t="shared" si="8"/>
        <v>0</v>
      </c>
      <c r="H79" s="101">
        <f t="shared" si="9"/>
        <v>0</v>
      </c>
      <c r="I79" s="376" t="str">
        <f t="shared" si="10"/>
        <v/>
      </c>
      <c r="J79" s="376"/>
      <c r="K79" s="103"/>
      <c r="L79" s="35"/>
      <c r="M79" s="35"/>
      <c r="N79" s="35"/>
      <c r="O79" s="35"/>
      <c r="P79" s="35"/>
      <c r="Q79" s="35"/>
      <c r="R79" s="36"/>
    </row>
    <row r="80" spans="2:19" s="31" customFormat="1" ht="14.25" customHeight="1" x14ac:dyDescent="0.25">
      <c r="B80" s="37"/>
      <c r="C80" s="99">
        <v>24.1</v>
      </c>
      <c r="D80" s="100">
        <v>26</v>
      </c>
      <c r="E80" s="94">
        <v>0</v>
      </c>
      <c r="F80" s="91">
        <f t="shared" si="7"/>
        <v>25.05</v>
      </c>
      <c r="G80" s="91">
        <f t="shared" si="8"/>
        <v>0</v>
      </c>
      <c r="H80" s="101">
        <f t="shared" si="9"/>
        <v>0</v>
      </c>
      <c r="I80" s="376" t="str">
        <f t="shared" si="10"/>
        <v/>
      </c>
      <c r="J80" s="376"/>
      <c r="K80" s="103"/>
      <c r="L80" s="104"/>
      <c r="M80" s="105"/>
      <c r="N80" s="104"/>
      <c r="O80" s="105"/>
      <c r="P80" s="106"/>
      <c r="Q80" s="107"/>
      <c r="R80" s="108"/>
      <c r="S80" s="76"/>
    </row>
    <row r="81" spans="2:19" s="31" customFormat="1" ht="14.25" customHeight="1" x14ac:dyDescent="0.25">
      <c r="B81" s="37"/>
      <c r="C81" s="99">
        <v>26.1</v>
      </c>
      <c r="D81" s="100">
        <v>28</v>
      </c>
      <c r="E81" s="94">
        <v>0</v>
      </c>
      <c r="F81" s="91">
        <f t="shared" si="7"/>
        <v>27.05</v>
      </c>
      <c r="G81" s="91">
        <f t="shared" si="8"/>
        <v>0</v>
      </c>
      <c r="H81" s="101">
        <f t="shared" si="9"/>
        <v>0</v>
      </c>
      <c r="I81" s="376" t="str">
        <f t="shared" si="10"/>
        <v/>
      </c>
      <c r="J81" s="376"/>
      <c r="K81" s="103"/>
      <c r="L81" s="372"/>
      <c r="M81" s="372"/>
      <c r="N81" s="372"/>
      <c r="O81" s="35"/>
      <c r="P81" s="35"/>
      <c r="Q81" s="106"/>
      <c r="R81" s="108"/>
      <c r="S81" s="76"/>
    </row>
    <row r="82" spans="2:19" s="31" customFormat="1" ht="14.25" customHeight="1" x14ac:dyDescent="0.25">
      <c r="B82" s="37"/>
      <c r="C82" s="99">
        <v>28.1</v>
      </c>
      <c r="D82" s="100">
        <v>30</v>
      </c>
      <c r="E82" s="94">
        <v>0</v>
      </c>
      <c r="F82" s="91">
        <f t="shared" si="7"/>
        <v>29.05</v>
      </c>
      <c r="G82" s="91">
        <f t="shared" si="8"/>
        <v>0</v>
      </c>
      <c r="H82" s="101">
        <f t="shared" si="9"/>
        <v>0</v>
      </c>
      <c r="I82" s="376" t="str">
        <f t="shared" si="10"/>
        <v/>
      </c>
      <c r="J82" s="376"/>
      <c r="K82" s="91"/>
      <c r="L82" s="386"/>
      <c r="M82" s="386"/>
      <c r="N82" s="89"/>
      <c r="O82" s="89"/>
      <c r="P82" s="89"/>
      <c r="Q82" s="89"/>
      <c r="R82" s="109"/>
      <c r="S82" s="76"/>
    </row>
    <row r="83" spans="2:19" s="31" customFormat="1" ht="14.25" customHeight="1" x14ac:dyDescent="0.25">
      <c r="B83" s="37"/>
      <c r="C83" s="99">
        <v>30.1</v>
      </c>
      <c r="D83" s="93">
        <v>32</v>
      </c>
      <c r="E83" s="94">
        <v>0</v>
      </c>
      <c r="F83" s="91">
        <f t="shared" si="7"/>
        <v>31.05</v>
      </c>
      <c r="G83" s="91">
        <f t="shared" si="8"/>
        <v>0</v>
      </c>
      <c r="H83" s="101">
        <f t="shared" si="9"/>
        <v>0</v>
      </c>
      <c r="I83" s="376" t="str">
        <f t="shared" si="10"/>
        <v/>
      </c>
      <c r="J83" s="376"/>
      <c r="K83" s="96"/>
      <c r="L83" s="96"/>
      <c r="M83" s="96"/>
      <c r="N83" s="97"/>
      <c r="O83" s="96"/>
      <c r="P83" s="91"/>
      <c r="Q83" s="96"/>
      <c r="R83" s="109"/>
      <c r="S83" s="76"/>
    </row>
    <row r="84" spans="2:19" s="31" customFormat="1" ht="14.25" customHeight="1" x14ac:dyDescent="0.25">
      <c r="B84" s="37"/>
      <c r="C84" s="99">
        <v>32.1</v>
      </c>
      <c r="D84" s="100">
        <v>34</v>
      </c>
      <c r="E84" s="94">
        <v>0</v>
      </c>
      <c r="F84" s="91">
        <f t="shared" si="7"/>
        <v>33.049999999999997</v>
      </c>
      <c r="G84" s="91">
        <f t="shared" si="8"/>
        <v>0</v>
      </c>
      <c r="H84" s="101">
        <f t="shared" si="9"/>
        <v>0</v>
      </c>
      <c r="I84" s="376" t="str">
        <f t="shared" si="10"/>
        <v/>
      </c>
      <c r="J84" s="376"/>
      <c r="K84" s="96"/>
      <c r="L84" s="97"/>
      <c r="M84" s="96"/>
      <c r="N84" s="97"/>
      <c r="O84" s="96"/>
      <c r="P84" s="91"/>
      <c r="Q84" s="91"/>
      <c r="R84" s="110"/>
      <c r="S84" s="35"/>
    </row>
    <row r="85" spans="2:19" s="31" customFormat="1" ht="14.25" customHeight="1" x14ac:dyDescent="0.25">
      <c r="B85" s="37"/>
      <c r="C85" s="99">
        <v>34.1</v>
      </c>
      <c r="D85" s="100">
        <v>36</v>
      </c>
      <c r="E85" s="94">
        <v>0</v>
      </c>
      <c r="F85" s="91">
        <f t="shared" si="7"/>
        <v>35.049999999999997</v>
      </c>
      <c r="G85" s="91">
        <f t="shared" si="8"/>
        <v>0</v>
      </c>
      <c r="H85" s="101">
        <f t="shared" si="9"/>
        <v>0</v>
      </c>
      <c r="I85" s="376" t="str">
        <f t="shared" si="10"/>
        <v/>
      </c>
      <c r="J85" s="376"/>
      <c r="K85" s="96"/>
      <c r="L85" s="35"/>
      <c r="M85" s="35"/>
      <c r="N85" s="35"/>
      <c r="O85" s="35"/>
      <c r="P85" s="35"/>
      <c r="Q85" s="35"/>
      <c r="R85" s="110"/>
      <c r="S85" s="35"/>
    </row>
    <row r="86" spans="2:19" s="31" customFormat="1" ht="14.25" customHeight="1" thickBot="1" x14ac:dyDescent="0.3">
      <c r="B86" s="37"/>
      <c r="C86" s="99">
        <v>36.1</v>
      </c>
      <c r="D86" s="100">
        <v>38</v>
      </c>
      <c r="E86" s="94">
        <v>0</v>
      </c>
      <c r="F86" s="91">
        <f t="shared" si="7"/>
        <v>37.049999999999997</v>
      </c>
      <c r="G86" s="91">
        <f t="shared" si="8"/>
        <v>0</v>
      </c>
      <c r="H86" s="101">
        <f t="shared" si="9"/>
        <v>0</v>
      </c>
      <c r="I86" s="376" t="str">
        <f t="shared" si="10"/>
        <v/>
      </c>
      <c r="J86" s="376"/>
      <c r="K86" s="96"/>
      <c r="L86" s="35"/>
      <c r="M86" s="35"/>
      <c r="N86" s="35"/>
      <c r="O86" s="35"/>
      <c r="P86" s="35"/>
      <c r="Q86" s="35"/>
      <c r="R86" s="110"/>
      <c r="S86" s="35"/>
    </row>
    <row r="87" spans="2:19" s="31" customFormat="1" ht="14.25" customHeight="1" x14ac:dyDescent="0.25">
      <c r="B87" s="37"/>
      <c r="C87" s="99">
        <v>38.1</v>
      </c>
      <c r="D87" s="100">
        <v>40</v>
      </c>
      <c r="E87" s="94">
        <v>0</v>
      </c>
      <c r="F87" s="91">
        <f t="shared" si="7"/>
        <v>39.049999999999997</v>
      </c>
      <c r="G87" s="91">
        <f t="shared" si="8"/>
        <v>0</v>
      </c>
      <c r="H87" s="101">
        <f t="shared" si="9"/>
        <v>0</v>
      </c>
      <c r="I87" s="376" t="str">
        <f t="shared" si="10"/>
        <v/>
      </c>
      <c r="J87" s="376"/>
      <c r="K87" s="96"/>
      <c r="L87" s="383" t="s">
        <v>50</v>
      </c>
      <c r="M87" s="384"/>
      <c r="N87" s="384"/>
      <c r="O87" s="385"/>
      <c r="P87" s="111"/>
      <c r="Q87" s="112" t="str">
        <f>IF($D$63="x","Minutos",IF($F$63="X","Horas",IF($H$63="x","Días","Error")))</f>
        <v>Error</v>
      </c>
      <c r="R87" s="110"/>
      <c r="S87" s="35"/>
    </row>
    <row r="88" spans="2:19" s="31" customFormat="1" ht="14.25" customHeight="1" x14ac:dyDescent="0.25">
      <c r="B88" s="37"/>
      <c r="C88" s="99">
        <v>40.1</v>
      </c>
      <c r="D88" s="93">
        <v>42</v>
      </c>
      <c r="E88" s="94">
        <v>0</v>
      </c>
      <c r="F88" s="91">
        <f t="shared" si="7"/>
        <v>41.05</v>
      </c>
      <c r="G88" s="91">
        <f t="shared" si="8"/>
        <v>0</v>
      </c>
      <c r="H88" s="101">
        <f t="shared" si="9"/>
        <v>0</v>
      </c>
      <c r="I88" s="376" t="str">
        <f t="shared" si="10"/>
        <v/>
      </c>
      <c r="J88" s="376"/>
      <c r="K88" s="96"/>
      <c r="L88" s="377" t="s">
        <v>51</v>
      </c>
      <c r="M88" s="378"/>
      <c r="N88" s="378"/>
      <c r="O88" s="379"/>
      <c r="P88" s="113"/>
      <c r="Q88" s="114" t="str">
        <f>IF($D$63="x","Minutos",IF($F$63="X","Horas",IF($H$63="x","Días","Error")))</f>
        <v>Error</v>
      </c>
      <c r="R88" s="110"/>
      <c r="S88" s="35"/>
    </row>
    <row r="89" spans="2:19" s="31" customFormat="1" ht="14.25" customHeight="1" x14ac:dyDescent="0.25">
      <c r="B89" s="37"/>
      <c r="C89" s="99">
        <v>42.1</v>
      </c>
      <c r="D89" s="100">
        <v>44</v>
      </c>
      <c r="E89" s="94">
        <v>0</v>
      </c>
      <c r="F89" s="91">
        <f t="shared" si="7"/>
        <v>43.05</v>
      </c>
      <c r="G89" s="91">
        <f t="shared" si="8"/>
        <v>0</v>
      </c>
      <c r="H89" s="101">
        <f t="shared" si="9"/>
        <v>0</v>
      </c>
      <c r="I89" s="376" t="str">
        <f t="shared" si="10"/>
        <v/>
      </c>
      <c r="J89" s="376"/>
      <c r="K89" s="96"/>
      <c r="L89" s="377" t="s">
        <v>52</v>
      </c>
      <c r="M89" s="378"/>
      <c r="N89" s="378"/>
      <c r="O89" s="379"/>
      <c r="P89" s="115" t="e">
        <f>G98/H97</f>
        <v>#DIV/0!</v>
      </c>
      <c r="Q89" s="114" t="str">
        <f>IF($D$63="x","Minutos",IF($F$63="X","Horas",IF($H$63="x","Días","Error")))</f>
        <v>Error</v>
      </c>
      <c r="R89" s="110"/>
      <c r="S89" s="35"/>
    </row>
    <row r="90" spans="2:19" s="31" customFormat="1" ht="14.25" customHeight="1" thickBot="1" x14ac:dyDescent="0.3">
      <c r="B90" s="37"/>
      <c r="C90" s="99">
        <v>44.1</v>
      </c>
      <c r="D90" s="100">
        <v>46</v>
      </c>
      <c r="E90" s="94">
        <v>0</v>
      </c>
      <c r="F90" s="91">
        <f t="shared" si="7"/>
        <v>45.05</v>
      </c>
      <c r="G90" s="91">
        <f t="shared" si="8"/>
        <v>0</v>
      </c>
      <c r="H90" s="101">
        <f t="shared" si="9"/>
        <v>0</v>
      </c>
      <c r="I90" s="372" t="str">
        <f t="shared" si="10"/>
        <v/>
      </c>
      <c r="J90" s="372"/>
      <c r="K90" s="106"/>
      <c r="L90" s="380" t="s">
        <v>53</v>
      </c>
      <c r="M90" s="381"/>
      <c r="N90" s="381"/>
      <c r="O90" s="382"/>
      <c r="P90" s="116" t="e">
        <f>P95+(((P94-P96)/P97)*5)</f>
        <v>#N/A</v>
      </c>
      <c r="Q90" s="117" t="str">
        <f>IF($D$63="x","Minutos",IF($F$63="X","Horas",IF($H$63="x","Días","Error")))</f>
        <v>Error</v>
      </c>
      <c r="R90" s="36"/>
      <c r="S90" s="35"/>
    </row>
    <row r="91" spans="2:19" s="31" customFormat="1" ht="19.5" customHeight="1" x14ac:dyDescent="0.25">
      <c r="B91" s="37"/>
      <c r="C91" s="99">
        <v>46.1</v>
      </c>
      <c r="D91" s="100">
        <v>48</v>
      </c>
      <c r="E91" s="94">
        <v>0</v>
      </c>
      <c r="F91" s="91">
        <f t="shared" si="7"/>
        <v>47.05</v>
      </c>
      <c r="G91" s="91">
        <f t="shared" si="8"/>
        <v>0</v>
      </c>
      <c r="H91" s="101">
        <f t="shared" si="9"/>
        <v>0</v>
      </c>
      <c r="I91" s="372" t="str">
        <f t="shared" si="10"/>
        <v/>
      </c>
      <c r="J91" s="372"/>
      <c r="K91" s="106"/>
      <c r="L91" s="375" t="str">
        <f>IF(P88&lt;P87,"Error - el periodo de incubación mas largo no puede ser menor al periodo mas corto corto"," ")</f>
        <v xml:space="preserve"> </v>
      </c>
      <c r="M91" s="375"/>
      <c r="N91" s="375"/>
      <c r="O91" s="375"/>
      <c r="P91" s="375"/>
      <c r="Q91" s="375"/>
      <c r="R91" s="36"/>
      <c r="S91" s="35"/>
    </row>
    <row r="92" spans="2:19" s="31" customFormat="1" ht="14.25" customHeight="1" x14ac:dyDescent="0.25">
      <c r="B92" s="37"/>
      <c r="C92" s="99">
        <v>48.1</v>
      </c>
      <c r="D92" s="100">
        <v>50</v>
      </c>
      <c r="E92" s="94">
        <v>0</v>
      </c>
      <c r="F92" s="91">
        <f t="shared" si="7"/>
        <v>49.05</v>
      </c>
      <c r="G92" s="91">
        <f t="shared" si="8"/>
        <v>0</v>
      </c>
      <c r="H92" s="101">
        <f t="shared" si="9"/>
        <v>0</v>
      </c>
      <c r="I92" s="372" t="str">
        <f t="shared" si="10"/>
        <v/>
      </c>
      <c r="J92" s="372"/>
      <c r="K92" s="106"/>
      <c r="L92" s="35"/>
      <c r="M92" s="35"/>
      <c r="N92" s="35"/>
      <c r="O92" s="35"/>
      <c r="P92" s="35"/>
      <c r="Q92" s="35"/>
      <c r="R92" s="36"/>
      <c r="S92" s="35"/>
    </row>
    <row r="93" spans="2:19" s="31" customFormat="1" ht="14.25" customHeight="1" x14ac:dyDescent="0.25">
      <c r="B93" s="37"/>
      <c r="C93" s="99">
        <v>50.1</v>
      </c>
      <c r="D93" s="93">
        <v>52</v>
      </c>
      <c r="E93" s="94">
        <v>0</v>
      </c>
      <c r="F93" s="91">
        <f t="shared" si="7"/>
        <v>51.05</v>
      </c>
      <c r="G93" s="91">
        <f t="shared" si="8"/>
        <v>0</v>
      </c>
      <c r="H93" s="101">
        <f t="shared" si="9"/>
        <v>0</v>
      </c>
      <c r="I93" s="372" t="str">
        <f t="shared" si="10"/>
        <v/>
      </c>
      <c r="J93" s="372"/>
      <c r="K93" s="106"/>
      <c r="L93" s="106"/>
      <c r="M93" s="106"/>
      <c r="N93" s="106"/>
      <c r="O93" s="106"/>
      <c r="P93" s="106"/>
      <c r="Q93" s="106"/>
      <c r="R93" s="36"/>
      <c r="S93" s="35"/>
    </row>
    <row r="94" spans="2:19" s="31" customFormat="1" ht="14.25" customHeight="1" x14ac:dyDescent="0.25">
      <c r="B94" s="37"/>
      <c r="C94" s="99">
        <v>52.1</v>
      </c>
      <c r="D94" s="100">
        <v>54</v>
      </c>
      <c r="E94" s="94">
        <v>0</v>
      </c>
      <c r="F94" s="91">
        <f t="shared" si="7"/>
        <v>53.05</v>
      </c>
      <c r="G94" s="91">
        <f t="shared" si="8"/>
        <v>0</v>
      </c>
      <c r="H94" s="101">
        <f t="shared" si="9"/>
        <v>0</v>
      </c>
      <c r="I94" s="372" t="str">
        <f t="shared" si="10"/>
        <v/>
      </c>
      <c r="J94" s="372"/>
      <c r="K94" s="106"/>
      <c r="L94" s="373" t="s">
        <v>54</v>
      </c>
      <c r="M94" s="373"/>
      <c r="N94" s="373"/>
      <c r="O94" s="373"/>
      <c r="P94" s="118">
        <f>(O78-1)/2</f>
        <v>-0.5</v>
      </c>
      <c r="Q94" s="91" t="str">
        <f>IF($D$63="x","Minutos",IF($F$63="X","Horas",IF($H$63="x","Días","Error")))</f>
        <v>Error</v>
      </c>
      <c r="R94" s="36"/>
      <c r="S94" s="35"/>
    </row>
    <row r="95" spans="2:19" s="31" customFormat="1" ht="14.25" customHeight="1" x14ac:dyDescent="0.25">
      <c r="B95" s="37"/>
      <c r="C95" s="99">
        <v>54.1</v>
      </c>
      <c r="D95" s="100">
        <v>56</v>
      </c>
      <c r="E95" s="94">
        <v>0</v>
      </c>
      <c r="F95" s="91">
        <f t="shared" si="7"/>
        <v>55.05</v>
      </c>
      <c r="G95" s="91">
        <f t="shared" si="8"/>
        <v>0</v>
      </c>
      <c r="H95" s="101">
        <f t="shared" si="9"/>
        <v>0</v>
      </c>
      <c r="I95" s="372" t="str">
        <f t="shared" si="10"/>
        <v/>
      </c>
      <c r="J95" s="372"/>
      <c r="K95" s="106"/>
      <c r="L95" s="373" t="s">
        <v>55</v>
      </c>
      <c r="M95" s="373"/>
      <c r="N95" s="373"/>
      <c r="O95" s="373"/>
      <c r="P95" s="118" t="e">
        <f>VLOOKUP(P94,$K$68:$Q$77,2)</f>
        <v>#N/A</v>
      </c>
      <c r="Q95" s="91" t="str">
        <f>IF($D$63="x","Minutos",IF($F$63="X","Horas",IF($H$63="x","Días","Error")))</f>
        <v>Error</v>
      </c>
      <c r="R95" s="36"/>
      <c r="S95" s="35"/>
    </row>
    <row r="96" spans="2:19" s="31" customFormat="1" ht="14.25" customHeight="1" x14ac:dyDescent="0.25">
      <c r="B96" s="37"/>
      <c r="C96" s="99">
        <v>56.1</v>
      </c>
      <c r="D96" s="100">
        <v>58</v>
      </c>
      <c r="E96" s="94">
        <v>0</v>
      </c>
      <c r="F96" s="91">
        <f t="shared" si="7"/>
        <v>57.05</v>
      </c>
      <c r="G96" s="91">
        <f t="shared" si="8"/>
        <v>0</v>
      </c>
      <c r="H96" s="101">
        <f t="shared" si="9"/>
        <v>0</v>
      </c>
      <c r="I96" s="372" t="str">
        <f t="shared" si="10"/>
        <v/>
      </c>
      <c r="J96" s="372"/>
      <c r="K96" s="106"/>
      <c r="L96" s="374" t="s">
        <v>56</v>
      </c>
      <c r="M96" s="374"/>
      <c r="N96" s="374"/>
      <c r="O96" s="374"/>
      <c r="P96" s="118" t="e">
        <f>VLOOKUP(P94,$Q$68:$Q$77,1)</f>
        <v>#N/A</v>
      </c>
      <c r="Q96" s="91" t="str">
        <f>IF($D$63="x","Minutos",IF($F$63="X","Horas",IF($H$63="x","Días","Error")))</f>
        <v>Error</v>
      </c>
      <c r="R96" s="36"/>
      <c r="S96" s="35"/>
    </row>
    <row r="97" spans="1:43" s="31" customFormat="1" ht="14.25" customHeight="1" thickBot="1" x14ac:dyDescent="0.3">
      <c r="B97" s="37"/>
      <c r="C97" s="99">
        <v>58.1</v>
      </c>
      <c r="D97" s="100">
        <v>60</v>
      </c>
      <c r="E97" s="94">
        <v>0</v>
      </c>
      <c r="F97" s="91">
        <f t="shared" si="7"/>
        <v>59.05</v>
      </c>
      <c r="G97" s="91">
        <f t="shared" si="8"/>
        <v>0</v>
      </c>
      <c r="H97" s="101">
        <f t="shared" si="9"/>
        <v>0</v>
      </c>
      <c r="I97" s="372" t="str">
        <f t="shared" si="10"/>
        <v/>
      </c>
      <c r="J97" s="372"/>
      <c r="K97" s="106"/>
      <c r="L97" s="374" t="s">
        <v>57</v>
      </c>
      <c r="M97" s="374"/>
      <c r="N97" s="374"/>
      <c r="O97" s="374"/>
      <c r="P97" s="118" t="e">
        <f>VLOOKUP(P95,$L$68:$Q$77,4,0)</f>
        <v>#N/A</v>
      </c>
      <c r="Q97" s="91" t="str">
        <f>IF($D$63="x","Minutos",IF($F$63="X","Horas",IF($H$63="x","Días","Error")))</f>
        <v>Error</v>
      </c>
      <c r="R97" s="36"/>
      <c r="S97" s="35"/>
    </row>
    <row r="98" spans="1:43" s="31" customFormat="1" ht="33" customHeight="1" thickBot="1" x14ac:dyDescent="0.3">
      <c r="B98" s="37"/>
      <c r="C98" s="119"/>
      <c r="D98" s="120" t="s">
        <v>25</v>
      </c>
      <c r="E98" s="121">
        <f>SUM(E68:E97)</f>
        <v>0</v>
      </c>
      <c r="F98" s="89"/>
      <c r="G98" s="122">
        <f>SUM(G68:G97)</f>
        <v>0</v>
      </c>
      <c r="H98" s="123"/>
      <c r="I98" s="276" t="str">
        <f>IF(E98=K30,"","         Error - La suma de los casos NO coincide con el número de casos descrito inicialmente")</f>
        <v/>
      </c>
      <c r="J98" s="276"/>
      <c r="K98" s="276"/>
      <c r="L98" s="276"/>
      <c r="M98" s="276"/>
      <c r="N98" s="276"/>
      <c r="O98" s="276"/>
      <c r="P98" s="124"/>
      <c r="Q98" s="124"/>
      <c r="R98" s="108"/>
      <c r="S98" s="76"/>
    </row>
    <row r="99" spans="1:43" s="31" customFormat="1" ht="42.75" customHeight="1" x14ac:dyDescent="0.25">
      <c r="B99" s="37"/>
      <c r="C99" s="125"/>
      <c r="D99" s="125"/>
      <c r="E99" s="35"/>
      <c r="F99" s="35"/>
      <c r="G99" s="35"/>
      <c r="H99" s="35"/>
      <c r="I99" s="106"/>
      <c r="J99" s="106"/>
      <c r="K99" s="106"/>
      <c r="L99" s="106"/>
      <c r="M99" s="106"/>
      <c r="N99" s="106"/>
      <c r="O99" s="106"/>
      <c r="P99" s="106"/>
      <c r="Q99" s="106"/>
      <c r="R99" s="36"/>
    </row>
    <row r="100" spans="1:43" s="31" customFormat="1" ht="15.75" customHeight="1" x14ac:dyDescent="0.25">
      <c r="B100" s="32"/>
      <c r="C100" s="249" t="s">
        <v>58</v>
      </c>
      <c r="D100" s="249"/>
      <c r="E100" s="249"/>
      <c r="F100" s="249"/>
      <c r="G100" s="249"/>
      <c r="H100" s="249"/>
      <c r="I100" s="249"/>
      <c r="J100" s="249"/>
      <c r="K100" s="34"/>
      <c r="L100" s="33"/>
      <c r="M100" s="33"/>
      <c r="N100" s="35"/>
      <c r="O100" s="35"/>
      <c r="P100" s="35"/>
      <c r="Q100" s="35"/>
      <c r="R100" s="36"/>
    </row>
    <row r="101" spans="1:43" s="31" customFormat="1" ht="15" customHeight="1" x14ac:dyDescent="0.25">
      <c r="B101" s="126"/>
      <c r="C101" s="358" t="s">
        <v>59</v>
      </c>
      <c r="D101" s="358"/>
      <c r="E101" s="358"/>
      <c r="F101" s="358"/>
      <c r="G101" s="358"/>
      <c r="H101" s="358"/>
      <c r="I101" s="358"/>
      <c r="J101" s="358"/>
      <c r="K101" s="48"/>
      <c r="L101" s="33"/>
      <c r="M101" s="33"/>
      <c r="N101" s="35"/>
      <c r="O101" s="35"/>
      <c r="P101" s="35"/>
      <c r="Q101" s="35"/>
      <c r="R101" s="36"/>
    </row>
    <row r="102" spans="1:43" s="31" customFormat="1" ht="36" customHeight="1" thickBot="1" x14ac:dyDescent="0.3">
      <c r="B102" s="126"/>
      <c r="C102" s="359" t="s">
        <v>60</v>
      </c>
      <c r="D102" s="359"/>
      <c r="E102" s="359"/>
      <c r="F102" s="359"/>
      <c r="G102" s="359"/>
      <c r="H102" s="359"/>
      <c r="I102" s="359"/>
      <c r="J102" s="359"/>
      <c r="K102" s="48"/>
      <c r="L102" s="33"/>
      <c r="M102" s="33"/>
      <c r="N102" s="35"/>
      <c r="O102" s="35"/>
      <c r="P102" s="35"/>
      <c r="Q102" s="35"/>
      <c r="R102" s="36"/>
    </row>
    <row r="103" spans="1:43" s="31" customFormat="1" ht="15" customHeight="1" thickBot="1" x14ac:dyDescent="0.3">
      <c r="B103" s="126"/>
      <c r="C103" s="35"/>
      <c r="D103" s="35"/>
      <c r="E103" s="35"/>
      <c r="F103" s="48"/>
      <c r="G103" s="48"/>
      <c r="H103" s="48"/>
      <c r="I103" s="48"/>
      <c r="J103" s="48"/>
      <c r="K103" s="48"/>
      <c r="L103" s="360" t="s">
        <v>61</v>
      </c>
      <c r="M103" s="361"/>
      <c r="N103" s="127"/>
      <c r="O103" s="128">
        <v>0.9</v>
      </c>
      <c r="P103" s="366" t="str">
        <f>IF(N103="X",1.65,IF(N104="X",1.96,IF(N105="X",2.58,"ERROR - Seleccione un índice de confianza")))</f>
        <v>ERROR - Seleccione un índice de confianza</v>
      </c>
      <c r="Q103" s="367"/>
      <c r="R103" s="36"/>
      <c r="T103" s="348"/>
    </row>
    <row r="104" spans="1:43" s="31" customFormat="1" ht="15" customHeight="1" x14ac:dyDescent="0.25">
      <c r="B104" s="126"/>
      <c r="C104" s="349" t="s">
        <v>62</v>
      </c>
      <c r="D104" s="350"/>
      <c r="E104" s="129"/>
      <c r="F104" s="48"/>
      <c r="G104" s="48"/>
      <c r="H104" s="48"/>
      <c r="I104" s="48"/>
      <c r="J104" s="48"/>
      <c r="K104" s="48"/>
      <c r="L104" s="362"/>
      <c r="M104" s="363"/>
      <c r="N104" s="130"/>
      <c r="O104" s="131">
        <v>0.95</v>
      </c>
      <c r="P104" s="368"/>
      <c r="Q104" s="369"/>
      <c r="R104" s="36"/>
      <c r="T104" s="348"/>
    </row>
    <row r="105" spans="1:43" s="31" customFormat="1" ht="15" customHeight="1" thickBot="1" x14ac:dyDescent="0.3">
      <c r="B105" s="126"/>
      <c r="C105" s="351" t="s">
        <v>63</v>
      </c>
      <c r="D105" s="352"/>
      <c r="E105" s="132"/>
      <c r="F105" s="48"/>
      <c r="G105" s="48"/>
      <c r="H105" s="48"/>
      <c r="I105" s="48"/>
      <c r="J105" s="48"/>
      <c r="K105" s="48"/>
      <c r="L105" s="364"/>
      <c r="M105" s="365"/>
      <c r="N105" s="133"/>
      <c r="O105" s="134">
        <v>0.99</v>
      </c>
      <c r="P105" s="370"/>
      <c r="Q105" s="371"/>
      <c r="R105" s="36"/>
      <c r="T105" s="348"/>
    </row>
    <row r="106" spans="1:43" s="31" customFormat="1" ht="16.5" thickBot="1" x14ac:dyDescent="0.3">
      <c r="B106" s="37"/>
      <c r="C106" s="35"/>
      <c r="D106" s="35"/>
      <c r="E106" s="35"/>
      <c r="F106" s="35"/>
      <c r="G106" s="35"/>
      <c r="H106" s="35"/>
      <c r="I106" s="35"/>
      <c r="J106" s="35"/>
      <c r="K106" s="35"/>
      <c r="L106" s="35"/>
      <c r="M106" s="35"/>
      <c r="N106" s="35"/>
      <c r="O106" s="35"/>
      <c r="P106" s="35"/>
      <c r="Q106" s="35"/>
      <c r="R106" s="36"/>
    </row>
    <row r="107" spans="1:43" s="58" customFormat="1" ht="15" customHeight="1" x14ac:dyDescent="0.25">
      <c r="A107" s="31"/>
      <c r="B107" s="37"/>
      <c r="C107" s="266" t="s">
        <v>64</v>
      </c>
      <c r="D107" s="256" t="s">
        <v>65</v>
      </c>
      <c r="E107" s="256"/>
      <c r="F107" s="256"/>
      <c r="G107" s="256"/>
      <c r="H107" s="256" t="s">
        <v>66</v>
      </c>
      <c r="I107" s="256"/>
      <c r="J107" s="256"/>
      <c r="K107" s="256"/>
      <c r="L107" s="256"/>
      <c r="M107" s="256" t="s">
        <v>67</v>
      </c>
      <c r="N107" s="270" t="str">
        <f>IF(E104="X","RR","OR")</f>
        <v>OR</v>
      </c>
      <c r="O107" s="271"/>
      <c r="P107" s="270" t="s">
        <v>68</v>
      </c>
      <c r="Q107" s="356"/>
      <c r="R107" s="135"/>
      <c r="S107" s="136"/>
      <c r="T107" s="136"/>
      <c r="U107" s="136"/>
      <c r="V107" s="136"/>
      <c r="W107" s="136"/>
      <c r="X107" s="31"/>
      <c r="Y107" s="31"/>
      <c r="Z107" s="31"/>
      <c r="AA107" s="31"/>
      <c r="AB107" s="31"/>
      <c r="AC107" s="31"/>
      <c r="AD107" s="31"/>
      <c r="AE107" s="31"/>
      <c r="AF107" s="31"/>
      <c r="AG107" s="31"/>
      <c r="AH107" s="31"/>
      <c r="AI107" s="31"/>
      <c r="AJ107" s="31"/>
      <c r="AK107" s="31"/>
      <c r="AL107" s="31"/>
      <c r="AM107" s="31"/>
      <c r="AN107" s="31"/>
      <c r="AO107" s="31"/>
      <c r="AP107" s="31"/>
      <c r="AQ107" s="31"/>
    </row>
    <row r="108" spans="1:43" s="58" customFormat="1" ht="15" customHeight="1" x14ac:dyDescent="0.25">
      <c r="A108" s="31"/>
      <c r="B108" s="37"/>
      <c r="C108" s="353"/>
      <c r="D108" s="342" t="s">
        <v>69</v>
      </c>
      <c r="E108" s="342"/>
      <c r="F108" s="342" t="s">
        <v>25</v>
      </c>
      <c r="G108" s="342" t="s">
        <v>70</v>
      </c>
      <c r="H108" s="342" t="s">
        <v>69</v>
      </c>
      <c r="I108" s="342"/>
      <c r="J108" s="343" t="s">
        <v>25</v>
      </c>
      <c r="K108" s="345" t="s">
        <v>70</v>
      </c>
      <c r="L108" s="346"/>
      <c r="M108" s="342"/>
      <c r="N108" s="354"/>
      <c r="O108" s="355"/>
      <c r="P108" s="354"/>
      <c r="Q108" s="357"/>
      <c r="R108" s="135"/>
      <c r="S108" s="106"/>
      <c r="T108" s="136"/>
      <c r="U108" s="136"/>
      <c r="V108" s="136"/>
      <c r="W108" s="136"/>
      <c r="X108" s="31"/>
      <c r="Y108" s="31"/>
      <c r="Z108" s="31"/>
      <c r="AA108" s="31"/>
      <c r="AB108" s="31"/>
      <c r="AC108" s="31"/>
      <c r="AD108" s="31"/>
      <c r="AE108" s="31"/>
      <c r="AF108" s="31"/>
      <c r="AG108" s="31"/>
      <c r="AH108" s="31"/>
      <c r="AI108" s="31"/>
      <c r="AJ108" s="31"/>
      <c r="AK108" s="31"/>
      <c r="AL108" s="31"/>
      <c r="AM108" s="31"/>
      <c r="AN108" s="31"/>
      <c r="AO108" s="31"/>
      <c r="AP108" s="31"/>
      <c r="AQ108" s="31"/>
    </row>
    <row r="109" spans="1:43" s="58" customFormat="1" ht="16.5" thickBot="1" x14ac:dyDescent="0.3">
      <c r="A109" s="31"/>
      <c r="B109" s="37"/>
      <c r="C109" s="267"/>
      <c r="D109" s="137" t="s">
        <v>71</v>
      </c>
      <c r="E109" s="137" t="s">
        <v>72</v>
      </c>
      <c r="F109" s="258"/>
      <c r="G109" s="258"/>
      <c r="H109" s="137" t="s">
        <v>71</v>
      </c>
      <c r="I109" s="137" t="s">
        <v>72</v>
      </c>
      <c r="J109" s="344"/>
      <c r="K109" s="272"/>
      <c r="L109" s="273"/>
      <c r="M109" s="258"/>
      <c r="N109" s="272"/>
      <c r="O109" s="273"/>
      <c r="P109" s="137" t="s">
        <v>73</v>
      </c>
      <c r="Q109" s="138" t="s">
        <v>74</v>
      </c>
      <c r="R109" s="139"/>
      <c r="S109" s="140"/>
      <c r="T109" s="141"/>
      <c r="U109" s="136"/>
      <c r="V109" s="136"/>
      <c r="W109" s="136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</row>
    <row r="110" spans="1:43" s="58" customFormat="1" ht="16.5" customHeight="1" x14ac:dyDescent="0.25">
      <c r="A110" s="31"/>
      <c r="B110" s="37"/>
      <c r="C110" s="142"/>
      <c r="D110" s="143"/>
      <c r="E110" s="143"/>
      <c r="F110" s="93" t="str">
        <f>IF(C110="","",(D110+E110))</f>
        <v/>
      </c>
      <c r="G110" s="144" t="str">
        <f>IF(C110="","",(D110/F110))</f>
        <v/>
      </c>
      <c r="H110" s="143"/>
      <c r="I110" s="143"/>
      <c r="J110" s="145" t="str">
        <f>IF(C110="","",(H110+I110))</f>
        <v/>
      </c>
      <c r="K110" s="347" t="str">
        <f>IF(C110="","",(H110/J110))</f>
        <v/>
      </c>
      <c r="L110" s="347"/>
      <c r="M110" s="146" t="str">
        <f>IF(C110="","",(G110-K110))</f>
        <v/>
      </c>
      <c r="N110" s="333" t="str">
        <f>IF(C110="","",IF($N$107="RR",((D110/(D110+E110))/(H110/(H110+I110))),IF($N$107="OR",((D110*I110)/(E110*H110)),"ERROR")))</f>
        <v/>
      </c>
      <c r="O110" s="333"/>
      <c r="P110" s="147" t="str">
        <f>IF(C110="","",(N110^(1-($P$103/(SQRT((($J110+$F110)*((($D110*$I110)-($E110*$H110))*(($D110*$I110)-($E110*$H110)))/(($D110+$H110)*($E110+$I110)*($D110+$E110)*($H110+$I110)))))))))</f>
        <v/>
      </c>
      <c r="Q110" s="148" t="str">
        <f t="shared" ref="Q110:Q124" si="15">IF(C110="","",(N110^(1+($P$103/(SQRT((($J110+$F110)*((($D110*$I110)-($E110*$H110))*(($D110*$I110)-($E110*$H110)))/(($D110+$H110)*($E110+$I110)*($D110+$E110)*($H110+$I110)))))))))</f>
        <v/>
      </c>
      <c r="R110" s="149" t="str">
        <f>UPPER(C110)</f>
        <v/>
      </c>
      <c r="S110" s="150" t="str">
        <f>IF(C110="","",IF($E$104="X",IF(T110&lt;&gt;$K$30,"Error - la suma de Grupo A y B debe ser igual al total de casos",""),IF(T110&lt;&gt;$N$30,"Error - la suma de Grupo A y B debe ser igual al total de expuestos","")))</f>
        <v/>
      </c>
      <c r="T110" s="151" t="e">
        <f>J110+F110</f>
        <v>#VALUE!</v>
      </c>
      <c r="U110" s="152"/>
      <c r="V110" s="136"/>
      <c r="W110" s="136"/>
      <c r="X110" s="31"/>
      <c r="Y110" s="31"/>
      <c r="Z110" s="31"/>
      <c r="AA110" s="31"/>
      <c r="AB110" s="31"/>
      <c r="AC110" s="31"/>
      <c r="AD110" s="31"/>
      <c r="AE110" s="31"/>
      <c r="AF110" s="31"/>
      <c r="AG110" s="31"/>
      <c r="AH110" s="31"/>
      <c r="AI110" s="31"/>
      <c r="AJ110" s="31"/>
      <c r="AK110" s="31"/>
      <c r="AL110" s="31"/>
      <c r="AM110" s="31"/>
      <c r="AN110" s="31"/>
      <c r="AO110" s="31"/>
      <c r="AP110" s="31"/>
      <c r="AQ110" s="31"/>
    </row>
    <row r="111" spans="1:43" s="58" customFormat="1" ht="16.5" customHeight="1" x14ac:dyDescent="0.25">
      <c r="A111" s="31"/>
      <c r="B111" s="37"/>
      <c r="C111" s="44"/>
      <c r="D111" s="59"/>
      <c r="E111" s="59"/>
      <c r="F111" s="100" t="str">
        <f t="shared" ref="F111:F124" si="16">IF(C111="","",(D111+E111))</f>
        <v/>
      </c>
      <c r="G111" s="153" t="str">
        <f t="shared" ref="G111:G124" si="17">IF(C111="","",(D111/F111))</f>
        <v/>
      </c>
      <c r="H111" s="59"/>
      <c r="I111" s="59"/>
      <c r="J111" s="154" t="str">
        <f t="shared" ref="J111:J124" si="18">IF(C111="","",(H111+I111))</f>
        <v/>
      </c>
      <c r="K111" s="332" t="str">
        <f t="shared" ref="K111:K124" si="19">IF(C111="","",(H111/J111))</f>
        <v/>
      </c>
      <c r="L111" s="332"/>
      <c r="M111" s="155" t="str">
        <f t="shared" ref="M111:M124" si="20">IF(C111="","",(G111-K111))</f>
        <v/>
      </c>
      <c r="N111" s="333" t="str">
        <f t="shared" ref="N111:N124" si="21">IF(C111="","",IF($N$107="RR",((D111/(D111+E111))/(H111/(H111+I111))),IF($N$107="OR",((D111*I111)/(E111*H111)),"ERROR")))</f>
        <v/>
      </c>
      <c r="O111" s="333"/>
      <c r="P111" s="147" t="str">
        <f t="shared" ref="P111:P124" si="22">IF(C111="","",(N111^(1-($P$103/(SQRT((($J111+$F111)*((($D111*$I111)-($E111*$H111))*(($D111*$I111)-($E111*$H111)))/(($D111+$H111)*($E111+$I111)*($D111+$E111)*($H111+$I111)))))))))</f>
        <v/>
      </c>
      <c r="Q111" s="148" t="str">
        <f t="shared" si="15"/>
        <v/>
      </c>
      <c r="R111" s="149" t="str">
        <f t="shared" ref="R111:R124" si="23">UPPER(C111)</f>
        <v/>
      </c>
      <c r="S111" s="150" t="str">
        <f t="shared" ref="S111:S124" si="24">IF(C111="","",IF($E$104="X",IF(T111&lt;&gt;$K$30,"Error - la suma de Grupo A y B debe ser igual al total de casos",""),IF(T111&lt;&gt;$N$30,"Error - la suma de Grupo A y B debe ser igual al total de expuestos","")))</f>
        <v/>
      </c>
      <c r="T111" s="151" t="e">
        <f t="shared" ref="T111:T124" si="25">J111+F111</f>
        <v>#VALUE!</v>
      </c>
      <c r="U111" s="136"/>
      <c r="V111" s="136"/>
      <c r="W111" s="136"/>
      <c r="X111" s="31"/>
      <c r="Y111" s="31"/>
      <c r="Z111" s="31"/>
      <c r="AA111" s="31"/>
      <c r="AB111" s="31"/>
      <c r="AC111" s="31"/>
      <c r="AD111" s="31"/>
      <c r="AE111" s="31"/>
      <c r="AF111" s="31"/>
      <c r="AG111" s="31"/>
      <c r="AH111" s="31"/>
      <c r="AI111" s="31"/>
      <c r="AJ111" s="31"/>
      <c r="AK111" s="31"/>
      <c r="AL111" s="31"/>
      <c r="AM111" s="31"/>
      <c r="AN111" s="31"/>
      <c r="AO111" s="31"/>
      <c r="AP111" s="31"/>
      <c r="AQ111" s="31"/>
    </row>
    <row r="112" spans="1:43" s="58" customFormat="1" ht="16.5" customHeight="1" x14ac:dyDescent="0.25">
      <c r="A112" s="31"/>
      <c r="B112" s="37"/>
      <c r="C112" s="44"/>
      <c r="D112" s="59"/>
      <c r="E112" s="59"/>
      <c r="F112" s="100" t="str">
        <f t="shared" si="16"/>
        <v/>
      </c>
      <c r="G112" s="153" t="str">
        <f t="shared" si="17"/>
        <v/>
      </c>
      <c r="H112" s="59"/>
      <c r="I112" s="59"/>
      <c r="J112" s="154" t="str">
        <f t="shared" si="18"/>
        <v/>
      </c>
      <c r="K112" s="332" t="str">
        <f t="shared" si="19"/>
        <v/>
      </c>
      <c r="L112" s="332"/>
      <c r="M112" s="155" t="str">
        <f t="shared" si="20"/>
        <v/>
      </c>
      <c r="N112" s="333" t="str">
        <f t="shared" si="21"/>
        <v/>
      </c>
      <c r="O112" s="333"/>
      <c r="P112" s="147" t="str">
        <f t="shared" si="22"/>
        <v/>
      </c>
      <c r="Q112" s="148" t="str">
        <f t="shared" si="15"/>
        <v/>
      </c>
      <c r="R112" s="149" t="str">
        <f t="shared" si="23"/>
        <v/>
      </c>
      <c r="S112" s="150" t="str">
        <f t="shared" si="24"/>
        <v/>
      </c>
      <c r="T112" s="151" t="e">
        <f t="shared" si="25"/>
        <v>#VALUE!</v>
      </c>
      <c r="U112" s="136"/>
      <c r="V112" s="136"/>
      <c r="W112" s="136"/>
      <c r="X112" s="31"/>
      <c r="Y112" s="31"/>
      <c r="Z112" s="31"/>
      <c r="AA112" s="31"/>
      <c r="AB112" s="31"/>
      <c r="AC112" s="31"/>
      <c r="AD112" s="31"/>
      <c r="AE112" s="31"/>
      <c r="AF112" s="31"/>
      <c r="AG112" s="31"/>
      <c r="AH112" s="31"/>
      <c r="AI112" s="31"/>
      <c r="AJ112" s="31"/>
      <c r="AK112" s="31"/>
      <c r="AL112" s="31"/>
      <c r="AM112" s="31"/>
      <c r="AN112" s="31"/>
      <c r="AO112" s="31"/>
      <c r="AP112" s="31"/>
      <c r="AQ112" s="31"/>
    </row>
    <row r="113" spans="1:43" s="58" customFormat="1" ht="16.5" customHeight="1" x14ac:dyDescent="0.25">
      <c r="A113" s="31"/>
      <c r="B113" s="37"/>
      <c r="C113" s="44"/>
      <c r="D113" s="59"/>
      <c r="E113" s="59"/>
      <c r="F113" s="100" t="str">
        <f t="shared" si="16"/>
        <v/>
      </c>
      <c r="G113" s="153" t="str">
        <f t="shared" si="17"/>
        <v/>
      </c>
      <c r="H113" s="59"/>
      <c r="I113" s="59"/>
      <c r="J113" s="154" t="str">
        <f t="shared" si="18"/>
        <v/>
      </c>
      <c r="K113" s="332" t="str">
        <f t="shared" si="19"/>
        <v/>
      </c>
      <c r="L113" s="332"/>
      <c r="M113" s="155" t="str">
        <f t="shared" si="20"/>
        <v/>
      </c>
      <c r="N113" s="333" t="str">
        <f t="shared" si="21"/>
        <v/>
      </c>
      <c r="O113" s="333"/>
      <c r="P113" s="147" t="str">
        <f t="shared" si="22"/>
        <v/>
      </c>
      <c r="Q113" s="148" t="str">
        <f t="shared" si="15"/>
        <v/>
      </c>
      <c r="R113" s="149" t="str">
        <f t="shared" si="23"/>
        <v/>
      </c>
      <c r="S113" s="150" t="str">
        <f t="shared" si="24"/>
        <v/>
      </c>
      <c r="T113" s="151" t="e">
        <f t="shared" si="25"/>
        <v>#VALUE!</v>
      </c>
      <c r="U113" s="136"/>
      <c r="V113" s="136"/>
      <c r="W113" s="136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  <c r="AN113" s="31"/>
      <c r="AO113" s="31"/>
      <c r="AP113" s="31"/>
      <c r="AQ113" s="31"/>
    </row>
    <row r="114" spans="1:43" s="58" customFormat="1" ht="16.5" customHeight="1" x14ac:dyDescent="0.25">
      <c r="A114" s="31"/>
      <c r="B114" s="37"/>
      <c r="C114" s="44"/>
      <c r="D114" s="59"/>
      <c r="E114" s="59"/>
      <c r="F114" s="100" t="str">
        <f t="shared" si="16"/>
        <v/>
      </c>
      <c r="G114" s="153" t="str">
        <f t="shared" si="17"/>
        <v/>
      </c>
      <c r="H114" s="59"/>
      <c r="I114" s="59"/>
      <c r="J114" s="154" t="str">
        <f t="shared" si="18"/>
        <v/>
      </c>
      <c r="K114" s="332" t="str">
        <f t="shared" si="19"/>
        <v/>
      </c>
      <c r="L114" s="332"/>
      <c r="M114" s="155" t="str">
        <f t="shared" si="20"/>
        <v/>
      </c>
      <c r="N114" s="333" t="str">
        <f t="shared" si="21"/>
        <v/>
      </c>
      <c r="O114" s="333"/>
      <c r="P114" s="147" t="str">
        <f t="shared" si="22"/>
        <v/>
      </c>
      <c r="Q114" s="148" t="str">
        <f t="shared" si="15"/>
        <v/>
      </c>
      <c r="R114" s="149" t="str">
        <f t="shared" si="23"/>
        <v/>
      </c>
      <c r="S114" s="150" t="str">
        <f t="shared" si="24"/>
        <v/>
      </c>
      <c r="T114" s="151" t="e">
        <f t="shared" si="25"/>
        <v>#VALUE!</v>
      </c>
      <c r="U114" s="136"/>
      <c r="V114" s="136"/>
      <c r="W114" s="136"/>
      <c r="X114" s="31"/>
      <c r="Y114" s="31"/>
      <c r="Z114" s="31"/>
      <c r="AA114" s="31"/>
      <c r="AB114" s="31"/>
      <c r="AC114" s="31"/>
      <c r="AD114" s="31"/>
      <c r="AE114" s="31"/>
      <c r="AF114" s="31"/>
      <c r="AG114" s="31"/>
      <c r="AH114" s="31"/>
      <c r="AI114" s="31"/>
      <c r="AJ114" s="31"/>
      <c r="AK114" s="31"/>
      <c r="AL114" s="31"/>
      <c r="AM114" s="31"/>
      <c r="AN114" s="31"/>
      <c r="AO114" s="31"/>
      <c r="AP114" s="31"/>
      <c r="AQ114" s="31"/>
    </row>
    <row r="115" spans="1:43" s="58" customFormat="1" ht="16.5" customHeight="1" x14ac:dyDescent="0.25">
      <c r="A115" s="31"/>
      <c r="B115" s="37"/>
      <c r="C115" s="44"/>
      <c r="D115" s="59"/>
      <c r="E115" s="59"/>
      <c r="F115" s="100" t="str">
        <f t="shared" si="16"/>
        <v/>
      </c>
      <c r="G115" s="153" t="str">
        <f>IF(C115="","",(D115/F115))</f>
        <v/>
      </c>
      <c r="H115" s="59"/>
      <c r="I115" s="59"/>
      <c r="J115" s="154" t="str">
        <f t="shared" si="18"/>
        <v/>
      </c>
      <c r="K115" s="332" t="str">
        <f t="shared" si="19"/>
        <v/>
      </c>
      <c r="L115" s="332"/>
      <c r="M115" s="155" t="str">
        <f t="shared" si="20"/>
        <v/>
      </c>
      <c r="N115" s="333" t="str">
        <f t="shared" si="21"/>
        <v/>
      </c>
      <c r="O115" s="333"/>
      <c r="P115" s="147" t="str">
        <f t="shared" si="22"/>
        <v/>
      </c>
      <c r="Q115" s="148" t="str">
        <f t="shared" si="15"/>
        <v/>
      </c>
      <c r="R115" s="149" t="str">
        <f t="shared" si="23"/>
        <v/>
      </c>
      <c r="S115" s="150" t="str">
        <f t="shared" si="24"/>
        <v/>
      </c>
      <c r="T115" s="151">
        <v>0</v>
      </c>
      <c r="U115" s="136"/>
      <c r="V115" s="136"/>
      <c r="W115" s="136"/>
      <c r="X115" s="31"/>
      <c r="Y115" s="31"/>
      <c r="Z115" s="31"/>
      <c r="AA115" s="31"/>
      <c r="AB115" s="31"/>
      <c r="AC115" s="31"/>
      <c r="AD115" s="31"/>
      <c r="AE115" s="31"/>
      <c r="AF115" s="31"/>
      <c r="AG115" s="31"/>
      <c r="AH115" s="31"/>
      <c r="AI115" s="31"/>
      <c r="AJ115" s="31"/>
      <c r="AK115" s="31"/>
      <c r="AL115" s="31"/>
      <c r="AM115" s="31"/>
      <c r="AN115" s="31"/>
      <c r="AO115" s="31"/>
      <c r="AP115" s="31"/>
      <c r="AQ115" s="31"/>
    </row>
    <row r="116" spans="1:43" s="58" customFormat="1" ht="16.5" customHeight="1" x14ac:dyDescent="0.25">
      <c r="A116" s="31"/>
      <c r="B116" s="37"/>
      <c r="C116" s="44"/>
      <c r="D116" s="59"/>
      <c r="E116" s="59"/>
      <c r="F116" s="100" t="str">
        <f t="shared" si="16"/>
        <v/>
      </c>
      <c r="G116" s="153" t="str">
        <f t="shared" si="17"/>
        <v/>
      </c>
      <c r="H116" s="59"/>
      <c r="I116" s="59"/>
      <c r="J116" s="154" t="str">
        <f t="shared" si="18"/>
        <v/>
      </c>
      <c r="K116" s="332" t="str">
        <f t="shared" si="19"/>
        <v/>
      </c>
      <c r="L116" s="332"/>
      <c r="M116" s="155" t="str">
        <f t="shared" si="20"/>
        <v/>
      </c>
      <c r="N116" s="333" t="str">
        <f t="shared" si="21"/>
        <v/>
      </c>
      <c r="O116" s="333"/>
      <c r="P116" s="147" t="str">
        <f t="shared" si="22"/>
        <v/>
      </c>
      <c r="Q116" s="148" t="str">
        <f t="shared" si="15"/>
        <v/>
      </c>
      <c r="R116" s="149" t="str">
        <f t="shared" si="23"/>
        <v/>
      </c>
      <c r="S116" s="150" t="str">
        <f t="shared" si="24"/>
        <v/>
      </c>
      <c r="T116" s="151" t="e">
        <f>J116+F116</f>
        <v>#VALUE!</v>
      </c>
      <c r="U116" s="136"/>
      <c r="V116" s="136"/>
      <c r="W116" s="136"/>
      <c r="X116" s="31"/>
      <c r="Y116" s="31"/>
      <c r="Z116" s="31"/>
      <c r="AA116" s="31"/>
      <c r="AB116" s="31"/>
      <c r="AC116" s="31"/>
      <c r="AD116" s="31"/>
      <c r="AE116" s="31"/>
      <c r="AF116" s="31"/>
      <c r="AG116" s="31"/>
      <c r="AH116" s="31"/>
      <c r="AI116" s="31"/>
      <c r="AJ116" s="31"/>
      <c r="AK116" s="31"/>
      <c r="AL116" s="31"/>
      <c r="AM116" s="31"/>
      <c r="AN116" s="31"/>
      <c r="AO116" s="31"/>
      <c r="AP116" s="31"/>
      <c r="AQ116" s="31"/>
    </row>
    <row r="117" spans="1:43" s="58" customFormat="1" ht="16.5" customHeight="1" x14ac:dyDescent="0.25">
      <c r="A117" s="31"/>
      <c r="B117" s="37"/>
      <c r="C117" s="44"/>
      <c r="D117" s="59"/>
      <c r="E117" s="59"/>
      <c r="F117" s="100" t="str">
        <f t="shared" si="16"/>
        <v/>
      </c>
      <c r="G117" s="153" t="str">
        <f t="shared" si="17"/>
        <v/>
      </c>
      <c r="H117" s="59"/>
      <c r="I117" s="59"/>
      <c r="J117" s="154" t="str">
        <f t="shared" si="18"/>
        <v/>
      </c>
      <c r="K117" s="332" t="str">
        <f t="shared" si="19"/>
        <v/>
      </c>
      <c r="L117" s="332"/>
      <c r="M117" s="155" t="str">
        <f t="shared" si="20"/>
        <v/>
      </c>
      <c r="N117" s="333" t="str">
        <f t="shared" si="21"/>
        <v/>
      </c>
      <c r="O117" s="333"/>
      <c r="P117" s="147" t="str">
        <f t="shared" si="22"/>
        <v/>
      </c>
      <c r="Q117" s="148" t="str">
        <f t="shared" si="15"/>
        <v/>
      </c>
      <c r="R117" s="149" t="str">
        <f t="shared" si="23"/>
        <v/>
      </c>
      <c r="S117" s="150" t="str">
        <f t="shared" si="24"/>
        <v/>
      </c>
      <c r="T117" s="151" t="e">
        <f t="shared" si="25"/>
        <v>#VALUE!</v>
      </c>
      <c r="U117" s="136"/>
      <c r="V117" s="136"/>
      <c r="W117" s="136"/>
      <c r="X117" s="31"/>
      <c r="Y117" s="31"/>
      <c r="Z117" s="31"/>
      <c r="AA117" s="31"/>
      <c r="AB117" s="31"/>
      <c r="AC117" s="31"/>
      <c r="AD117" s="31"/>
      <c r="AE117" s="31"/>
      <c r="AF117" s="31"/>
      <c r="AG117" s="31"/>
      <c r="AH117" s="31"/>
      <c r="AI117" s="31"/>
      <c r="AJ117" s="31"/>
      <c r="AK117" s="31"/>
      <c r="AL117" s="31"/>
      <c r="AM117" s="31"/>
      <c r="AN117" s="31"/>
      <c r="AO117" s="31"/>
      <c r="AP117" s="31"/>
      <c r="AQ117" s="31"/>
    </row>
    <row r="118" spans="1:43" s="58" customFormat="1" ht="16.5" customHeight="1" x14ac:dyDescent="0.25">
      <c r="A118" s="31"/>
      <c r="B118" s="37"/>
      <c r="C118" s="44"/>
      <c r="D118" s="59"/>
      <c r="E118" s="59"/>
      <c r="F118" s="100" t="str">
        <f t="shared" si="16"/>
        <v/>
      </c>
      <c r="G118" s="153" t="str">
        <f t="shared" si="17"/>
        <v/>
      </c>
      <c r="H118" s="59"/>
      <c r="I118" s="59"/>
      <c r="J118" s="154" t="str">
        <f t="shared" si="18"/>
        <v/>
      </c>
      <c r="K118" s="332" t="str">
        <f t="shared" si="19"/>
        <v/>
      </c>
      <c r="L118" s="332"/>
      <c r="M118" s="155" t="str">
        <f t="shared" si="20"/>
        <v/>
      </c>
      <c r="N118" s="333" t="str">
        <f t="shared" si="21"/>
        <v/>
      </c>
      <c r="O118" s="333"/>
      <c r="P118" s="147" t="str">
        <f t="shared" si="22"/>
        <v/>
      </c>
      <c r="Q118" s="148" t="str">
        <f t="shared" si="15"/>
        <v/>
      </c>
      <c r="R118" s="149" t="str">
        <f t="shared" si="23"/>
        <v/>
      </c>
      <c r="S118" s="150" t="str">
        <f t="shared" si="24"/>
        <v/>
      </c>
      <c r="T118" s="151" t="e">
        <f t="shared" si="25"/>
        <v>#VALUE!</v>
      </c>
      <c r="U118" s="136"/>
      <c r="V118" s="136"/>
      <c r="W118" s="136"/>
      <c r="X118" s="31"/>
      <c r="Y118" s="31"/>
      <c r="Z118" s="31"/>
      <c r="AA118" s="31"/>
      <c r="AB118" s="31"/>
      <c r="AC118" s="31"/>
      <c r="AD118" s="31"/>
      <c r="AE118" s="31"/>
      <c r="AF118" s="31"/>
      <c r="AG118" s="31"/>
      <c r="AH118" s="31"/>
      <c r="AI118" s="31"/>
      <c r="AJ118" s="31"/>
      <c r="AK118" s="31"/>
      <c r="AL118" s="31"/>
      <c r="AM118" s="31"/>
      <c r="AN118" s="31"/>
      <c r="AO118" s="31"/>
      <c r="AP118" s="31"/>
      <c r="AQ118" s="31"/>
    </row>
    <row r="119" spans="1:43" s="58" customFormat="1" ht="16.5" customHeight="1" x14ac:dyDescent="0.25">
      <c r="A119" s="31"/>
      <c r="B119" s="37"/>
      <c r="C119" s="44"/>
      <c r="D119" s="59"/>
      <c r="E119" s="59"/>
      <c r="F119" s="100" t="str">
        <f t="shared" si="16"/>
        <v/>
      </c>
      <c r="G119" s="153" t="str">
        <f t="shared" si="17"/>
        <v/>
      </c>
      <c r="H119" s="59"/>
      <c r="I119" s="59"/>
      <c r="J119" s="154" t="str">
        <f t="shared" si="18"/>
        <v/>
      </c>
      <c r="K119" s="332" t="str">
        <f t="shared" si="19"/>
        <v/>
      </c>
      <c r="L119" s="332"/>
      <c r="M119" s="155" t="str">
        <f t="shared" si="20"/>
        <v/>
      </c>
      <c r="N119" s="333" t="str">
        <f t="shared" si="21"/>
        <v/>
      </c>
      <c r="O119" s="333"/>
      <c r="P119" s="147" t="str">
        <f t="shared" si="22"/>
        <v/>
      </c>
      <c r="Q119" s="148" t="str">
        <f t="shared" si="15"/>
        <v/>
      </c>
      <c r="R119" s="149" t="str">
        <f t="shared" si="23"/>
        <v/>
      </c>
      <c r="S119" s="150" t="str">
        <f t="shared" si="24"/>
        <v/>
      </c>
      <c r="T119" s="151" t="e">
        <f t="shared" si="25"/>
        <v>#VALUE!</v>
      </c>
      <c r="U119" s="136"/>
      <c r="V119" s="136"/>
      <c r="W119" s="136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</row>
    <row r="120" spans="1:43" s="58" customFormat="1" ht="16.5" customHeight="1" x14ac:dyDescent="0.25">
      <c r="A120" s="31"/>
      <c r="B120" s="37"/>
      <c r="C120" s="44"/>
      <c r="D120" s="59"/>
      <c r="E120" s="59"/>
      <c r="F120" s="100" t="str">
        <f t="shared" si="16"/>
        <v/>
      </c>
      <c r="G120" s="153" t="str">
        <f t="shared" si="17"/>
        <v/>
      </c>
      <c r="H120" s="59"/>
      <c r="I120" s="59"/>
      <c r="J120" s="154" t="str">
        <f t="shared" si="18"/>
        <v/>
      </c>
      <c r="K120" s="332" t="str">
        <f t="shared" si="19"/>
        <v/>
      </c>
      <c r="L120" s="332"/>
      <c r="M120" s="155" t="str">
        <f t="shared" si="20"/>
        <v/>
      </c>
      <c r="N120" s="333" t="str">
        <f t="shared" si="21"/>
        <v/>
      </c>
      <c r="O120" s="333"/>
      <c r="P120" s="147" t="str">
        <f t="shared" si="22"/>
        <v/>
      </c>
      <c r="Q120" s="148" t="str">
        <f t="shared" si="15"/>
        <v/>
      </c>
      <c r="R120" s="149" t="str">
        <f t="shared" si="23"/>
        <v/>
      </c>
      <c r="S120" s="150" t="str">
        <f t="shared" si="24"/>
        <v/>
      </c>
      <c r="T120" s="151" t="e">
        <f t="shared" si="25"/>
        <v>#VALUE!</v>
      </c>
      <c r="U120" s="136"/>
      <c r="V120" s="136"/>
      <c r="W120" s="136"/>
      <c r="X120" s="31"/>
      <c r="Y120" s="31"/>
      <c r="Z120" s="31"/>
      <c r="AA120" s="31"/>
      <c r="AB120" s="31"/>
      <c r="AC120" s="31"/>
      <c r="AD120" s="31"/>
      <c r="AE120" s="31"/>
      <c r="AF120" s="31"/>
      <c r="AG120" s="31"/>
      <c r="AH120" s="31"/>
      <c r="AI120" s="31"/>
      <c r="AJ120" s="31"/>
      <c r="AK120" s="31"/>
      <c r="AL120" s="31"/>
      <c r="AM120" s="31"/>
      <c r="AN120" s="31"/>
      <c r="AO120" s="31"/>
      <c r="AP120" s="31"/>
      <c r="AQ120" s="31"/>
    </row>
    <row r="121" spans="1:43" s="58" customFormat="1" ht="16.5" customHeight="1" x14ac:dyDescent="0.25">
      <c r="A121" s="31"/>
      <c r="B121" s="37"/>
      <c r="C121" s="44"/>
      <c r="D121" s="59"/>
      <c r="E121" s="59"/>
      <c r="F121" s="100" t="str">
        <f t="shared" si="16"/>
        <v/>
      </c>
      <c r="G121" s="153" t="str">
        <f t="shared" si="17"/>
        <v/>
      </c>
      <c r="H121" s="59"/>
      <c r="I121" s="59"/>
      <c r="J121" s="154" t="str">
        <f t="shared" si="18"/>
        <v/>
      </c>
      <c r="K121" s="332" t="str">
        <f t="shared" si="19"/>
        <v/>
      </c>
      <c r="L121" s="332"/>
      <c r="M121" s="156" t="str">
        <f t="shared" si="20"/>
        <v/>
      </c>
      <c r="N121" s="333" t="str">
        <f t="shared" si="21"/>
        <v/>
      </c>
      <c r="O121" s="333"/>
      <c r="P121" s="147" t="str">
        <f t="shared" si="22"/>
        <v/>
      </c>
      <c r="Q121" s="148" t="str">
        <f t="shared" si="15"/>
        <v/>
      </c>
      <c r="R121" s="149" t="str">
        <f t="shared" si="23"/>
        <v/>
      </c>
      <c r="S121" s="150" t="str">
        <f t="shared" si="24"/>
        <v/>
      </c>
      <c r="T121" s="151" t="e">
        <f t="shared" si="25"/>
        <v>#VALUE!</v>
      </c>
      <c r="U121" s="136"/>
      <c r="V121" s="136"/>
      <c r="W121" s="136"/>
      <c r="X121" s="31"/>
      <c r="Y121" s="31"/>
      <c r="Z121" s="31"/>
      <c r="AA121" s="31"/>
      <c r="AB121" s="31"/>
      <c r="AC121" s="31"/>
      <c r="AD121" s="31"/>
      <c r="AE121" s="31"/>
      <c r="AF121" s="31"/>
      <c r="AG121" s="31"/>
      <c r="AH121" s="31"/>
      <c r="AI121" s="31"/>
      <c r="AJ121" s="31"/>
      <c r="AK121" s="31"/>
      <c r="AL121" s="31"/>
      <c r="AM121" s="31"/>
      <c r="AN121" s="31"/>
      <c r="AO121" s="31"/>
      <c r="AP121" s="31"/>
      <c r="AQ121" s="31"/>
    </row>
    <row r="122" spans="1:43" s="58" customFormat="1" ht="16.5" customHeight="1" x14ac:dyDescent="0.25">
      <c r="A122" s="31"/>
      <c r="B122" s="37"/>
      <c r="C122" s="44"/>
      <c r="D122" s="59"/>
      <c r="E122" s="59"/>
      <c r="F122" s="100" t="str">
        <f t="shared" si="16"/>
        <v/>
      </c>
      <c r="G122" s="153" t="str">
        <f t="shared" si="17"/>
        <v/>
      </c>
      <c r="H122" s="59"/>
      <c r="I122" s="59"/>
      <c r="J122" s="154" t="str">
        <f t="shared" si="18"/>
        <v/>
      </c>
      <c r="K122" s="332" t="str">
        <f t="shared" si="19"/>
        <v/>
      </c>
      <c r="L122" s="332"/>
      <c r="M122" s="156" t="str">
        <f t="shared" si="20"/>
        <v/>
      </c>
      <c r="N122" s="333" t="str">
        <f t="shared" si="21"/>
        <v/>
      </c>
      <c r="O122" s="333"/>
      <c r="P122" s="147" t="str">
        <f t="shared" si="22"/>
        <v/>
      </c>
      <c r="Q122" s="148" t="str">
        <f t="shared" si="15"/>
        <v/>
      </c>
      <c r="R122" s="149" t="str">
        <f t="shared" si="23"/>
        <v/>
      </c>
      <c r="S122" s="150" t="str">
        <f t="shared" si="24"/>
        <v/>
      </c>
      <c r="T122" s="151" t="e">
        <f t="shared" si="25"/>
        <v>#VALUE!</v>
      </c>
      <c r="U122" s="136"/>
      <c r="V122" s="136"/>
      <c r="W122" s="136"/>
      <c r="X122" s="31"/>
      <c r="Y122" s="31"/>
      <c r="Z122" s="31"/>
      <c r="AA122" s="31"/>
      <c r="AB122" s="31"/>
      <c r="AC122" s="31"/>
      <c r="AD122" s="31"/>
      <c r="AE122" s="31"/>
      <c r="AF122" s="31"/>
      <c r="AG122" s="31"/>
      <c r="AH122" s="31"/>
      <c r="AI122" s="31"/>
      <c r="AJ122" s="31"/>
      <c r="AK122" s="31"/>
      <c r="AL122" s="31"/>
      <c r="AM122" s="31"/>
      <c r="AN122" s="31"/>
      <c r="AO122" s="31"/>
      <c r="AP122" s="31"/>
      <c r="AQ122" s="31"/>
    </row>
    <row r="123" spans="1:43" s="58" customFormat="1" ht="16.5" customHeight="1" x14ac:dyDescent="0.25">
      <c r="A123" s="31"/>
      <c r="B123" s="37"/>
      <c r="C123" s="44"/>
      <c r="D123" s="59"/>
      <c r="E123" s="59"/>
      <c r="F123" s="100" t="str">
        <f t="shared" si="16"/>
        <v/>
      </c>
      <c r="G123" s="153" t="str">
        <f t="shared" si="17"/>
        <v/>
      </c>
      <c r="H123" s="59"/>
      <c r="I123" s="59"/>
      <c r="J123" s="154" t="str">
        <f t="shared" si="18"/>
        <v/>
      </c>
      <c r="K123" s="332" t="str">
        <f t="shared" si="19"/>
        <v/>
      </c>
      <c r="L123" s="332"/>
      <c r="M123" s="156" t="str">
        <f t="shared" si="20"/>
        <v/>
      </c>
      <c r="N123" s="333" t="str">
        <f t="shared" si="21"/>
        <v/>
      </c>
      <c r="O123" s="333"/>
      <c r="P123" s="147" t="str">
        <f t="shared" si="22"/>
        <v/>
      </c>
      <c r="Q123" s="148" t="str">
        <f t="shared" si="15"/>
        <v/>
      </c>
      <c r="R123" s="149" t="str">
        <f t="shared" si="23"/>
        <v/>
      </c>
      <c r="S123" s="150" t="str">
        <f t="shared" si="24"/>
        <v/>
      </c>
      <c r="T123" s="151" t="e">
        <f t="shared" si="25"/>
        <v>#VALUE!</v>
      </c>
      <c r="U123" s="136"/>
      <c r="V123" s="136"/>
      <c r="W123" s="136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  <c r="AJ123" s="31"/>
      <c r="AK123" s="31"/>
      <c r="AL123" s="31"/>
      <c r="AM123" s="31"/>
      <c r="AN123" s="31"/>
      <c r="AO123" s="31"/>
      <c r="AP123" s="31"/>
      <c r="AQ123" s="31"/>
    </row>
    <row r="124" spans="1:43" s="58" customFormat="1" ht="16.5" customHeight="1" thickBot="1" x14ac:dyDescent="0.3">
      <c r="A124" s="31"/>
      <c r="B124" s="37"/>
      <c r="C124" s="46"/>
      <c r="D124" s="157"/>
      <c r="E124" s="157"/>
      <c r="F124" s="158" t="str">
        <f t="shared" si="16"/>
        <v/>
      </c>
      <c r="G124" s="159" t="str">
        <f t="shared" si="17"/>
        <v/>
      </c>
      <c r="H124" s="157"/>
      <c r="I124" s="157"/>
      <c r="J124" s="160" t="str">
        <f t="shared" si="18"/>
        <v/>
      </c>
      <c r="K124" s="334" t="str">
        <f t="shared" si="19"/>
        <v/>
      </c>
      <c r="L124" s="334"/>
      <c r="M124" s="161" t="str">
        <f t="shared" si="20"/>
        <v/>
      </c>
      <c r="N124" s="335" t="str">
        <f t="shared" si="21"/>
        <v/>
      </c>
      <c r="O124" s="335"/>
      <c r="P124" s="162" t="str">
        <f t="shared" si="22"/>
        <v/>
      </c>
      <c r="Q124" s="163" t="str">
        <f t="shared" si="15"/>
        <v/>
      </c>
      <c r="R124" s="149" t="str">
        <f t="shared" si="23"/>
        <v/>
      </c>
      <c r="S124" s="150" t="str">
        <f t="shared" si="24"/>
        <v/>
      </c>
      <c r="T124" s="151" t="e">
        <f t="shared" si="25"/>
        <v>#VALUE!</v>
      </c>
      <c r="U124" s="136"/>
      <c r="V124" s="136"/>
      <c r="W124" s="136"/>
      <c r="X124" s="31"/>
      <c r="Y124" s="31"/>
      <c r="Z124" s="31"/>
      <c r="AA124" s="31"/>
      <c r="AB124" s="31"/>
      <c r="AC124" s="31"/>
      <c r="AD124" s="31"/>
      <c r="AE124" s="31"/>
      <c r="AF124" s="31"/>
      <c r="AG124" s="31"/>
      <c r="AH124" s="31"/>
      <c r="AI124" s="31"/>
      <c r="AJ124" s="31"/>
      <c r="AK124" s="31"/>
      <c r="AL124" s="31"/>
      <c r="AM124" s="31"/>
      <c r="AN124" s="31"/>
      <c r="AO124" s="31"/>
      <c r="AP124" s="31"/>
      <c r="AQ124" s="31"/>
    </row>
    <row r="125" spans="1:43" ht="12" customHeight="1" thickBot="1" x14ac:dyDescent="0.3">
      <c r="B125" s="7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6"/>
      <c r="S125" s="164"/>
      <c r="T125" s="165"/>
    </row>
    <row r="126" spans="1:43" ht="19.5" customHeight="1" x14ac:dyDescent="0.25">
      <c r="B126" s="7"/>
      <c r="C126" s="336" t="s">
        <v>75</v>
      </c>
      <c r="D126" s="337"/>
      <c r="E126" s="337"/>
      <c r="F126" s="337"/>
      <c r="G126" s="337"/>
      <c r="H126" s="337"/>
      <c r="I126" s="337"/>
      <c r="J126" s="337"/>
      <c r="K126" s="337"/>
      <c r="L126" s="337"/>
      <c r="M126" s="337"/>
      <c r="N126" s="337"/>
      <c r="O126" s="337"/>
      <c r="P126" s="337"/>
      <c r="Q126" s="338"/>
      <c r="R126" s="6"/>
      <c r="S126" s="166"/>
      <c r="T126" s="165"/>
    </row>
    <row r="127" spans="1:43" ht="29.25" customHeight="1" thickBot="1" x14ac:dyDescent="0.3">
      <c r="B127" s="7"/>
      <c r="C127" s="339" t="e">
        <f>"Las personas que consumieron el "&amp;VLOOKUP(MAXA(N110:N124),$N$110:$R$124,5,0)&amp;" tienen, en promedio "&amp;ROUND(MAXA(N110:N124),1)&amp;" veces el riesgo de enfermar que los que no consumieron el alimento"</f>
        <v>#N/A</v>
      </c>
      <c r="D127" s="340"/>
      <c r="E127" s="340"/>
      <c r="F127" s="340"/>
      <c r="G127" s="340"/>
      <c r="H127" s="340"/>
      <c r="I127" s="340"/>
      <c r="J127" s="340"/>
      <c r="K127" s="340"/>
      <c r="L127" s="340"/>
      <c r="M127" s="340"/>
      <c r="N127" s="340"/>
      <c r="O127" s="340"/>
      <c r="P127" s="340"/>
      <c r="Q127" s="341"/>
      <c r="R127" s="6"/>
      <c r="S127" s="167"/>
      <c r="T127" s="165"/>
    </row>
    <row r="128" spans="1:43" ht="18.75" x14ac:dyDescent="0.25">
      <c r="B128" s="7"/>
      <c r="C128" s="294" t="s">
        <v>76</v>
      </c>
      <c r="D128" s="294"/>
      <c r="E128" s="294"/>
      <c r="F128" s="294"/>
      <c r="G128" s="294"/>
      <c r="H128" s="294"/>
      <c r="I128" s="294"/>
      <c r="J128" s="294"/>
      <c r="K128" s="294"/>
      <c r="L128" s="294"/>
      <c r="M128" s="294"/>
      <c r="N128" s="294"/>
      <c r="O128" s="294"/>
      <c r="P128" s="294"/>
      <c r="Q128" s="294"/>
      <c r="R128" s="6"/>
      <c r="S128" s="167"/>
    </row>
    <row r="129" spans="1:43" ht="42.75" customHeight="1" x14ac:dyDescent="0.25">
      <c r="B129" s="7"/>
      <c r="C129" s="327"/>
      <c r="D129" s="327"/>
      <c r="E129" s="327"/>
      <c r="F129" s="327"/>
      <c r="G129" s="327"/>
      <c r="H129" s="327"/>
      <c r="I129" s="327"/>
      <c r="J129" s="327"/>
      <c r="K129" s="327"/>
      <c r="L129" s="327"/>
      <c r="M129" s="327"/>
      <c r="N129" s="327"/>
      <c r="O129" s="327"/>
      <c r="P129" s="327"/>
      <c r="Q129" s="327"/>
      <c r="R129" s="6"/>
    </row>
    <row r="130" spans="1:43" ht="15" customHeight="1" x14ac:dyDescent="0.25">
      <c r="B130" s="168"/>
      <c r="C130" s="249" t="s">
        <v>77</v>
      </c>
      <c r="D130" s="249"/>
      <c r="E130" s="249"/>
      <c r="F130" s="249"/>
      <c r="G130" s="249"/>
      <c r="H130" s="249"/>
      <c r="I130" s="249"/>
      <c r="J130" s="249"/>
      <c r="K130" s="249"/>
      <c r="L130" s="249"/>
      <c r="M130" s="249"/>
      <c r="N130" s="249"/>
      <c r="O130" s="169"/>
      <c r="P130" s="169"/>
      <c r="Q130" s="169"/>
      <c r="R130" s="6"/>
    </row>
    <row r="131" spans="1:43" ht="9" customHeight="1" thickBot="1" x14ac:dyDescent="0.3">
      <c r="B131" s="7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6"/>
    </row>
    <row r="132" spans="1:43" s="174" customFormat="1" ht="33.75" customHeight="1" thickBot="1" x14ac:dyDescent="0.3">
      <c r="A132" s="1"/>
      <c r="B132" s="170"/>
      <c r="C132" s="171" t="s">
        <v>78</v>
      </c>
      <c r="D132" s="328" t="s">
        <v>79</v>
      </c>
      <c r="E132" s="329"/>
      <c r="F132" s="328" t="s">
        <v>80</v>
      </c>
      <c r="G132" s="329"/>
      <c r="H132" s="328" t="s">
        <v>81</v>
      </c>
      <c r="I132" s="329"/>
      <c r="J132" s="328" t="s">
        <v>82</v>
      </c>
      <c r="K132" s="330"/>
      <c r="L132" s="329"/>
      <c r="M132" s="328" t="s">
        <v>83</v>
      </c>
      <c r="N132" s="330"/>
      <c r="O132" s="331"/>
      <c r="P132" s="172"/>
      <c r="Q132" s="173"/>
      <c r="R132" s="6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</row>
    <row r="133" spans="1:43" s="174" customFormat="1" ht="28.5" customHeight="1" x14ac:dyDescent="0.25">
      <c r="A133" s="1"/>
      <c r="B133" s="7"/>
      <c r="C133" s="142"/>
      <c r="D133" s="317" t="str">
        <f>IF(C133="","",$K$30)</f>
        <v/>
      </c>
      <c r="E133" s="318"/>
      <c r="F133" s="319"/>
      <c r="G133" s="320"/>
      <c r="H133" s="321" t="str">
        <f>IF(C133="","",(D133-F133))</f>
        <v/>
      </c>
      <c r="I133" s="322"/>
      <c r="J133" s="323" t="str">
        <f>IF(C133="","",(F133/$D$133))</f>
        <v/>
      </c>
      <c r="K133" s="324"/>
      <c r="L133" s="325"/>
      <c r="M133" s="323" t="str">
        <f>IF(C133="","",(F133/H133))</f>
        <v/>
      </c>
      <c r="N133" s="324"/>
      <c r="O133" s="326"/>
      <c r="P133" s="175"/>
      <c r="Q133" s="176" t="str">
        <f>UPPER(C133)</f>
        <v/>
      </c>
      <c r="R133" s="177"/>
      <c r="S133" s="178" t="str">
        <f>IF(C133="","",IF(D133&gt;F133,"","Error - El total de expuestos NO puede ser igual o superior al total de casos, digite al menos un caso menos"))</f>
        <v/>
      </c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</row>
    <row r="134" spans="1:43" s="174" customFormat="1" ht="28.5" customHeight="1" x14ac:dyDescent="0.25">
      <c r="A134" s="1"/>
      <c r="B134" s="7"/>
      <c r="C134" s="44"/>
      <c r="D134" s="299" t="str">
        <f t="shared" ref="D134:D144" si="26">IF(C134="","",$K$30)</f>
        <v/>
      </c>
      <c r="E134" s="300"/>
      <c r="F134" s="277"/>
      <c r="G134" s="279"/>
      <c r="H134" s="301" t="str">
        <f t="shared" ref="H134:H144" si="27">IF(C134="","",(D134-F134))</f>
        <v/>
      </c>
      <c r="I134" s="302"/>
      <c r="J134" s="303" t="str">
        <f t="shared" ref="J134:J144" si="28">IF(C134="","",(F134/$D$133))</f>
        <v/>
      </c>
      <c r="K134" s="304"/>
      <c r="L134" s="305"/>
      <c r="M134" s="303" t="str">
        <f t="shared" ref="M134:M144" si="29">IF(C134="","",(F134/H134))</f>
        <v/>
      </c>
      <c r="N134" s="304"/>
      <c r="O134" s="306"/>
      <c r="P134" s="175"/>
      <c r="Q134" s="176" t="str">
        <f t="shared" ref="Q134:Q144" si="30">UPPER(C134)</f>
        <v/>
      </c>
      <c r="R134" s="177"/>
      <c r="S134" s="178" t="str">
        <f t="shared" ref="S134:S144" si="31">IF(C134="","",IF(D134&gt;F134,"","Error - El total de expuestos NO puede ser igual o superior al total de casos, digite al menos un caso menos"))</f>
        <v/>
      </c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</row>
    <row r="135" spans="1:43" s="174" customFormat="1" ht="28.5" customHeight="1" x14ac:dyDescent="0.25">
      <c r="A135" s="1"/>
      <c r="B135" s="7"/>
      <c r="C135" s="44"/>
      <c r="D135" s="299" t="str">
        <f t="shared" si="26"/>
        <v/>
      </c>
      <c r="E135" s="300"/>
      <c r="F135" s="277"/>
      <c r="G135" s="279"/>
      <c r="H135" s="301" t="str">
        <f t="shared" si="27"/>
        <v/>
      </c>
      <c r="I135" s="302"/>
      <c r="J135" s="303" t="str">
        <f t="shared" si="28"/>
        <v/>
      </c>
      <c r="K135" s="304"/>
      <c r="L135" s="305"/>
      <c r="M135" s="303" t="str">
        <f t="shared" si="29"/>
        <v/>
      </c>
      <c r="N135" s="304"/>
      <c r="O135" s="306"/>
      <c r="P135" s="175"/>
      <c r="Q135" s="176" t="str">
        <f t="shared" si="30"/>
        <v/>
      </c>
      <c r="R135" s="177"/>
      <c r="S135" s="178" t="str">
        <f t="shared" si="31"/>
        <v/>
      </c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</row>
    <row r="136" spans="1:43" s="174" customFormat="1" ht="28.5" customHeight="1" x14ac:dyDescent="0.25">
      <c r="A136" s="1"/>
      <c r="B136" s="7"/>
      <c r="C136" s="44"/>
      <c r="D136" s="299" t="str">
        <f t="shared" si="26"/>
        <v/>
      </c>
      <c r="E136" s="300"/>
      <c r="F136" s="277"/>
      <c r="G136" s="279"/>
      <c r="H136" s="301" t="str">
        <f t="shared" si="27"/>
        <v/>
      </c>
      <c r="I136" s="302"/>
      <c r="J136" s="303" t="str">
        <f t="shared" si="28"/>
        <v/>
      </c>
      <c r="K136" s="304"/>
      <c r="L136" s="305"/>
      <c r="M136" s="303" t="str">
        <f t="shared" si="29"/>
        <v/>
      </c>
      <c r="N136" s="304"/>
      <c r="O136" s="306"/>
      <c r="P136" s="175"/>
      <c r="Q136" s="176" t="str">
        <f t="shared" si="30"/>
        <v/>
      </c>
      <c r="R136" s="177"/>
      <c r="S136" s="178" t="str">
        <f t="shared" si="31"/>
        <v/>
      </c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</row>
    <row r="137" spans="1:43" s="174" customFormat="1" ht="28.5" customHeight="1" x14ac:dyDescent="0.25">
      <c r="A137" s="1"/>
      <c r="B137" s="7"/>
      <c r="C137" s="44"/>
      <c r="D137" s="299" t="str">
        <f t="shared" si="26"/>
        <v/>
      </c>
      <c r="E137" s="300"/>
      <c r="F137" s="277"/>
      <c r="G137" s="279"/>
      <c r="H137" s="301" t="str">
        <f t="shared" si="27"/>
        <v/>
      </c>
      <c r="I137" s="302"/>
      <c r="J137" s="303" t="str">
        <f t="shared" si="28"/>
        <v/>
      </c>
      <c r="K137" s="304"/>
      <c r="L137" s="305"/>
      <c r="M137" s="303" t="str">
        <f t="shared" si="29"/>
        <v/>
      </c>
      <c r="N137" s="304"/>
      <c r="O137" s="306"/>
      <c r="P137" s="175"/>
      <c r="Q137" s="176" t="str">
        <f t="shared" si="30"/>
        <v/>
      </c>
      <c r="R137" s="177"/>
      <c r="S137" s="178" t="str">
        <f t="shared" si="31"/>
        <v/>
      </c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</row>
    <row r="138" spans="1:43" s="174" customFormat="1" ht="28.5" customHeight="1" x14ac:dyDescent="0.25">
      <c r="A138" s="1"/>
      <c r="B138" s="7"/>
      <c r="C138" s="44"/>
      <c r="D138" s="299" t="str">
        <f t="shared" si="26"/>
        <v/>
      </c>
      <c r="E138" s="300"/>
      <c r="F138" s="277"/>
      <c r="G138" s="279"/>
      <c r="H138" s="301" t="str">
        <f t="shared" si="27"/>
        <v/>
      </c>
      <c r="I138" s="302"/>
      <c r="J138" s="303" t="str">
        <f t="shared" si="28"/>
        <v/>
      </c>
      <c r="K138" s="304"/>
      <c r="L138" s="305"/>
      <c r="M138" s="303" t="str">
        <f t="shared" si="29"/>
        <v/>
      </c>
      <c r="N138" s="304"/>
      <c r="O138" s="306"/>
      <c r="P138" s="175"/>
      <c r="Q138" s="176" t="str">
        <f t="shared" si="30"/>
        <v/>
      </c>
      <c r="R138" s="177"/>
      <c r="S138" s="178" t="str">
        <f t="shared" si="31"/>
        <v/>
      </c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</row>
    <row r="139" spans="1:43" s="174" customFormat="1" ht="28.5" customHeight="1" x14ac:dyDescent="0.25">
      <c r="A139" s="1"/>
      <c r="B139" s="7"/>
      <c r="C139" s="44"/>
      <c r="D139" s="299" t="str">
        <f t="shared" si="26"/>
        <v/>
      </c>
      <c r="E139" s="300"/>
      <c r="F139" s="277"/>
      <c r="G139" s="279"/>
      <c r="H139" s="301" t="str">
        <f t="shared" si="27"/>
        <v/>
      </c>
      <c r="I139" s="302"/>
      <c r="J139" s="303" t="str">
        <f t="shared" si="28"/>
        <v/>
      </c>
      <c r="K139" s="304"/>
      <c r="L139" s="305"/>
      <c r="M139" s="303" t="str">
        <f t="shared" si="29"/>
        <v/>
      </c>
      <c r="N139" s="304"/>
      <c r="O139" s="306"/>
      <c r="P139" s="175"/>
      <c r="Q139" s="176" t="str">
        <f t="shared" si="30"/>
        <v/>
      </c>
      <c r="R139" s="177"/>
      <c r="S139" s="178" t="str">
        <f t="shared" si="31"/>
        <v/>
      </c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</row>
    <row r="140" spans="1:43" s="174" customFormat="1" ht="28.5" customHeight="1" x14ac:dyDescent="0.25">
      <c r="A140" s="1"/>
      <c r="B140" s="7"/>
      <c r="C140" s="44"/>
      <c r="D140" s="299" t="str">
        <f t="shared" si="26"/>
        <v/>
      </c>
      <c r="E140" s="300"/>
      <c r="F140" s="277"/>
      <c r="G140" s="279"/>
      <c r="H140" s="301"/>
      <c r="I140" s="302"/>
      <c r="J140" s="303" t="str">
        <f t="shared" si="28"/>
        <v/>
      </c>
      <c r="K140" s="304"/>
      <c r="L140" s="305"/>
      <c r="M140" s="303" t="str">
        <f t="shared" si="29"/>
        <v/>
      </c>
      <c r="N140" s="304"/>
      <c r="O140" s="306"/>
      <c r="P140" s="175"/>
      <c r="Q140" s="176" t="str">
        <f t="shared" si="30"/>
        <v/>
      </c>
      <c r="R140" s="177"/>
      <c r="S140" s="178" t="str">
        <f t="shared" si="31"/>
        <v/>
      </c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</row>
    <row r="141" spans="1:43" s="174" customFormat="1" ht="28.5" customHeight="1" x14ac:dyDescent="0.25">
      <c r="A141" s="1"/>
      <c r="B141" s="7"/>
      <c r="C141" s="44"/>
      <c r="D141" s="299" t="str">
        <f t="shared" si="26"/>
        <v/>
      </c>
      <c r="E141" s="300"/>
      <c r="F141" s="277"/>
      <c r="G141" s="279"/>
      <c r="H141" s="301" t="str">
        <f t="shared" si="27"/>
        <v/>
      </c>
      <c r="I141" s="302"/>
      <c r="J141" s="303" t="str">
        <f t="shared" si="28"/>
        <v/>
      </c>
      <c r="K141" s="304"/>
      <c r="L141" s="305"/>
      <c r="M141" s="303" t="str">
        <f t="shared" si="29"/>
        <v/>
      </c>
      <c r="N141" s="304"/>
      <c r="O141" s="306"/>
      <c r="P141" s="175"/>
      <c r="Q141" s="176" t="str">
        <f t="shared" si="30"/>
        <v/>
      </c>
      <c r="R141" s="177"/>
      <c r="S141" s="178" t="str">
        <f t="shared" si="31"/>
        <v/>
      </c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</row>
    <row r="142" spans="1:43" s="174" customFormat="1" ht="28.5" customHeight="1" x14ac:dyDescent="0.25">
      <c r="A142" s="1"/>
      <c r="B142" s="7"/>
      <c r="C142" s="44"/>
      <c r="D142" s="299" t="str">
        <f t="shared" si="26"/>
        <v/>
      </c>
      <c r="E142" s="300"/>
      <c r="F142" s="277"/>
      <c r="G142" s="279"/>
      <c r="H142" s="301" t="str">
        <f t="shared" si="27"/>
        <v/>
      </c>
      <c r="I142" s="302"/>
      <c r="J142" s="303" t="str">
        <f t="shared" si="28"/>
        <v/>
      </c>
      <c r="K142" s="304"/>
      <c r="L142" s="305"/>
      <c r="M142" s="303" t="str">
        <f t="shared" si="29"/>
        <v/>
      </c>
      <c r="N142" s="304"/>
      <c r="O142" s="306"/>
      <c r="P142" s="175"/>
      <c r="Q142" s="176" t="str">
        <f t="shared" si="30"/>
        <v/>
      </c>
      <c r="R142" s="177"/>
      <c r="S142" s="178" t="str">
        <f t="shared" si="31"/>
        <v/>
      </c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</row>
    <row r="143" spans="1:43" s="174" customFormat="1" ht="28.5" customHeight="1" x14ac:dyDescent="0.25">
      <c r="A143" s="1"/>
      <c r="B143" s="7"/>
      <c r="C143" s="44"/>
      <c r="D143" s="299" t="str">
        <f t="shared" si="26"/>
        <v/>
      </c>
      <c r="E143" s="300"/>
      <c r="F143" s="277"/>
      <c r="G143" s="279"/>
      <c r="H143" s="301" t="str">
        <f t="shared" si="27"/>
        <v/>
      </c>
      <c r="I143" s="302"/>
      <c r="J143" s="303" t="str">
        <f t="shared" si="28"/>
        <v/>
      </c>
      <c r="K143" s="304"/>
      <c r="L143" s="305"/>
      <c r="M143" s="303" t="str">
        <f t="shared" si="29"/>
        <v/>
      </c>
      <c r="N143" s="304"/>
      <c r="O143" s="306"/>
      <c r="P143" s="175"/>
      <c r="Q143" s="176" t="str">
        <f t="shared" si="30"/>
        <v/>
      </c>
      <c r="R143" s="177"/>
      <c r="S143" s="178" t="str">
        <f t="shared" si="31"/>
        <v/>
      </c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</row>
    <row r="144" spans="1:43" s="174" customFormat="1" ht="28.5" customHeight="1" thickBot="1" x14ac:dyDescent="0.3">
      <c r="A144" s="1"/>
      <c r="B144" s="7"/>
      <c r="C144" s="46"/>
      <c r="D144" s="307" t="str">
        <f t="shared" si="26"/>
        <v/>
      </c>
      <c r="E144" s="308"/>
      <c r="F144" s="309"/>
      <c r="G144" s="310"/>
      <c r="H144" s="311" t="str">
        <f t="shared" si="27"/>
        <v/>
      </c>
      <c r="I144" s="312"/>
      <c r="J144" s="313" t="str">
        <f t="shared" si="28"/>
        <v/>
      </c>
      <c r="K144" s="314"/>
      <c r="L144" s="315"/>
      <c r="M144" s="313" t="str">
        <f t="shared" si="29"/>
        <v/>
      </c>
      <c r="N144" s="314"/>
      <c r="O144" s="316"/>
      <c r="P144" s="175"/>
      <c r="Q144" s="176" t="str">
        <f t="shared" si="30"/>
        <v/>
      </c>
      <c r="R144" s="177"/>
      <c r="S144" s="178" t="str">
        <f t="shared" si="31"/>
        <v/>
      </c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</row>
    <row r="145" spans="1:43" ht="10.5" customHeight="1" thickBot="1" x14ac:dyDescent="0.3">
      <c r="B145" s="7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6"/>
    </row>
    <row r="146" spans="1:43" ht="18.75" customHeight="1" x14ac:dyDescent="0.25">
      <c r="B146" s="7"/>
      <c r="C146" s="233" t="s">
        <v>75</v>
      </c>
      <c r="D146" s="234"/>
      <c r="E146" s="234"/>
      <c r="F146" s="234"/>
      <c r="G146" s="234"/>
      <c r="H146" s="234"/>
      <c r="I146" s="234"/>
      <c r="J146" s="234"/>
      <c r="K146" s="234"/>
      <c r="L146" s="234"/>
      <c r="M146" s="234"/>
      <c r="N146" s="234"/>
      <c r="O146" s="234"/>
      <c r="P146" s="234"/>
      <c r="Q146" s="290"/>
      <c r="R146" s="6"/>
      <c r="S146" s="179"/>
    </row>
    <row r="147" spans="1:43" ht="39" customHeight="1" thickBot="1" x14ac:dyDescent="0.3">
      <c r="B147" s="7"/>
      <c r="C147" s="291" t="e">
        <f>"Tuvieron mayor probabilidad de estar expuestos al alimento, quienes consumieron "&amp;VLOOKUP((MAXA(M133:O144)),M133:Q144,5,FALSE)</f>
        <v>#N/A</v>
      </c>
      <c r="D147" s="292"/>
      <c r="E147" s="292"/>
      <c r="F147" s="292"/>
      <c r="G147" s="292"/>
      <c r="H147" s="292"/>
      <c r="I147" s="292"/>
      <c r="J147" s="292"/>
      <c r="K147" s="292"/>
      <c r="L147" s="292"/>
      <c r="M147" s="292"/>
      <c r="N147" s="292"/>
      <c r="O147" s="292"/>
      <c r="P147" s="292"/>
      <c r="Q147" s="293"/>
      <c r="R147" s="6"/>
    </row>
    <row r="148" spans="1:43" ht="18.75" customHeight="1" x14ac:dyDescent="0.25">
      <c r="B148" s="7"/>
      <c r="C148" s="294" t="s">
        <v>84</v>
      </c>
      <c r="D148" s="294"/>
      <c r="E148" s="294"/>
      <c r="F148" s="294"/>
      <c r="G148" s="294"/>
      <c r="H148" s="294"/>
      <c r="I148" s="294"/>
      <c r="J148" s="294"/>
      <c r="K148" s="294"/>
      <c r="L148" s="294"/>
      <c r="M148" s="294"/>
      <c r="N148" s="294"/>
      <c r="O148" s="294"/>
      <c r="P148" s="294"/>
      <c r="Q148" s="294"/>
      <c r="R148" s="6"/>
    </row>
    <row r="149" spans="1:43" ht="42.75" customHeight="1" x14ac:dyDescent="0.25">
      <c r="B149" s="7"/>
      <c r="C149" s="180"/>
      <c r="D149" s="8"/>
      <c r="E149" s="181"/>
      <c r="F149" s="181"/>
      <c r="G149" s="181"/>
      <c r="H149" s="181"/>
      <c r="I149" s="181"/>
      <c r="J149" s="181"/>
      <c r="K149" s="181"/>
      <c r="L149" s="181"/>
      <c r="M149" s="181"/>
      <c r="N149" s="181"/>
      <c r="O149" s="181"/>
      <c r="P149" s="181"/>
      <c r="Q149" s="181"/>
      <c r="R149" s="182"/>
      <c r="S149" s="181"/>
    </row>
    <row r="150" spans="1:43" s="31" customFormat="1" ht="18" customHeight="1" x14ac:dyDescent="0.25">
      <c r="B150" s="32"/>
      <c r="C150" s="249" t="s">
        <v>85</v>
      </c>
      <c r="D150" s="249"/>
      <c r="E150" s="249"/>
      <c r="F150" s="249"/>
      <c r="G150" s="249"/>
      <c r="H150" s="249"/>
      <c r="I150" s="249"/>
      <c r="J150" s="33"/>
      <c r="K150" s="33"/>
      <c r="L150" s="33"/>
      <c r="M150" s="33"/>
      <c r="N150" s="33"/>
      <c r="O150" s="33"/>
      <c r="P150" s="34"/>
      <c r="Q150" s="35"/>
      <c r="R150" s="36"/>
    </row>
    <row r="151" spans="1:43" s="31" customFormat="1" ht="10.5" customHeight="1" thickBot="1" x14ac:dyDescent="0.3">
      <c r="B151" s="37"/>
      <c r="C151" s="35"/>
      <c r="D151" s="35"/>
      <c r="E151" s="35"/>
      <c r="F151" s="35"/>
      <c r="G151" s="35"/>
      <c r="H151" s="35"/>
      <c r="I151" s="35"/>
      <c r="J151" s="35"/>
      <c r="K151" s="35"/>
      <c r="L151" s="35"/>
      <c r="M151" s="35"/>
      <c r="N151" s="35"/>
      <c r="O151" s="35"/>
      <c r="P151" s="35"/>
      <c r="Q151" s="35"/>
      <c r="R151" s="36"/>
    </row>
    <row r="152" spans="1:43" s="58" customFormat="1" ht="20.25" customHeight="1" x14ac:dyDescent="0.25">
      <c r="A152" s="31"/>
      <c r="B152" s="37"/>
      <c r="C152" s="295" t="s">
        <v>86</v>
      </c>
      <c r="D152" s="296"/>
      <c r="E152" s="129"/>
      <c r="F152" s="183"/>
      <c r="G152" s="295" t="s">
        <v>87</v>
      </c>
      <c r="H152" s="296"/>
      <c r="I152" s="129"/>
      <c r="J152" s="183"/>
      <c r="K152" s="297" t="str">
        <f>IF(I152="X","El establecimiento educativo es beneficiario del programa PAE?"," ")</f>
        <v xml:space="preserve"> </v>
      </c>
      <c r="L152" s="298"/>
      <c r="M152" s="298"/>
      <c r="N152" s="184" t="str">
        <f>IF(I152="X","Si"," ")</f>
        <v xml:space="preserve"> </v>
      </c>
      <c r="O152" s="129"/>
      <c r="P152" s="183"/>
      <c r="Q152" s="183"/>
      <c r="R152" s="36"/>
      <c r="S152" s="31"/>
      <c r="T152" s="280"/>
      <c r="U152" s="31"/>
      <c r="V152" s="31"/>
      <c r="W152" s="31"/>
      <c r="X152" s="31"/>
      <c r="Y152" s="31"/>
      <c r="Z152" s="31"/>
      <c r="AA152" s="31"/>
      <c r="AB152" s="31"/>
      <c r="AC152" s="31"/>
      <c r="AD152" s="31"/>
      <c r="AE152" s="31"/>
      <c r="AF152" s="31"/>
      <c r="AG152" s="31"/>
      <c r="AH152" s="31"/>
      <c r="AI152" s="31"/>
      <c r="AJ152" s="31"/>
      <c r="AK152" s="31"/>
      <c r="AL152" s="31"/>
      <c r="AM152" s="31"/>
      <c r="AN152" s="31"/>
      <c r="AO152" s="31"/>
      <c r="AP152" s="31"/>
      <c r="AQ152" s="31"/>
    </row>
    <row r="153" spans="1:43" s="58" customFormat="1" ht="19.5" customHeight="1" thickBot="1" x14ac:dyDescent="0.3">
      <c r="A153" s="31"/>
      <c r="B153" s="37"/>
      <c r="C153" s="281" t="s">
        <v>88</v>
      </c>
      <c r="D153" s="282"/>
      <c r="E153" s="185"/>
      <c r="F153" s="183"/>
      <c r="G153" s="281" t="s">
        <v>89</v>
      </c>
      <c r="H153" s="282"/>
      <c r="I153" s="185"/>
      <c r="J153" s="183"/>
      <c r="K153" s="285"/>
      <c r="L153" s="286"/>
      <c r="M153" s="286"/>
      <c r="N153" s="186" t="str">
        <f>IF(I152="X","No"," ")</f>
        <v xml:space="preserve"> </v>
      </c>
      <c r="O153" s="132"/>
      <c r="P153" s="183"/>
      <c r="Q153" s="183"/>
      <c r="R153" s="36"/>
      <c r="S153" s="31"/>
      <c r="T153" s="280"/>
      <c r="U153" s="31"/>
      <c r="V153" s="31"/>
      <c r="W153" s="31"/>
      <c r="X153" s="31"/>
      <c r="Y153" s="31"/>
      <c r="Z153" s="31"/>
      <c r="AA153" s="31"/>
      <c r="AB153" s="31"/>
      <c r="AC153" s="31"/>
      <c r="AD153" s="31"/>
      <c r="AE153" s="31"/>
      <c r="AF153" s="31"/>
      <c r="AG153" s="31"/>
      <c r="AH153" s="31"/>
      <c r="AI153" s="31"/>
      <c r="AJ153" s="31"/>
      <c r="AK153" s="31"/>
      <c r="AL153" s="31"/>
      <c r="AM153" s="31"/>
      <c r="AN153" s="31"/>
      <c r="AO153" s="31"/>
      <c r="AP153" s="31"/>
      <c r="AQ153" s="31"/>
    </row>
    <row r="154" spans="1:43" s="58" customFormat="1" ht="20.25" customHeight="1" x14ac:dyDescent="0.25">
      <c r="A154" s="31"/>
      <c r="B154" s="37"/>
      <c r="C154" s="281" t="s">
        <v>90</v>
      </c>
      <c r="D154" s="282"/>
      <c r="E154" s="185"/>
      <c r="F154" s="183"/>
      <c r="G154" s="281" t="s">
        <v>91</v>
      </c>
      <c r="H154" s="282"/>
      <c r="I154" s="185"/>
      <c r="J154" s="183"/>
      <c r="K154" s="183"/>
      <c r="L154" s="183"/>
      <c r="M154" s="183"/>
      <c r="N154" s="183"/>
      <c r="O154" s="183"/>
      <c r="P154" s="183"/>
      <c r="Q154" s="183"/>
      <c r="R154" s="36"/>
      <c r="S154" s="31"/>
      <c r="T154" s="280"/>
      <c r="U154" s="31"/>
      <c r="V154" s="31"/>
      <c r="W154" s="31"/>
      <c r="X154" s="31"/>
      <c r="Y154" s="31"/>
      <c r="Z154" s="31"/>
      <c r="AA154" s="31"/>
      <c r="AB154" s="31"/>
      <c r="AC154" s="31"/>
      <c r="AD154" s="31"/>
      <c r="AE154" s="31"/>
      <c r="AF154" s="31"/>
      <c r="AG154" s="31"/>
      <c r="AH154" s="31"/>
      <c r="AI154" s="31"/>
      <c r="AJ154" s="31"/>
      <c r="AK154" s="31"/>
      <c r="AL154" s="31"/>
      <c r="AM154" s="31"/>
      <c r="AN154" s="31"/>
      <c r="AO154" s="31"/>
      <c r="AP154" s="31"/>
      <c r="AQ154" s="31"/>
    </row>
    <row r="155" spans="1:43" s="58" customFormat="1" ht="20.25" customHeight="1" thickBot="1" x14ac:dyDescent="0.3">
      <c r="A155" s="31"/>
      <c r="B155" s="37"/>
      <c r="C155" s="281" t="s">
        <v>92</v>
      </c>
      <c r="D155" s="282"/>
      <c r="E155" s="185"/>
      <c r="F155" s="183"/>
      <c r="G155" s="281" t="s">
        <v>93</v>
      </c>
      <c r="H155" s="282"/>
      <c r="I155" s="185"/>
      <c r="J155" s="183"/>
      <c r="K155" s="183"/>
      <c r="L155" s="183"/>
      <c r="M155" s="183"/>
      <c r="N155" s="183"/>
      <c r="O155" s="183"/>
      <c r="P155" s="183"/>
      <c r="Q155" s="183"/>
      <c r="R155" s="36"/>
      <c r="S155" s="31"/>
      <c r="T155" s="280"/>
      <c r="U155" s="31"/>
      <c r="V155" s="31"/>
      <c r="W155" s="31"/>
      <c r="X155" s="31"/>
      <c r="Y155" s="31"/>
      <c r="Z155" s="31"/>
      <c r="AA155" s="31"/>
      <c r="AB155" s="31"/>
      <c r="AC155" s="31"/>
      <c r="AD155" s="31"/>
      <c r="AE155" s="31"/>
      <c r="AF155" s="31"/>
      <c r="AG155" s="31"/>
      <c r="AH155" s="31"/>
      <c r="AI155" s="31"/>
      <c r="AJ155" s="31"/>
      <c r="AK155" s="31"/>
      <c r="AL155" s="31"/>
      <c r="AM155" s="31"/>
      <c r="AN155" s="31"/>
      <c r="AO155" s="31"/>
      <c r="AP155" s="31"/>
      <c r="AQ155" s="31"/>
    </row>
    <row r="156" spans="1:43" s="58" customFormat="1" ht="20.25" customHeight="1" thickBot="1" x14ac:dyDescent="0.3">
      <c r="A156" s="31"/>
      <c r="B156" s="37"/>
      <c r="C156" s="283" t="s">
        <v>94</v>
      </c>
      <c r="D156" s="284"/>
      <c r="E156" s="132"/>
      <c r="F156" s="183"/>
      <c r="G156" s="285" t="s">
        <v>95</v>
      </c>
      <c r="H156" s="286"/>
      <c r="I156" s="132"/>
      <c r="J156" s="187"/>
      <c r="K156" s="188" t="str">
        <f>IF(I156="X","Cuál?"," ")</f>
        <v xml:space="preserve"> </v>
      </c>
      <c r="L156" s="287"/>
      <c r="M156" s="288"/>
      <c r="N156" s="289"/>
      <c r="O156" s="183"/>
      <c r="P156" s="183"/>
      <c r="Q156" s="183"/>
      <c r="R156" s="36"/>
      <c r="S156" s="31"/>
      <c r="T156" s="280"/>
      <c r="U156" s="31"/>
      <c r="V156" s="31"/>
      <c r="W156" s="31"/>
      <c r="X156" s="31"/>
      <c r="Y156" s="31"/>
      <c r="Z156" s="31"/>
      <c r="AA156" s="31"/>
      <c r="AB156" s="31"/>
      <c r="AC156" s="31"/>
      <c r="AD156" s="31"/>
      <c r="AE156" s="31"/>
      <c r="AF156" s="31"/>
      <c r="AG156" s="31"/>
      <c r="AH156" s="31"/>
      <c r="AI156" s="31"/>
      <c r="AJ156" s="31"/>
      <c r="AK156" s="31"/>
      <c r="AL156" s="31"/>
      <c r="AM156" s="31"/>
      <c r="AN156" s="31"/>
      <c r="AO156" s="31"/>
      <c r="AP156" s="31"/>
      <c r="AQ156" s="31"/>
    </row>
    <row r="157" spans="1:43" s="31" customFormat="1" ht="42.75" customHeight="1" x14ac:dyDescent="0.25">
      <c r="B157" s="37"/>
      <c r="C157" s="35"/>
      <c r="D157" s="35"/>
      <c r="E157" s="35"/>
      <c r="F157" s="35"/>
      <c r="G157" s="35"/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6"/>
    </row>
    <row r="158" spans="1:43" s="31" customFormat="1" ht="15.75" customHeight="1" x14ac:dyDescent="0.25">
      <c r="B158" s="32"/>
      <c r="C158" s="249" t="s">
        <v>96</v>
      </c>
      <c r="D158" s="249"/>
      <c r="E158" s="249"/>
      <c r="F158" s="249"/>
      <c r="G158" s="249"/>
      <c r="H158" s="249"/>
      <c r="I158" s="249"/>
      <c r="J158" s="249"/>
      <c r="K158" s="249"/>
      <c r="L158" s="249"/>
      <c r="M158" s="33"/>
      <c r="N158" s="33"/>
      <c r="O158" s="33"/>
      <c r="P158" s="33"/>
      <c r="Q158" s="33"/>
      <c r="R158" s="36"/>
    </row>
    <row r="159" spans="1:43" s="31" customFormat="1" ht="7.5" customHeight="1" x14ac:dyDescent="0.25">
      <c r="B159" s="32"/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3"/>
      <c r="P159" s="35"/>
      <c r="Q159" s="35"/>
      <c r="R159" s="36"/>
    </row>
    <row r="160" spans="1:43" s="31" customFormat="1" ht="182.45" customHeight="1" x14ac:dyDescent="0.25">
      <c r="B160" s="37"/>
      <c r="C160" s="277"/>
      <c r="D160" s="278"/>
      <c r="E160" s="278"/>
      <c r="F160" s="278"/>
      <c r="G160" s="278"/>
      <c r="H160" s="278"/>
      <c r="I160" s="278"/>
      <c r="J160" s="278"/>
      <c r="K160" s="278"/>
      <c r="L160" s="278"/>
      <c r="M160" s="278"/>
      <c r="N160" s="278"/>
      <c r="O160" s="278"/>
      <c r="P160" s="278"/>
      <c r="Q160" s="279"/>
      <c r="R160" s="36"/>
    </row>
    <row r="161" spans="2:18" s="31" customFormat="1" ht="20.45" customHeight="1" x14ac:dyDescent="0.25">
      <c r="B161" s="37"/>
      <c r="C161" s="35"/>
      <c r="D161" s="35"/>
      <c r="E161" s="35"/>
      <c r="F161" s="35"/>
      <c r="G161" s="35"/>
      <c r="H161" s="35"/>
      <c r="I161" s="35"/>
      <c r="J161" s="35"/>
      <c r="K161" s="35"/>
      <c r="L161" s="35"/>
      <c r="M161" s="35"/>
      <c r="N161" s="35"/>
      <c r="O161" s="35"/>
      <c r="P161" s="35"/>
      <c r="Q161" s="35"/>
      <c r="R161" s="36"/>
    </row>
    <row r="162" spans="2:18" s="31" customFormat="1" ht="15" customHeight="1" x14ac:dyDescent="0.25">
      <c r="B162" s="126"/>
      <c r="C162" s="249" t="s">
        <v>97</v>
      </c>
      <c r="D162" s="249"/>
      <c r="E162" s="249"/>
      <c r="F162" s="249"/>
      <c r="G162" s="249"/>
      <c r="H162" s="249"/>
      <c r="I162" s="249"/>
      <c r="J162" s="249"/>
      <c r="K162" s="249"/>
      <c r="L162" s="249"/>
      <c r="M162" s="249"/>
      <c r="N162" s="76"/>
      <c r="O162" s="35"/>
      <c r="P162" s="35"/>
      <c r="Q162" s="35"/>
      <c r="R162" s="36"/>
    </row>
    <row r="163" spans="2:18" s="31" customFormat="1" ht="7.5" customHeight="1" x14ac:dyDescent="0.25">
      <c r="B163" s="126"/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76"/>
      <c r="O163" s="35"/>
      <c r="P163" s="35"/>
      <c r="Q163" s="35"/>
      <c r="R163" s="36"/>
    </row>
    <row r="164" spans="2:18" s="31" customFormat="1" ht="18.75" customHeight="1" x14ac:dyDescent="0.25">
      <c r="B164" s="126"/>
      <c r="C164" s="249" t="s">
        <v>98</v>
      </c>
      <c r="D164" s="249"/>
      <c r="E164" s="249"/>
      <c r="F164" s="249"/>
      <c r="G164" s="249"/>
      <c r="H164" s="249"/>
      <c r="I164" s="249"/>
      <c r="J164" s="249"/>
      <c r="K164" s="249"/>
      <c r="L164" s="249"/>
      <c r="M164" s="34"/>
      <c r="N164" s="76"/>
      <c r="O164" s="35"/>
      <c r="P164" s="35"/>
      <c r="Q164" s="35"/>
      <c r="R164" s="36"/>
    </row>
    <row r="165" spans="2:18" s="31" customFormat="1" ht="6.75" customHeight="1" thickBot="1" x14ac:dyDescent="0.3">
      <c r="B165" s="75"/>
      <c r="C165" s="48"/>
      <c r="D165" s="48"/>
      <c r="E165" s="48"/>
      <c r="F165" s="48"/>
      <c r="G165" s="48"/>
      <c r="H165" s="48"/>
      <c r="I165" s="48"/>
      <c r="J165" s="48"/>
      <c r="K165" s="48"/>
      <c r="L165" s="48"/>
      <c r="M165" s="48"/>
      <c r="N165" s="48"/>
      <c r="O165" s="35"/>
      <c r="P165" s="35"/>
      <c r="Q165" s="35"/>
      <c r="R165" s="36"/>
    </row>
    <row r="166" spans="2:18" s="31" customFormat="1" ht="15.75" x14ac:dyDescent="0.25">
      <c r="B166" s="37"/>
      <c r="C166" s="266" t="s">
        <v>99</v>
      </c>
      <c r="D166" s="256" t="s">
        <v>100</v>
      </c>
      <c r="E166" s="256"/>
      <c r="F166" s="256" t="s">
        <v>101</v>
      </c>
      <c r="G166" s="256" t="s">
        <v>102</v>
      </c>
      <c r="H166" s="256" t="s">
        <v>103</v>
      </c>
      <c r="I166" s="256"/>
      <c r="J166" s="256" t="s">
        <v>104</v>
      </c>
      <c r="K166" s="256"/>
      <c r="L166" s="256" t="s">
        <v>105</v>
      </c>
      <c r="M166" s="256"/>
      <c r="N166" s="256" t="s">
        <v>106</v>
      </c>
      <c r="O166" s="256"/>
      <c r="P166" s="256" t="s">
        <v>107</v>
      </c>
      <c r="Q166" s="257"/>
      <c r="R166" s="36"/>
    </row>
    <row r="167" spans="2:18" s="31" customFormat="1" ht="30" customHeight="1" thickBot="1" x14ac:dyDescent="0.3">
      <c r="B167" s="37"/>
      <c r="C167" s="267"/>
      <c r="D167" s="258"/>
      <c r="E167" s="258"/>
      <c r="F167" s="258"/>
      <c r="G167" s="258"/>
      <c r="H167" s="137" t="s">
        <v>71</v>
      </c>
      <c r="I167" s="137" t="s">
        <v>72</v>
      </c>
      <c r="J167" s="258"/>
      <c r="K167" s="258"/>
      <c r="L167" s="258"/>
      <c r="M167" s="258"/>
      <c r="N167" s="258"/>
      <c r="O167" s="258"/>
      <c r="P167" s="258"/>
      <c r="Q167" s="259"/>
      <c r="R167" s="36"/>
    </row>
    <row r="168" spans="2:18" s="31" customFormat="1" ht="19.5" customHeight="1" x14ac:dyDescent="0.25">
      <c r="B168" s="37"/>
      <c r="C168" s="189"/>
      <c r="D168" s="274"/>
      <c r="E168" s="274"/>
      <c r="F168" s="143"/>
      <c r="G168" s="190"/>
      <c r="H168" s="191"/>
      <c r="I168" s="143"/>
      <c r="J168" s="274"/>
      <c r="K168" s="274"/>
      <c r="L168" s="274"/>
      <c r="M168" s="274"/>
      <c r="N168" s="274"/>
      <c r="O168" s="274"/>
      <c r="P168" s="274"/>
      <c r="Q168" s="275"/>
      <c r="R168" s="36"/>
    </row>
    <row r="169" spans="2:18" s="31" customFormat="1" ht="19.5" customHeight="1" x14ac:dyDescent="0.25">
      <c r="B169" s="37"/>
      <c r="C169" s="192"/>
      <c r="D169" s="214"/>
      <c r="E169" s="214"/>
      <c r="F169" s="59"/>
      <c r="G169" s="193"/>
      <c r="H169" s="194"/>
      <c r="I169" s="59"/>
      <c r="J169" s="214"/>
      <c r="K169" s="214"/>
      <c r="L169" s="214"/>
      <c r="M169" s="214"/>
      <c r="N169" s="214"/>
      <c r="O169" s="214"/>
      <c r="P169" s="214"/>
      <c r="Q169" s="215"/>
      <c r="R169" s="36"/>
    </row>
    <row r="170" spans="2:18" s="31" customFormat="1" ht="19.5" customHeight="1" x14ac:dyDescent="0.25">
      <c r="B170" s="37"/>
      <c r="C170" s="192"/>
      <c r="D170" s="214"/>
      <c r="E170" s="214"/>
      <c r="F170" s="59"/>
      <c r="G170" s="193"/>
      <c r="H170" s="194"/>
      <c r="I170" s="59"/>
      <c r="J170" s="214"/>
      <c r="K170" s="214"/>
      <c r="L170" s="214"/>
      <c r="M170" s="214"/>
      <c r="N170" s="214"/>
      <c r="O170" s="214"/>
      <c r="P170" s="214"/>
      <c r="Q170" s="215"/>
      <c r="R170" s="36"/>
    </row>
    <row r="171" spans="2:18" s="31" customFormat="1" ht="19.5" customHeight="1" x14ac:dyDescent="0.25">
      <c r="B171" s="37"/>
      <c r="C171" s="192"/>
      <c r="D171" s="214"/>
      <c r="E171" s="214"/>
      <c r="F171" s="59"/>
      <c r="G171" s="193"/>
      <c r="H171" s="194"/>
      <c r="I171" s="59"/>
      <c r="J171" s="214"/>
      <c r="K171" s="214"/>
      <c r="L171" s="214"/>
      <c r="M171" s="214"/>
      <c r="N171" s="214"/>
      <c r="O171" s="214"/>
      <c r="P171" s="214"/>
      <c r="Q171" s="215"/>
      <c r="R171" s="36"/>
    </row>
    <row r="172" spans="2:18" s="31" customFormat="1" ht="19.5" customHeight="1" x14ac:dyDescent="0.25">
      <c r="B172" s="37"/>
      <c r="C172" s="192"/>
      <c r="D172" s="214"/>
      <c r="E172" s="214"/>
      <c r="F172" s="59"/>
      <c r="G172" s="193"/>
      <c r="H172" s="194"/>
      <c r="I172" s="59"/>
      <c r="J172" s="214"/>
      <c r="K172" s="214"/>
      <c r="L172" s="214"/>
      <c r="M172" s="214"/>
      <c r="N172" s="214"/>
      <c r="O172" s="214"/>
      <c r="P172" s="214"/>
      <c r="Q172" s="215"/>
      <c r="R172" s="36"/>
    </row>
    <row r="173" spans="2:18" s="31" customFormat="1" ht="19.5" customHeight="1" x14ac:dyDescent="0.25">
      <c r="B173" s="37"/>
      <c r="C173" s="192"/>
      <c r="D173" s="214"/>
      <c r="E173" s="214"/>
      <c r="F173" s="59"/>
      <c r="G173" s="193"/>
      <c r="H173" s="194"/>
      <c r="I173" s="59"/>
      <c r="J173" s="214"/>
      <c r="K173" s="214"/>
      <c r="L173" s="214"/>
      <c r="M173" s="214"/>
      <c r="N173" s="214"/>
      <c r="O173" s="214"/>
      <c r="P173" s="214"/>
      <c r="Q173" s="215"/>
      <c r="R173" s="36"/>
    </row>
    <row r="174" spans="2:18" s="31" customFormat="1" ht="19.5" customHeight="1" thickBot="1" x14ac:dyDescent="0.3">
      <c r="B174" s="37"/>
      <c r="C174" s="195"/>
      <c r="D174" s="219"/>
      <c r="E174" s="219"/>
      <c r="F174" s="157"/>
      <c r="G174" s="196"/>
      <c r="H174" s="197"/>
      <c r="I174" s="157"/>
      <c r="J174" s="219"/>
      <c r="K174" s="219"/>
      <c r="L174" s="219"/>
      <c r="M174" s="219"/>
      <c r="N174" s="219"/>
      <c r="O174" s="219"/>
      <c r="P174" s="219"/>
      <c r="Q174" s="220"/>
      <c r="R174" s="36"/>
    </row>
    <row r="175" spans="2:18" s="31" customFormat="1" ht="7.5" customHeight="1" x14ac:dyDescent="0.25">
      <c r="B175" s="37"/>
      <c r="C175" s="198"/>
      <c r="D175" s="198"/>
      <c r="E175" s="198"/>
      <c r="F175" s="198"/>
      <c r="G175" s="199"/>
      <c r="H175" s="199"/>
      <c r="I175" s="198"/>
      <c r="J175" s="198"/>
      <c r="K175" s="198"/>
      <c r="L175" s="198"/>
      <c r="M175" s="198"/>
      <c r="N175" s="198"/>
      <c r="O175" s="198"/>
      <c r="P175" s="198"/>
      <c r="Q175" s="198"/>
      <c r="R175" s="36"/>
    </row>
    <row r="176" spans="2:18" s="31" customFormat="1" ht="15.75" x14ac:dyDescent="0.25">
      <c r="B176" s="37"/>
      <c r="C176" s="276" t="s">
        <v>108</v>
      </c>
      <c r="D176" s="276"/>
      <c r="E176" s="276"/>
      <c r="F176" s="276"/>
      <c r="G176" s="276"/>
      <c r="H176" s="276"/>
      <c r="I176" s="276"/>
      <c r="J176" s="276"/>
      <c r="K176" s="276"/>
      <c r="L176" s="276"/>
      <c r="M176" s="34"/>
      <c r="N176" s="76"/>
      <c r="O176" s="35"/>
      <c r="P176" s="35"/>
      <c r="Q176" s="35"/>
      <c r="R176" s="36"/>
    </row>
    <row r="177" spans="2:18" s="31" customFormat="1" ht="9" customHeight="1" thickBot="1" x14ac:dyDescent="0.3">
      <c r="B177" s="37"/>
      <c r="C177" s="48"/>
      <c r="D177" s="48"/>
      <c r="E177" s="48"/>
      <c r="F177" s="48"/>
      <c r="G177" s="48"/>
      <c r="H177" s="48"/>
      <c r="I177" s="48"/>
      <c r="J177" s="48"/>
      <c r="K177" s="48"/>
      <c r="L177" s="48"/>
      <c r="M177" s="48"/>
      <c r="N177" s="48"/>
      <c r="O177" s="35"/>
      <c r="P177" s="35"/>
      <c r="Q177" s="35"/>
      <c r="R177" s="36"/>
    </row>
    <row r="178" spans="2:18" s="31" customFormat="1" ht="19.5" customHeight="1" x14ac:dyDescent="0.25">
      <c r="B178" s="37"/>
      <c r="C178" s="266" t="s">
        <v>99</v>
      </c>
      <c r="D178" s="256" t="s">
        <v>100</v>
      </c>
      <c r="E178" s="256"/>
      <c r="F178" s="256" t="s">
        <v>101</v>
      </c>
      <c r="G178" s="256" t="s">
        <v>102</v>
      </c>
      <c r="H178" s="256" t="s">
        <v>103</v>
      </c>
      <c r="I178" s="256"/>
      <c r="J178" s="256" t="s">
        <v>104</v>
      </c>
      <c r="K178" s="256"/>
      <c r="L178" s="256" t="s">
        <v>105</v>
      </c>
      <c r="M178" s="256"/>
      <c r="N178" s="256" t="s">
        <v>106</v>
      </c>
      <c r="O178" s="256"/>
      <c r="P178" s="256" t="s">
        <v>107</v>
      </c>
      <c r="Q178" s="257"/>
      <c r="R178" s="36"/>
    </row>
    <row r="179" spans="2:18" s="31" customFormat="1" ht="24.75" customHeight="1" thickBot="1" x14ac:dyDescent="0.3">
      <c r="B179" s="37"/>
      <c r="C179" s="267"/>
      <c r="D179" s="258"/>
      <c r="E179" s="258"/>
      <c r="F179" s="258"/>
      <c r="G179" s="258"/>
      <c r="H179" s="137" t="s">
        <v>71</v>
      </c>
      <c r="I179" s="137" t="s">
        <v>72</v>
      </c>
      <c r="J179" s="258"/>
      <c r="K179" s="258"/>
      <c r="L179" s="258"/>
      <c r="M179" s="258"/>
      <c r="N179" s="258"/>
      <c r="O179" s="258"/>
      <c r="P179" s="258"/>
      <c r="Q179" s="259"/>
      <c r="R179" s="36"/>
    </row>
    <row r="180" spans="2:18" s="31" customFormat="1" ht="19.5" customHeight="1" x14ac:dyDescent="0.25">
      <c r="B180" s="37"/>
      <c r="C180" s="189"/>
      <c r="D180" s="274"/>
      <c r="E180" s="274"/>
      <c r="F180" s="143"/>
      <c r="G180" s="190"/>
      <c r="H180" s="191"/>
      <c r="I180" s="143"/>
      <c r="J180" s="274"/>
      <c r="K180" s="274"/>
      <c r="L180" s="274"/>
      <c r="M180" s="274"/>
      <c r="N180" s="274"/>
      <c r="O180" s="274"/>
      <c r="P180" s="274"/>
      <c r="Q180" s="275"/>
      <c r="R180" s="36"/>
    </row>
    <row r="181" spans="2:18" s="31" customFormat="1" ht="19.5" customHeight="1" x14ac:dyDescent="0.25">
      <c r="B181" s="37"/>
      <c r="C181" s="192"/>
      <c r="D181" s="214"/>
      <c r="E181" s="214"/>
      <c r="F181" s="59"/>
      <c r="G181" s="193"/>
      <c r="H181" s="194"/>
      <c r="I181" s="59"/>
      <c r="J181" s="214"/>
      <c r="K181" s="214"/>
      <c r="L181" s="214"/>
      <c r="M181" s="214"/>
      <c r="N181" s="214"/>
      <c r="O181" s="214"/>
      <c r="P181" s="214"/>
      <c r="Q181" s="215"/>
      <c r="R181" s="36"/>
    </row>
    <row r="182" spans="2:18" s="31" customFormat="1" ht="19.5" customHeight="1" x14ac:dyDescent="0.25">
      <c r="B182" s="37"/>
      <c r="C182" s="192"/>
      <c r="D182" s="214"/>
      <c r="E182" s="214"/>
      <c r="F182" s="59"/>
      <c r="G182" s="193"/>
      <c r="H182" s="194"/>
      <c r="I182" s="59"/>
      <c r="J182" s="214"/>
      <c r="K182" s="214"/>
      <c r="L182" s="214"/>
      <c r="M182" s="214"/>
      <c r="N182" s="214"/>
      <c r="O182" s="214"/>
      <c r="P182" s="214"/>
      <c r="Q182" s="215"/>
      <c r="R182" s="36"/>
    </row>
    <row r="183" spans="2:18" s="31" customFormat="1" ht="19.5" customHeight="1" x14ac:dyDescent="0.25">
      <c r="B183" s="37"/>
      <c r="C183" s="192"/>
      <c r="D183" s="214"/>
      <c r="E183" s="214"/>
      <c r="F183" s="59"/>
      <c r="G183" s="193"/>
      <c r="H183" s="194"/>
      <c r="I183" s="59"/>
      <c r="J183" s="214"/>
      <c r="K183" s="214"/>
      <c r="L183" s="214"/>
      <c r="M183" s="214"/>
      <c r="N183" s="214"/>
      <c r="O183" s="214"/>
      <c r="P183" s="214"/>
      <c r="Q183" s="215"/>
      <c r="R183" s="36"/>
    </row>
    <row r="184" spans="2:18" s="31" customFormat="1" ht="19.5" customHeight="1" x14ac:dyDescent="0.25">
      <c r="B184" s="37"/>
      <c r="C184" s="192"/>
      <c r="D184" s="214"/>
      <c r="E184" s="214"/>
      <c r="F184" s="59"/>
      <c r="G184" s="193"/>
      <c r="H184" s="194"/>
      <c r="I184" s="59"/>
      <c r="J184" s="214"/>
      <c r="K184" s="214"/>
      <c r="L184" s="214"/>
      <c r="M184" s="214"/>
      <c r="N184" s="214"/>
      <c r="O184" s="214"/>
      <c r="P184" s="214"/>
      <c r="Q184" s="215"/>
      <c r="R184" s="36"/>
    </row>
    <row r="185" spans="2:18" s="31" customFormat="1" ht="19.5" customHeight="1" x14ac:dyDescent="0.25">
      <c r="B185" s="37"/>
      <c r="C185" s="192"/>
      <c r="D185" s="214"/>
      <c r="E185" s="214"/>
      <c r="F185" s="59"/>
      <c r="G185" s="193"/>
      <c r="H185" s="194"/>
      <c r="I185" s="59"/>
      <c r="J185" s="214"/>
      <c r="K185" s="214"/>
      <c r="L185" s="214"/>
      <c r="M185" s="214"/>
      <c r="N185" s="214"/>
      <c r="O185" s="214"/>
      <c r="P185" s="214"/>
      <c r="Q185" s="215"/>
      <c r="R185" s="36"/>
    </row>
    <row r="186" spans="2:18" s="31" customFormat="1" ht="19.5" customHeight="1" thickBot="1" x14ac:dyDescent="0.3">
      <c r="B186" s="37"/>
      <c r="C186" s="195"/>
      <c r="D186" s="219"/>
      <c r="E186" s="219"/>
      <c r="F186" s="157"/>
      <c r="G186" s="196"/>
      <c r="H186" s="197"/>
      <c r="I186" s="157"/>
      <c r="J186" s="219"/>
      <c r="K186" s="219"/>
      <c r="L186" s="219"/>
      <c r="M186" s="219"/>
      <c r="N186" s="219"/>
      <c r="O186" s="219"/>
      <c r="P186" s="219"/>
      <c r="Q186" s="220"/>
      <c r="R186" s="36"/>
    </row>
    <row r="187" spans="2:18" s="31" customFormat="1" ht="7.5" customHeight="1" x14ac:dyDescent="0.25">
      <c r="B187" s="37"/>
      <c r="C187" s="35"/>
      <c r="D187" s="35"/>
      <c r="E187" s="35"/>
      <c r="F187" s="35"/>
      <c r="G187" s="200"/>
      <c r="H187" s="200"/>
      <c r="I187" s="35"/>
      <c r="J187" s="35"/>
      <c r="K187" s="35"/>
      <c r="L187" s="35"/>
      <c r="M187" s="35"/>
      <c r="N187" s="35"/>
      <c r="O187" s="35"/>
      <c r="P187" s="35"/>
      <c r="Q187" s="35"/>
      <c r="R187" s="36"/>
    </row>
    <row r="188" spans="2:18" s="31" customFormat="1" ht="15" customHeight="1" x14ac:dyDescent="0.25">
      <c r="B188" s="126"/>
      <c r="C188" s="249" t="s">
        <v>109</v>
      </c>
      <c r="D188" s="249"/>
      <c r="E188" s="249"/>
      <c r="F188" s="249"/>
      <c r="G188" s="249"/>
      <c r="H188" s="249"/>
      <c r="I188" s="76"/>
      <c r="J188" s="76"/>
      <c r="K188" s="76"/>
      <c r="L188" s="76"/>
      <c r="M188" s="76"/>
      <c r="N188" s="76"/>
      <c r="O188" s="76"/>
      <c r="P188" s="35"/>
      <c r="Q188" s="35"/>
      <c r="R188" s="36"/>
    </row>
    <row r="189" spans="2:18" s="31" customFormat="1" ht="9" customHeight="1" thickBot="1" x14ac:dyDescent="0.3">
      <c r="B189" s="37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  <c r="O189" s="35"/>
      <c r="P189" s="35"/>
      <c r="Q189" s="35"/>
      <c r="R189" s="36"/>
    </row>
    <row r="190" spans="2:18" s="31" customFormat="1" ht="15.75" customHeight="1" x14ac:dyDescent="0.25">
      <c r="B190" s="37"/>
      <c r="C190" s="266" t="s">
        <v>99</v>
      </c>
      <c r="D190" s="268" t="s">
        <v>110</v>
      </c>
      <c r="E190" s="268"/>
      <c r="F190" s="256" t="s">
        <v>104</v>
      </c>
      <c r="G190" s="256"/>
      <c r="H190" s="256"/>
      <c r="I190" s="256"/>
      <c r="J190" s="270" t="s">
        <v>105</v>
      </c>
      <c r="K190" s="268"/>
      <c r="L190" s="268"/>
      <c r="M190" s="271"/>
      <c r="N190" s="256" t="s">
        <v>106</v>
      </c>
      <c r="O190" s="256"/>
      <c r="P190" s="256" t="s">
        <v>107</v>
      </c>
      <c r="Q190" s="257"/>
      <c r="R190" s="36"/>
    </row>
    <row r="191" spans="2:18" s="31" customFormat="1" ht="32.25" thickBot="1" x14ac:dyDescent="0.3">
      <c r="B191" s="37"/>
      <c r="C191" s="267"/>
      <c r="D191" s="269"/>
      <c r="E191" s="269"/>
      <c r="F191" s="137" t="s">
        <v>78</v>
      </c>
      <c r="G191" s="137" t="s">
        <v>111</v>
      </c>
      <c r="H191" s="137" t="s">
        <v>112</v>
      </c>
      <c r="I191" s="137" t="s">
        <v>113</v>
      </c>
      <c r="J191" s="272"/>
      <c r="K191" s="269"/>
      <c r="L191" s="269"/>
      <c r="M191" s="273"/>
      <c r="N191" s="258"/>
      <c r="O191" s="258"/>
      <c r="P191" s="258"/>
      <c r="Q191" s="259"/>
      <c r="R191" s="36"/>
    </row>
    <row r="192" spans="2:18" s="31" customFormat="1" ht="18" customHeight="1" x14ac:dyDescent="0.25">
      <c r="B192" s="37"/>
      <c r="C192" s="201"/>
      <c r="D192" s="237"/>
      <c r="E192" s="237"/>
      <c r="F192" s="53"/>
      <c r="G192" s="127"/>
      <c r="H192" s="127"/>
      <c r="I192" s="127"/>
      <c r="J192" s="260"/>
      <c r="K192" s="261"/>
      <c r="L192" s="261"/>
      <c r="M192" s="262"/>
      <c r="N192" s="263"/>
      <c r="O192" s="263"/>
      <c r="P192" s="264"/>
      <c r="Q192" s="265"/>
      <c r="R192" s="36"/>
    </row>
    <row r="193" spans="2:18" s="31" customFormat="1" ht="18" customHeight="1" x14ac:dyDescent="0.25">
      <c r="B193" s="37"/>
      <c r="C193" s="192"/>
      <c r="D193" s="214"/>
      <c r="E193" s="214"/>
      <c r="F193" s="59"/>
      <c r="G193" s="130"/>
      <c r="H193" s="130"/>
      <c r="I193" s="130"/>
      <c r="J193" s="250"/>
      <c r="K193" s="251"/>
      <c r="L193" s="251"/>
      <c r="M193" s="252"/>
      <c r="N193" s="253"/>
      <c r="O193" s="253"/>
      <c r="P193" s="254"/>
      <c r="Q193" s="255"/>
      <c r="R193" s="36"/>
    </row>
    <row r="194" spans="2:18" s="31" customFormat="1" ht="18" customHeight="1" x14ac:dyDescent="0.25">
      <c r="B194" s="37"/>
      <c r="C194" s="192"/>
      <c r="D194" s="214"/>
      <c r="E194" s="214"/>
      <c r="F194" s="59"/>
      <c r="G194" s="130"/>
      <c r="H194" s="130"/>
      <c r="I194" s="130"/>
      <c r="J194" s="250"/>
      <c r="K194" s="251"/>
      <c r="L194" s="251"/>
      <c r="M194" s="252"/>
      <c r="N194" s="253"/>
      <c r="O194" s="253"/>
      <c r="P194" s="254"/>
      <c r="Q194" s="255"/>
      <c r="R194" s="36"/>
    </row>
    <row r="195" spans="2:18" s="31" customFormat="1" ht="18" customHeight="1" x14ac:dyDescent="0.25">
      <c r="B195" s="37"/>
      <c r="C195" s="192"/>
      <c r="D195" s="214"/>
      <c r="E195" s="214"/>
      <c r="F195" s="59"/>
      <c r="G195" s="130"/>
      <c r="H195" s="130"/>
      <c r="I195" s="130"/>
      <c r="J195" s="250"/>
      <c r="K195" s="251"/>
      <c r="L195" s="251"/>
      <c r="M195" s="252"/>
      <c r="N195" s="253"/>
      <c r="O195" s="253"/>
      <c r="P195" s="254"/>
      <c r="Q195" s="255"/>
      <c r="R195" s="36"/>
    </row>
    <row r="196" spans="2:18" s="31" customFormat="1" ht="18" customHeight="1" x14ac:dyDescent="0.25">
      <c r="B196" s="37"/>
      <c r="C196" s="192"/>
      <c r="D196" s="214"/>
      <c r="E196" s="214"/>
      <c r="F196" s="59"/>
      <c r="G196" s="130"/>
      <c r="H196" s="130"/>
      <c r="I196" s="130"/>
      <c r="J196" s="250"/>
      <c r="K196" s="251"/>
      <c r="L196" s="251"/>
      <c r="M196" s="252"/>
      <c r="N196" s="253"/>
      <c r="O196" s="253"/>
      <c r="P196" s="254"/>
      <c r="Q196" s="255"/>
      <c r="R196" s="36"/>
    </row>
    <row r="197" spans="2:18" s="31" customFormat="1" ht="18" customHeight="1" x14ac:dyDescent="0.25">
      <c r="B197" s="37"/>
      <c r="C197" s="192"/>
      <c r="D197" s="214"/>
      <c r="E197" s="214"/>
      <c r="F197" s="59"/>
      <c r="G197" s="130"/>
      <c r="H197" s="130"/>
      <c r="I197" s="130"/>
      <c r="J197" s="250"/>
      <c r="K197" s="251"/>
      <c r="L197" s="251"/>
      <c r="M197" s="252"/>
      <c r="N197" s="253"/>
      <c r="O197" s="253"/>
      <c r="P197" s="254"/>
      <c r="Q197" s="255"/>
      <c r="R197" s="36"/>
    </row>
    <row r="198" spans="2:18" s="31" customFormat="1" ht="18" customHeight="1" thickBot="1" x14ac:dyDescent="0.3">
      <c r="B198" s="37"/>
      <c r="C198" s="195"/>
      <c r="D198" s="219"/>
      <c r="E198" s="219"/>
      <c r="F198" s="157"/>
      <c r="G198" s="133"/>
      <c r="H198" s="133"/>
      <c r="I198" s="133"/>
      <c r="J198" s="243"/>
      <c r="K198" s="244"/>
      <c r="L198" s="244"/>
      <c r="M198" s="245"/>
      <c r="N198" s="246"/>
      <c r="O198" s="246"/>
      <c r="P198" s="247"/>
      <c r="Q198" s="248"/>
      <c r="R198" s="36"/>
    </row>
    <row r="199" spans="2:18" s="31" customFormat="1" ht="30" customHeight="1" x14ac:dyDescent="0.25">
      <c r="B199" s="37"/>
      <c r="C199" s="202"/>
      <c r="D199" s="183"/>
      <c r="E199" s="183"/>
      <c r="F199" s="202"/>
      <c r="G199" s="203"/>
      <c r="H199" s="203"/>
      <c r="I199" s="203"/>
      <c r="J199" s="204"/>
      <c r="K199" s="204"/>
      <c r="L199" s="204"/>
      <c r="M199" s="204"/>
      <c r="N199" s="204"/>
      <c r="O199" s="204"/>
      <c r="P199" s="183"/>
      <c r="Q199" s="183"/>
      <c r="R199" s="36"/>
    </row>
    <row r="200" spans="2:18" s="31" customFormat="1" ht="21.75" customHeight="1" thickBot="1" x14ac:dyDescent="0.3">
      <c r="B200" s="37"/>
      <c r="C200" s="249" t="s">
        <v>114</v>
      </c>
      <c r="D200" s="249"/>
      <c r="E200" s="249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6"/>
    </row>
    <row r="201" spans="2:18" s="31" customFormat="1" ht="15" customHeight="1" x14ac:dyDescent="0.25">
      <c r="B201" s="37"/>
      <c r="C201" s="236"/>
      <c r="D201" s="237"/>
      <c r="E201" s="237"/>
      <c r="F201" s="237"/>
      <c r="G201" s="237"/>
      <c r="H201" s="237"/>
      <c r="I201" s="237"/>
      <c r="J201" s="237"/>
      <c r="K201" s="237"/>
      <c r="L201" s="237"/>
      <c r="M201" s="237"/>
      <c r="N201" s="237"/>
      <c r="O201" s="237"/>
      <c r="P201" s="237"/>
      <c r="Q201" s="238"/>
      <c r="R201" s="36"/>
    </row>
    <row r="202" spans="2:18" s="31" customFormat="1" ht="15" customHeight="1" x14ac:dyDescent="0.25">
      <c r="B202" s="37"/>
      <c r="C202" s="213"/>
      <c r="D202" s="214"/>
      <c r="E202" s="214"/>
      <c r="F202" s="214"/>
      <c r="G202" s="214"/>
      <c r="H202" s="214"/>
      <c r="I202" s="214"/>
      <c r="J202" s="214"/>
      <c r="K202" s="214"/>
      <c r="L202" s="214"/>
      <c r="M202" s="214"/>
      <c r="N202" s="214"/>
      <c r="O202" s="214"/>
      <c r="P202" s="214"/>
      <c r="Q202" s="215"/>
      <c r="R202" s="36"/>
    </row>
    <row r="203" spans="2:18" s="31" customFormat="1" ht="15" customHeight="1" x14ac:dyDescent="0.25">
      <c r="B203" s="37"/>
      <c r="C203" s="213"/>
      <c r="D203" s="214"/>
      <c r="E203" s="214"/>
      <c r="F203" s="214"/>
      <c r="G203" s="214"/>
      <c r="H203" s="214"/>
      <c r="I203" s="214"/>
      <c r="J203" s="214"/>
      <c r="K203" s="214"/>
      <c r="L203" s="214"/>
      <c r="M203" s="214"/>
      <c r="N203" s="214"/>
      <c r="O203" s="214"/>
      <c r="P203" s="214"/>
      <c r="Q203" s="215"/>
      <c r="R203" s="36"/>
    </row>
    <row r="204" spans="2:18" s="31" customFormat="1" ht="15" customHeight="1" x14ac:dyDescent="0.25">
      <c r="B204" s="37"/>
      <c r="C204" s="213"/>
      <c r="D204" s="214"/>
      <c r="E204" s="214"/>
      <c r="F204" s="214"/>
      <c r="G204" s="214"/>
      <c r="H204" s="214"/>
      <c r="I204" s="214"/>
      <c r="J204" s="214"/>
      <c r="K204" s="214"/>
      <c r="L204" s="214"/>
      <c r="M204" s="214"/>
      <c r="N204" s="214"/>
      <c r="O204" s="214"/>
      <c r="P204" s="214"/>
      <c r="Q204" s="215"/>
      <c r="R204" s="36"/>
    </row>
    <row r="205" spans="2:18" s="31" customFormat="1" ht="15" customHeight="1" x14ac:dyDescent="0.25">
      <c r="B205" s="37"/>
      <c r="C205" s="213"/>
      <c r="D205" s="214"/>
      <c r="E205" s="214"/>
      <c r="F205" s="214"/>
      <c r="G205" s="214"/>
      <c r="H205" s="214"/>
      <c r="I205" s="214"/>
      <c r="J205" s="214"/>
      <c r="K205" s="214"/>
      <c r="L205" s="214"/>
      <c r="M205" s="214"/>
      <c r="N205" s="214"/>
      <c r="O205" s="214"/>
      <c r="P205" s="214"/>
      <c r="Q205" s="215"/>
      <c r="R205" s="36"/>
    </row>
    <row r="206" spans="2:18" s="31" customFormat="1" ht="15" customHeight="1" x14ac:dyDescent="0.25">
      <c r="B206" s="37"/>
      <c r="C206" s="213"/>
      <c r="D206" s="214"/>
      <c r="E206" s="214"/>
      <c r="F206" s="214"/>
      <c r="G206" s="214"/>
      <c r="H206" s="214"/>
      <c r="I206" s="214"/>
      <c r="J206" s="214"/>
      <c r="K206" s="214"/>
      <c r="L206" s="214"/>
      <c r="M206" s="214"/>
      <c r="N206" s="214"/>
      <c r="O206" s="214"/>
      <c r="P206" s="214"/>
      <c r="Q206" s="215"/>
      <c r="R206" s="36"/>
    </row>
    <row r="207" spans="2:18" s="31" customFormat="1" ht="15" customHeight="1" x14ac:dyDescent="0.25">
      <c r="B207" s="37"/>
      <c r="C207" s="213"/>
      <c r="D207" s="214"/>
      <c r="E207" s="214"/>
      <c r="F207" s="214"/>
      <c r="G207" s="214"/>
      <c r="H207" s="214"/>
      <c r="I207" s="214"/>
      <c r="J207" s="214"/>
      <c r="K207" s="214"/>
      <c r="L207" s="214"/>
      <c r="M207" s="214"/>
      <c r="N207" s="214"/>
      <c r="O207" s="214"/>
      <c r="P207" s="214"/>
      <c r="Q207" s="215"/>
      <c r="R207" s="36"/>
    </row>
    <row r="208" spans="2:18" s="31" customFormat="1" ht="15" customHeight="1" x14ac:dyDescent="0.25">
      <c r="B208" s="37"/>
      <c r="C208" s="213"/>
      <c r="D208" s="214"/>
      <c r="E208" s="214"/>
      <c r="F208" s="214"/>
      <c r="G208" s="214"/>
      <c r="H208" s="214"/>
      <c r="I208" s="214"/>
      <c r="J208" s="214"/>
      <c r="K208" s="214"/>
      <c r="L208" s="214"/>
      <c r="M208" s="214"/>
      <c r="N208" s="214"/>
      <c r="O208" s="214"/>
      <c r="P208" s="214"/>
      <c r="Q208" s="215"/>
      <c r="R208" s="36"/>
    </row>
    <row r="209" spans="2:21" s="31" customFormat="1" ht="15" customHeight="1" x14ac:dyDescent="0.25">
      <c r="B209" s="37"/>
      <c r="C209" s="213"/>
      <c r="D209" s="214"/>
      <c r="E209" s="214"/>
      <c r="F209" s="214"/>
      <c r="G209" s="214"/>
      <c r="H209" s="214"/>
      <c r="I209" s="214"/>
      <c r="J209" s="214"/>
      <c r="K209" s="214"/>
      <c r="L209" s="214"/>
      <c r="M209" s="214"/>
      <c r="N209" s="214"/>
      <c r="O209" s="214"/>
      <c r="P209" s="214"/>
      <c r="Q209" s="215"/>
      <c r="R209" s="36"/>
    </row>
    <row r="210" spans="2:21" s="31" customFormat="1" ht="15" customHeight="1" x14ac:dyDescent="0.25">
      <c r="B210" s="37"/>
      <c r="C210" s="213"/>
      <c r="D210" s="214"/>
      <c r="E210" s="214"/>
      <c r="F210" s="214"/>
      <c r="G210" s="214"/>
      <c r="H210" s="214"/>
      <c r="I210" s="214"/>
      <c r="J210" s="214"/>
      <c r="K210" s="214"/>
      <c r="L210" s="214"/>
      <c r="M210" s="214"/>
      <c r="N210" s="214"/>
      <c r="O210" s="214"/>
      <c r="P210" s="214"/>
      <c r="Q210" s="215"/>
      <c r="R210" s="36"/>
    </row>
    <row r="211" spans="2:21" s="31" customFormat="1" ht="15" customHeight="1" thickBot="1" x14ac:dyDescent="0.3">
      <c r="B211" s="37"/>
      <c r="C211" s="218"/>
      <c r="D211" s="219"/>
      <c r="E211" s="219"/>
      <c r="F211" s="219"/>
      <c r="G211" s="219"/>
      <c r="H211" s="219"/>
      <c r="I211" s="219"/>
      <c r="J211" s="219"/>
      <c r="K211" s="219"/>
      <c r="L211" s="219"/>
      <c r="M211" s="219"/>
      <c r="N211" s="219"/>
      <c r="O211" s="219"/>
      <c r="P211" s="219"/>
      <c r="Q211" s="220"/>
      <c r="R211" s="36"/>
    </row>
    <row r="212" spans="2:21" s="31" customFormat="1" ht="23.25" customHeight="1" x14ac:dyDescent="0.25">
      <c r="B212" s="37"/>
      <c r="C212" s="35"/>
      <c r="D212" s="35"/>
      <c r="E212" s="35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6"/>
    </row>
    <row r="213" spans="2:21" s="35" customFormat="1" ht="19.5" customHeight="1" thickBot="1" x14ac:dyDescent="0.3">
      <c r="B213" s="126"/>
      <c r="C213" s="222" t="s">
        <v>115</v>
      </c>
      <c r="D213" s="222"/>
      <c r="E213" s="222"/>
      <c r="F213" s="205"/>
      <c r="G213" s="205"/>
      <c r="H213" s="205"/>
      <c r="I213" s="33"/>
      <c r="J213" s="33"/>
      <c r="K213" s="33"/>
      <c r="L213" s="33"/>
      <c r="M213" s="33"/>
      <c r="N213" s="33"/>
      <c r="O213" s="33"/>
      <c r="P213" s="33"/>
      <c r="Q213" s="33"/>
      <c r="R213" s="36"/>
    </row>
    <row r="214" spans="2:21" s="31" customFormat="1" ht="15" customHeight="1" x14ac:dyDescent="0.25">
      <c r="B214" s="37"/>
      <c r="C214" s="223"/>
      <c r="D214" s="224"/>
      <c r="E214" s="224"/>
      <c r="F214" s="224"/>
      <c r="G214" s="224"/>
      <c r="H214" s="224"/>
      <c r="I214" s="224"/>
      <c r="J214" s="224"/>
      <c r="K214" s="224"/>
      <c r="L214" s="224"/>
      <c r="M214" s="224"/>
      <c r="N214" s="224"/>
      <c r="O214" s="224"/>
      <c r="P214" s="224"/>
      <c r="Q214" s="225"/>
      <c r="R214" s="36"/>
      <c r="T214" s="232"/>
      <c r="U214" s="232"/>
    </row>
    <row r="215" spans="2:21" s="31" customFormat="1" ht="15.75" x14ac:dyDescent="0.25">
      <c r="B215" s="37"/>
      <c r="C215" s="226"/>
      <c r="D215" s="227"/>
      <c r="E215" s="227"/>
      <c r="F215" s="227"/>
      <c r="G215" s="227"/>
      <c r="H215" s="227"/>
      <c r="I215" s="227"/>
      <c r="J215" s="227"/>
      <c r="K215" s="227"/>
      <c r="L215" s="227"/>
      <c r="M215" s="227"/>
      <c r="N215" s="227"/>
      <c r="O215" s="227"/>
      <c r="P215" s="227"/>
      <c r="Q215" s="228"/>
      <c r="R215" s="36"/>
      <c r="T215" s="232"/>
      <c r="U215" s="232"/>
    </row>
    <row r="216" spans="2:21" s="31" customFormat="1" ht="15.75" x14ac:dyDescent="0.25">
      <c r="B216" s="37"/>
      <c r="C216" s="226"/>
      <c r="D216" s="227"/>
      <c r="E216" s="227"/>
      <c r="F216" s="227"/>
      <c r="G216" s="227"/>
      <c r="H216" s="227"/>
      <c r="I216" s="227"/>
      <c r="J216" s="227"/>
      <c r="K216" s="227"/>
      <c r="L216" s="227"/>
      <c r="M216" s="227"/>
      <c r="N216" s="227"/>
      <c r="O216" s="227"/>
      <c r="P216" s="227"/>
      <c r="Q216" s="228"/>
      <c r="R216" s="36"/>
      <c r="T216" s="74"/>
      <c r="U216" s="74"/>
    </row>
    <row r="217" spans="2:21" s="31" customFormat="1" ht="15.75" x14ac:dyDescent="0.25">
      <c r="B217" s="37"/>
      <c r="C217" s="226"/>
      <c r="D217" s="227"/>
      <c r="E217" s="227"/>
      <c r="F217" s="227"/>
      <c r="G217" s="227"/>
      <c r="H217" s="227"/>
      <c r="I217" s="227"/>
      <c r="J217" s="227"/>
      <c r="K217" s="227"/>
      <c r="L217" s="227"/>
      <c r="M217" s="227"/>
      <c r="N217" s="227"/>
      <c r="O217" s="227"/>
      <c r="P217" s="227"/>
      <c r="Q217" s="228"/>
      <c r="R217" s="36"/>
      <c r="T217" s="74"/>
      <c r="U217" s="74"/>
    </row>
    <row r="218" spans="2:21" s="31" customFormat="1" ht="15.75" x14ac:dyDescent="0.25">
      <c r="B218" s="37"/>
      <c r="C218" s="226"/>
      <c r="D218" s="227"/>
      <c r="E218" s="227"/>
      <c r="F218" s="227"/>
      <c r="G218" s="227"/>
      <c r="H218" s="227"/>
      <c r="I218" s="227"/>
      <c r="J218" s="227"/>
      <c r="K218" s="227"/>
      <c r="L218" s="227"/>
      <c r="M218" s="227"/>
      <c r="N218" s="227"/>
      <c r="O218" s="227"/>
      <c r="P218" s="227"/>
      <c r="Q218" s="228"/>
      <c r="R218" s="36"/>
    </row>
    <row r="219" spans="2:21" s="31" customFormat="1" ht="15.75" x14ac:dyDescent="0.25">
      <c r="B219" s="37"/>
      <c r="C219" s="226"/>
      <c r="D219" s="227"/>
      <c r="E219" s="227"/>
      <c r="F219" s="227"/>
      <c r="G219" s="227"/>
      <c r="H219" s="227"/>
      <c r="I219" s="227"/>
      <c r="J219" s="227"/>
      <c r="K219" s="227"/>
      <c r="L219" s="227"/>
      <c r="M219" s="227"/>
      <c r="N219" s="227"/>
      <c r="O219" s="227"/>
      <c r="P219" s="227"/>
      <c r="Q219" s="228"/>
      <c r="R219" s="36"/>
    </row>
    <row r="220" spans="2:21" s="31" customFormat="1" ht="15.75" x14ac:dyDescent="0.25">
      <c r="B220" s="37"/>
      <c r="C220" s="226"/>
      <c r="D220" s="227"/>
      <c r="E220" s="227"/>
      <c r="F220" s="227"/>
      <c r="G220" s="227"/>
      <c r="H220" s="227"/>
      <c r="I220" s="227"/>
      <c r="J220" s="227"/>
      <c r="K220" s="227"/>
      <c r="L220" s="227"/>
      <c r="M220" s="227"/>
      <c r="N220" s="227"/>
      <c r="O220" s="227"/>
      <c r="P220" s="227"/>
      <c r="Q220" s="228"/>
      <c r="R220" s="36"/>
    </row>
    <row r="221" spans="2:21" s="31" customFormat="1" ht="15.75" x14ac:dyDescent="0.25">
      <c r="B221" s="37"/>
      <c r="C221" s="226"/>
      <c r="D221" s="227"/>
      <c r="E221" s="227"/>
      <c r="F221" s="227"/>
      <c r="G221" s="227"/>
      <c r="H221" s="227"/>
      <c r="I221" s="227"/>
      <c r="J221" s="227"/>
      <c r="K221" s="227"/>
      <c r="L221" s="227"/>
      <c r="M221" s="227"/>
      <c r="N221" s="227"/>
      <c r="O221" s="227"/>
      <c r="P221" s="227"/>
      <c r="Q221" s="228"/>
      <c r="R221" s="36"/>
    </row>
    <row r="222" spans="2:21" s="31" customFormat="1" ht="15.75" x14ac:dyDescent="0.25">
      <c r="B222" s="37"/>
      <c r="C222" s="226"/>
      <c r="D222" s="227"/>
      <c r="E222" s="227"/>
      <c r="F222" s="227"/>
      <c r="G222" s="227"/>
      <c r="H222" s="227"/>
      <c r="I222" s="227"/>
      <c r="J222" s="227"/>
      <c r="K222" s="227"/>
      <c r="L222" s="227"/>
      <c r="M222" s="227"/>
      <c r="N222" s="227"/>
      <c r="O222" s="227"/>
      <c r="P222" s="227"/>
      <c r="Q222" s="228"/>
      <c r="R222" s="36"/>
    </row>
    <row r="223" spans="2:21" s="31" customFormat="1" ht="15.75" x14ac:dyDescent="0.25">
      <c r="B223" s="37"/>
      <c r="C223" s="226"/>
      <c r="D223" s="227"/>
      <c r="E223" s="227"/>
      <c r="F223" s="227"/>
      <c r="G223" s="227"/>
      <c r="H223" s="227"/>
      <c r="I223" s="227"/>
      <c r="J223" s="227"/>
      <c r="K223" s="227"/>
      <c r="L223" s="227"/>
      <c r="M223" s="227"/>
      <c r="N223" s="227"/>
      <c r="O223" s="227"/>
      <c r="P223" s="227"/>
      <c r="Q223" s="228"/>
      <c r="R223" s="36"/>
    </row>
    <row r="224" spans="2:21" s="31" customFormat="1" ht="16.5" thickBot="1" x14ac:dyDescent="0.3">
      <c r="B224" s="37"/>
      <c r="C224" s="229"/>
      <c r="D224" s="230"/>
      <c r="E224" s="230"/>
      <c r="F224" s="230"/>
      <c r="G224" s="230"/>
      <c r="H224" s="230"/>
      <c r="I224" s="230"/>
      <c r="J224" s="230"/>
      <c r="K224" s="230"/>
      <c r="L224" s="230"/>
      <c r="M224" s="230"/>
      <c r="N224" s="230"/>
      <c r="O224" s="230"/>
      <c r="P224" s="230"/>
      <c r="Q224" s="231"/>
      <c r="R224" s="36"/>
    </row>
    <row r="225" spans="2:19" s="31" customFormat="1" ht="42.75" customHeight="1" thickBot="1" x14ac:dyDescent="0.3">
      <c r="B225" s="37"/>
      <c r="C225" s="35"/>
      <c r="D225" s="35"/>
      <c r="E225" s="35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6"/>
    </row>
    <row r="226" spans="2:19" s="31" customFormat="1" ht="15.75" x14ac:dyDescent="0.25">
      <c r="B226" s="37"/>
      <c r="C226" s="233" t="s">
        <v>116</v>
      </c>
      <c r="D226" s="234"/>
      <c r="E226" s="234"/>
      <c r="F226" s="235"/>
      <c r="G226" s="236"/>
      <c r="H226" s="237"/>
      <c r="I226" s="237"/>
      <c r="J226" s="237"/>
      <c r="K226" s="237"/>
      <c r="L226" s="237"/>
      <c r="M226" s="237"/>
      <c r="N226" s="237"/>
      <c r="O226" s="237"/>
      <c r="P226" s="237"/>
      <c r="Q226" s="238"/>
      <c r="R226" s="36"/>
    </row>
    <row r="227" spans="2:19" s="31" customFormat="1" ht="15.75" x14ac:dyDescent="0.25">
      <c r="B227" s="37"/>
      <c r="C227" s="211" t="s">
        <v>117</v>
      </c>
      <c r="D227" s="212"/>
      <c r="E227" s="212"/>
      <c r="F227" s="239"/>
      <c r="G227" s="240"/>
      <c r="H227" s="241"/>
      <c r="I227" s="241"/>
      <c r="J227" s="241"/>
      <c r="K227" s="241"/>
      <c r="L227" s="241"/>
      <c r="M227" s="241"/>
      <c r="N227" s="241"/>
      <c r="O227" s="241"/>
      <c r="P227" s="241"/>
      <c r="Q227" s="242"/>
      <c r="R227" s="36"/>
    </row>
    <row r="228" spans="2:19" s="31" customFormat="1" ht="15.75" x14ac:dyDescent="0.25">
      <c r="B228" s="37"/>
      <c r="C228" s="211" t="s">
        <v>118</v>
      </c>
      <c r="D228" s="212"/>
      <c r="E228" s="212"/>
      <c r="F228" s="212"/>
      <c r="G228" s="213"/>
      <c r="H228" s="214"/>
      <c r="I228" s="214"/>
      <c r="J228" s="214"/>
      <c r="K228" s="214"/>
      <c r="L228" s="214"/>
      <c r="M228" s="214"/>
      <c r="N228" s="214"/>
      <c r="O228" s="214"/>
      <c r="P228" s="214"/>
      <c r="Q228" s="215"/>
      <c r="R228" s="36"/>
    </row>
    <row r="229" spans="2:19" s="31" customFormat="1" ht="16.5" thickBot="1" x14ac:dyDescent="0.3">
      <c r="B229" s="37"/>
      <c r="C229" s="216" t="s">
        <v>119</v>
      </c>
      <c r="D229" s="217"/>
      <c r="E229" s="217"/>
      <c r="F229" s="217"/>
      <c r="G229" s="218"/>
      <c r="H229" s="219"/>
      <c r="I229" s="219"/>
      <c r="J229" s="219"/>
      <c r="K229" s="219"/>
      <c r="L229" s="219"/>
      <c r="M229" s="219"/>
      <c r="N229" s="219"/>
      <c r="O229" s="219"/>
      <c r="P229" s="219"/>
      <c r="Q229" s="220"/>
      <c r="R229" s="36"/>
    </row>
    <row r="230" spans="2:19" s="31" customFormat="1" ht="16.5" thickBot="1" x14ac:dyDescent="0.3">
      <c r="B230" s="206"/>
      <c r="C230" s="207"/>
      <c r="D230" s="207"/>
      <c r="E230" s="207"/>
      <c r="F230" s="207"/>
      <c r="G230" s="207"/>
      <c r="H230" s="207"/>
      <c r="I230" s="207"/>
      <c r="J230" s="207"/>
      <c r="K230" s="207"/>
      <c r="L230" s="207"/>
      <c r="M230" s="207"/>
      <c r="N230" s="207"/>
      <c r="O230" s="207"/>
      <c r="P230" s="207"/>
      <c r="Q230" s="207"/>
      <c r="R230" s="208"/>
    </row>
    <row r="231" spans="2:19" s="31" customFormat="1" ht="15.75" x14ac:dyDescent="0.25"/>
    <row r="232" spans="2:19" s="31" customFormat="1" ht="15.75" customHeight="1" x14ac:dyDescent="0.25">
      <c r="J232" s="221" t="s">
        <v>120</v>
      </c>
      <c r="K232" s="221"/>
      <c r="L232" s="221"/>
      <c r="M232" s="221"/>
      <c r="N232" s="221"/>
      <c r="O232" s="221"/>
      <c r="P232" s="221"/>
      <c r="Q232" s="221"/>
      <c r="R232" s="221"/>
      <c r="S232" s="209"/>
    </row>
    <row r="235" spans="2:19" x14ac:dyDescent="0.25">
      <c r="E235" s="210"/>
    </row>
  </sheetData>
  <mergeCells count="438">
    <mergeCell ref="T8:V8"/>
    <mergeCell ref="T9:V9"/>
    <mergeCell ref="E10:N10"/>
    <mergeCell ref="T10:Z10"/>
    <mergeCell ref="T11:Z11"/>
    <mergeCell ref="C12:E12"/>
    <mergeCell ref="F12:Q12"/>
    <mergeCell ref="T12:W12"/>
    <mergeCell ref="C3:Q3"/>
    <mergeCell ref="D5:D8"/>
    <mergeCell ref="E5:N5"/>
    <mergeCell ref="P5:P8"/>
    <mergeCell ref="E6:N6"/>
    <mergeCell ref="E7:N7"/>
    <mergeCell ref="E8:N8"/>
    <mergeCell ref="T15:V15"/>
    <mergeCell ref="C16:F16"/>
    <mergeCell ref="G16:J16"/>
    <mergeCell ref="C19:D20"/>
    <mergeCell ref="E19:Q20"/>
    <mergeCell ref="C22:D22"/>
    <mergeCell ref="E22:Q22"/>
    <mergeCell ref="T22:U22"/>
    <mergeCell ref="C13:E13"/>
    <mergeCell ref="F13:Q13"/>
    <mergeCell ref="T13:X13"/>
    <mergeCell ref="C14:E14"/>
    <mergeCell ref="F14:Q14"/>
    <mergeCell ref="T14:V14"/>
    <mergeCell ref="P30:Q32"/>
    <mergeCell ref="C31:F31"/>
    <mergeCell ref="G31:H31"/>
    <mergeCell ref="C24:D24"/>
    <mergeCell ref="E24:Q24"/>
    <mergeCell ref="T24:W24"/>
    <mergeCell ref="T25:W25"/>
    <mergeCell ref="C26:Q26"/>
    <mergeCell ref="T26:W44"/>
    <mergeCell ref="C28:I28"/>
    <mergeCell ref="C30:F30"/>
    <mergeCell ref="G30:H30"/>
    <mergeCell ref="J30:J31"/>
    <mergeCell ref="D33:E33"/>
    <mergeCell ref="D34:E34"/>
    <mergeCell ref="G34:O34"/>
    <mergeCell ref="D35:E35"/>
    <mergeCell ref="G35:O35"/>
    <mergeCell ref="D36:E36"/>
    <mergeCell ref="G36:O36"/>
    <mergeCell ref="K30:K31"/>
    <mergeCell ref="M30:M31"/>
    <mergeCell ref="N30:N31"/>
    <mergeCell ref="D40:E40"/>
    <mergeCell ref="G40:O40"/>
    <mergeCell ref="D41:E41"/>
    <mergeCell ref="G41:O41"/>
    <mergeCell ref="D42:E42"/>
    <mergeCell ref="G42:O42"/>
    <mergeCell ref="D37:E37"/>
    <mergeCell ref="G37:O37"/>
    <mergeCell ref="D38:E38"/>
    <mergeCell ref="G38:O38"/>
    <mergeCell ref="D39:E39"/>
    <mergeCell ref="G39:O39"/>
    <mergeCell ref="D43:E43"/>
    <mergeCell ref="G43:O43"/>
    <mergeCell ref="C45:Q45"/>
    <mergeCell ref="T46:W47"/>
    <mergeCell ref="C47:E48"/>
    <mergeCell ref="F47:H47"/>
    <mergeCell ref="I47:M47"/>
    <mergeCell ref="N47:Q47"/>
    <mergeCell ref="I48:J48"/>
    <mergeCell ref="K48:L48"/>
    <mergeCell ref="P48:Q48"/>
    <mergeCell ref="C49:E49"/>
    <mergeCell ref="I49:J49"/>
    <mergeCell ref="K49:L49"/>
    <mergeCell ref="P49:Q49"/>
    <mergeCell ref="C50:E50"/>
    <mergeCell ref="I50:J50"/>
    <mergeCell ref="K50:L50"/>
    <mergeCell ref="P50:Q50"/>
    <mergeCell ref="T50:T52"/>
    <mergeCell ref="C51:E51"/>
    <mergeCell ref="I51:J51"/>
    <mergeCell ref="K51:L51"/>
    <mergeCell ref="P51:Q51"/>
    <mergeCell ref="C52:E52"/>
    <mergeCell ref="I52:J52"/>
    <mergeCell ref="K52:L52"/>
    <mergeCell ref="P52:Q52"/>
    <mergeCell ref="P55:Q55"/>
    <mergeCell ref="C56:E56"/>
    <mergeCell ref="I56:J56"/>
    <mergeCell ref="K56:L56"/>
    <mergeCell ref="P56:Q56"/>
    <mergeCell ref="C53:E53"/>
    <mergeCell ref="I53:J53"/>
    <mergeCell ref="K53:L53"/>
    <mergeCell ref="P53:Q53"/>
    <mergeCell ref="C54:E54"/>
    <mergeCell ref="I54:J54"/>
    <mergeCell ref="K54:L54"/>
    <mergeCell ref="P54:Q54"/>
    <mergeCell ref="F57:G57"/>
    <mergeCell ref="I57:L57"/>
    <mergeCell ref="N57:N65"/>
    <mergeCell ref="O57:O65"/>
    <mergeCell ref="C58:F58"/>
    <mergeCell ref="C60:M61"/>
    <mergeCell ref="I62:I64"/>
    <mergeCell ref="C55:E55"/>
    <mergeCell ref="I55:J55"/>
    <mergeCell ref="K55:L55"/>
    <mergeCell ref="I72:J72"/>
    <mergeCell ref="I73:J73"/>
    <mergeCell ref="I74:J74"/>
    <mergeCell ref="I75:J75"/>
    <mergeCell ref="I76:J76"/>
    <mergeCell ref="I77:J77"/>
    <mergeCell ref="C67:D67"/>
    <mergeCell ref="L67:M67"/>
    <mergeCell ref="I68:J68"/>
    <mergeCell ref="I69:J69"/>
    <mergeCell ref="I70:J70"/>
    <mergeCell ref="I71:J71"/>
    <mergeCell ref="I83:J83"/>
    <mergeCell ref="I84:J84"/>
    <mergeCell ref="I85:J85"/>
    <mergeCell ref="I86:J86"/>
    <mergeCell ref="I87:J87"/>
    <mergeCell ref="L87:O87"/>
    <mergeCell ref="I78:J78"/>
    <mergeCell ref="I79:J79"/>
    <mergeCell ref="I80:J80"/>
    <mergeCell ref="I81:J81"/>
    <mergeCell ref="L81:N81"/>
    <mergeCell ref="I82:J82"/>
    <mergeCell ref="L82:M82"/>
    <mergeCell ref="I91:J91"/>
    <mergeCell ref="L91:Q91"/>
    <mergeCell ref="I92:J92"/>
    <mergeCell ref="I93:J93"/>
    <mergeCell ref="I94:J94"/>
    <mergeCell ref="L94:O94"/>
    <mergeCell ref="I88:J88"/>
    <mergeCell ref="L88:O88"/>
    <mergeCell ref="I89:J89"/>
    <mergeCell ref="L89:O89"/>
    <mergeCell ref="I90:J90"/>
    <mergeCell ref="L90:O90"/>
    <mergeCell ref="I98:O98"/>
    <mergeCell ref="C100:J100"/>
    <mergeCell ref="C101:J101"/>
    <mergeCell ref="C102:J102"/>
    <mergeCell ref="L103:M105"/>
    <mergeCell ref="P103:Q105"/>
    <mergeCell ref="I95:J95"/>
    <mergeCell ref="L95:O95"/>
    <mergeCell ref="I96:J96"/>
    <mergeCell ref="L96:O96"/>
    <mergeCell ref="I97:J97"/>
    <mergeCell ref="L97:O97"/>
    <mergeCell ref="F108:F109"/>
    <mergeCell ref="G108:G109"/>
    <mergeCell ref="H108:I108"/>
    <mergeCell ref="J108:J109"/>
    <mergeCell ref="K108:L109"/>
    <mergeCell ref="K110:L110"/>
    <mergeCell ref="T103:T105"/>
    <mergeCell ref="C104:D104"/>
    <mergeCell ref="C105:D105"/>
    <mergeCell ref="C107:C109"/>
    <mergeCell ref="D107:G107"/>
    <mergeCell ref="H107:L107"/>
    <mergeCell ref="M107:M109"/>
    <mergeCell ref="N107:O109"/>
    <mergeCell ref="P107:Q108"/>
    <mergeCell ref="D108:E108"/>
    <mergeCell ref="K114:L114"/>
    <mergeCell ref="N114:O114"/>
    <mergeCell ref="K115:L115"/>
    <mergeCell ref="N115:O115"/>
    <mergeCell ref="K116:L116"/>
    <mergeCell ref="N116:O116"/>
    <mergeCell ref="N110:O110"/>
    <mergeCell ref="K111:L111"/>
    <mergeCell ref="N111:O111"/>
    <mergeCell ref="K112:L112"/>
    <mergeCell ref="N112:O112"/>
    <mergeCell ref="K113:L113"/>
    <mergeCell ref="N113:O113"/>
    <mergeCell ref="K120:L120"/>
    <mergeCell ref="N120:O120"/>
    <mergeCell ref="K121:L121"/>
    <mergeCell ref="N121:O121"/>
    <mergeCell ref="K122:L122"/>
    <mergeCell ref="N122:O122"/>
    <mergeCell ref="K117:L117"/>
    <mergeCell ref="N117:O117"/>
    <mergeCell ref="K118:L118"/>
    <mergeCell ref="N118:O118"/>
    <mergeCell ref="K119:L119"/>
    <mergeCell ref="N119:O119"/>
    <mergeCell ref="C128:Q128"/>
    <mergeCell ref="C129:Q129"/>
    <mergeCell ref="C130:N130"/>
    <mergeCell ref="D132:E132"/>
    <mergeCell ref="F132:G132"/>
    <mergeCell ref="H132:I132"/>
    <mergeCell ref="J132:L132"/>
    <mergeCell ref="M132:O132"/>
    <mergeCell ref="K123:L123"/>
    <mergeCell ref="N123:O123"/>
    <mergeCell ref="K124:L124"/>
    <mergeCell ref="N124:O124"/>
    <mergeCell ref="C126:Q126"/>
    <mergeCell ref="C127:Q127"/>
    <mergeCell ref="D133:E133"/>
    <mergeCell ref="F133:G133"/>
    <mergeCell ref="H133:I133"/>
    <mergeCell ref="J133:L133"/>
    <mergeCell ref="M133:O133"/>
    <mergeCell ref="D134:E134"/>
    <mergeCell ref="F134:G134"/>
    <mergeCell ref="H134:I134"/>
    <mergeCell ref="J134:L134"/>
    <mergeCell ref="M134:O134"/>
    <mergeCell ref="D135:E135"/>
    <mergeCell ref="F135:G135"/>
    <mergeCell ref="H135:I135"/>
    <mergeCell ref="J135:L135"/>
    <mergeCell ref="M135:O135"/>
    <mergeCell ref="D136:E136"/>
    <mergeCell ref="F136:G136"/>
    <mergeCell ref="H136:I136"/>
    <mergeCell ref="J136:L136"/>
    <mergeCell ref="M136:O136"/>
    <mergeCell ref="D137:E137"/>
    <mergeCell ref="F137:G137"/>
    <mergeCell ref="H137:I137"/>
    <mergeCell ref="J137:L137"/>
    <mergeCell ref="M137:O137"/>
    <mergeCell ref="D138:E138"/>
    <mergeCell ref="F138:G138"/>
    <mergeCell ref="H138:I138"/>
    <mergeCell ref="J138:L138"/>
    <mergeCell ref="M138:O138"/>
    <mergeCell ref="D139:E139"/>
    <mergeCell ref="F139:G139"/>
    <mergeCell ref="H139:I139"/>
    <mergeCell ref="J139:L139"/>
    <mergeCell ref="M139:O139"/>
    <mergeCell ref="D140:E140"/>
    <mergeCell ref="F140:G140"/>
    <mergeCell ref="H140:I140"/>
    <mergeCell ref="J140:L140"/>
    <mergeCell ref="M140:O140"/>
    <mergeCell ref="D141:E141"/>
    <mergeCell ref="F141:G141"/>
    <mergeCell ref="H141:I141"/>
    <mergeCell ref="J141:L141"/>
    <mergeCell ref="M141:O141"/>
    <mergeCell ref="D142:E142"/>
    <mergeCell ref="F142:G142"/>
    <mergeCell ref="H142:I142"/>
    <mergeCell ref="J142:L142"/>
    <mergeCell ref="M142:O142"/>
    <mergeCell ref="C146:Q146"/>
    <mergeCell ref="C147:Q147"/>
    <mergeCell ref="C148:Q148"/>
    <mergeCell ref="C150:I150"/>
    <mergeCell ref="C152:D152"/>
    <mergeCell ref="G152:H152"/>
    <mergeCell ref="K152:M153"/>
    <mergeCell ref="D143:E143"/>
    <mergeCell ref="F143:G143"/>
    <mergeCell ref="H143:I143"/>
    <mergeCell ref="J143:L143"/>
    <mergeCell ref="M143:O143"/>
    <mergeCell ref="D144:E144"/>
    <mergeCell ref="F144:G144"/>
    <mergeCell ref="H144:I144"/>
    <mergeCell ref="J144:L144"/>
    <mergeCell ref="M144:O144"/>
    <mergeCell ref="T152:T156"/>
    <mergeCell ref="C153:D153"/>
    <mergeCell ref="G153:H153"/>
    <mergeCell ref="C154:D154"/>
    <mergeCell ref="G154:H154"/>
    <mergeCell ref="C155:D155"/>
    <mergeCell ref="G155:H155"/>
    <mergeCell ref="C156:D156"/>
    <mergeCell ref="G156:H156"/>
    <mergeCell ref="L156:N156"/>
    <mergeCell ref="L166:M167"/>
    <mergeCell ref="N166:O167"/>
    <mergeCell ref="P166:Q167"/>
    <mergeCell ref="D168:E168"/>
    <mergeCell ref="J168:K168"/>
    <mergeCell ref="L168:M168"/>
    <mergeCell ref="N168:O168"/>
    <mergeCell ref="P168:Q168"/>
    <mergeCell ref="C158:L158"/>
    <mergeCell ref="C160:Q160"/>
    <mergeCell ref="C162:M162"/>
    <mergeCell ref="C164:L164"/>
    <mergeCell ref="C166:C167"/>
    <mergeCell ref="D166:E167"/>
    <mergeCell ref="F166:F167"/>
    <mergeCell ref="G166:G167"/>
    <mergeCell ref="H166:I166"/>
    <mergeCell ref="J166:K167"/>
    <mergeCell ref="D169:E169"/>
    <mergeCell ref="J169:K169"/>
    <mergeCell ref="L169:M169"/>
    <mergeCell ref="N169:O169"/>
    <mergeCell ref="P169:Q169"/>
    <mergeCell ref="D170:E170"/>
    <mergeCell ref="J170:K170"/>
    <mergeCell ref="L170:M170"/>
    <mergeCell ref="N170:O170"/>
    <mergeCell ref="P170:Q170"/>
    <mergeCell ref="D171:E171"/>
    <mergeCell ref="J171:K171"/>
    <mergeCell ref="L171:M171"/>
    <mergeCell ref="N171:O171"/>
    <mergeCell ref="P171:Q171"/>
    <mergeCell ref="D172:E172"/>
    <mergeCell ref="J172:K172"/>
    <mergeCell ref="L172:M172"/>
    <mergeCell ref="N172:O172"/>
    <mergeCell ref="P172:Q172"/>
    <mergeCell ref="D173:E173"/>
    <mergeCell ref="J173:K173"/>
    <mergeCell ref="L173:M173"/>
    <mergeCell ref="N173:O173"/>
    <mergeCell ref="P173:Q173"/>
    <mergeCell ref="D174:E174"/>
    <mergeCell ref="J174:K174"/>
    <mergeCell ref="L174:M174"/>
    <mergeCell ref="N174:O174"/>
    <mergeCell ref="P174:Q174"/>
    <mergeCell ref="N178:O179"/>
    <mergeCell ref="P178:Q179"/>
    <mergeCell ref="D180:E180"/>
    <mergeCell ref="J180:K180"/>
    <mergeCell ref="L180:M180"/>
    <mergeCell ref="N180:O180"/>
    <mergeCell ref="P180:Q180"/>
    <mergeCell ref="C176:L176"/>
    <mergeCell ref="C178:C179"/>
    <mergeCell ref="D178:E179"/>
    <mergeCell ref="F178:F179"/>
    <mergeCell ref="G178:G179"/>
    <mergeCell ref="H178:I178"/>
    <mergeCell ref="J178:K179"/>
    <mergeCell ref="L178:M179"/>
    <mergeCell ref="D181:E181"/>
    <mergeCell ref="J181:K181"/>
    <mergeCell ref="L181:M181"/>
    <mergeCell ref="N181:O181"/>
    <mergeCell ref="P181:Q181"/>
    <mergeCell ref="D182:E182"/>
    <mergeCell ref="J182:K182"/>
    <mergeCell ref="L182:M182"/>
    <mergeCell ref="N182:O182"/>
    <mergeCell ref="P182:Q182"/>
    <mergeCell ref="P185:Q185"/>
    <mergeCell ref="D186:E186"/>
    <mergeCell ref="J186:K186"/>
    <mergeCell ref="L186:M186"/>
    <mergeCell ref="N186:O186"/>
    <mergeCell ref="P186:Q186"/>
    <mergeCell ref="D183:E183"/>
    <mergeCell ref="J183:K183"/>
    <mergeCell ref="L183:M183"/>
    <mergeCell ref="N183:O183"/>
    <mergeCell ref="P183:Q183"/>
    <mergeCell ref="D184:E184"/>
    <mergeCell ref="J184:K184"/>
    <mergeCell ref="L184:M184"/>
    <mergeCell ref="N184:O184"/>
    <mergeCell ref="P184:Q184"/>
    <mergeCell ref="C188:H188"/>
    <mergeCell ref="C190:C191"/>
    <mergeCell ref="D190:E191"/>
    <mergeCell ref="F190:I190"/>
    <mergeCell ref="J190:M191"/>
    <mergeCell ref="N190:O191"/>
    <mergeCell ref="D185:E185"/>
    <mergeCell ref="J185:K185"/>
    <mergeCell ref="L185:M185"/>
    <mergeCell ref="N185:O185"/>
    <mergeCell ref="D194:E194"/>
    <mergeCell ref="J194:M194"/>
    <mergeCell ref="N194:O194"/>
    <mergeCell ref="P194:Q194"/>
    <mergeCell ref="D195:E195"/>
    <mergeCell ref="J195:M195"/>
    <mergeCell ref="N195:O195"/>
    <mergeCell ref="P195:Q195"/>
    <mergeCell ref="P190:Q191"/>
    <mergeCell ref="D192:E192"/>
    <mergeCell ref="J192:M192"/>
    <mergeCell ref="N192:O192"/>
    <mergeCell ref="P192:Q192"/>
    <mergeCell ref="D193:E193"/>
    <mergeCell ref="J193:M193"/>
    <mergeCell ref="N193:O193"/>
    <mergeCell ref="P193:Q193"/>
    <mergeCell ref="D198:E198"/>
    <mergeCell ref="J198:M198"/>
    <mergeCell ref="N198:O198"/>
    <mergeCell ref="P198:Q198"/>
    <mergeCell ref="C200:E200"/>
    <mergeCell ref="C201:Q211"/>
    <mergeCell ref="D196:E196"/>
    <mergeCell ref="J196:M196"/>
    <mergeCell ref="N196:O196"/>
    <mergeCell ref="P196:Q196"/>
    <mergeCell ref="D197:E197"/>
    <mergeCell ref="J197:M197"/>
    <mergeCell ref="N197:O197"/>
    <mergeCell ref="P197:Q197"/>
    <mergeCell ref="C228:F228"/>
    <mergeCell ref="G228:Q228"/>
    <mergeCell ref="C229:F229"/>
    <mergeCell ref="G229:Q229"/>
    <mergeCell ref="J232:R232"/>
    <mergeCell ref="C213:E213"/>
    <mergeCell ref="C214:Q224"/>
    <mergeCell ref="T214:U215"/>
    <mergeCell ref="C226:F226"/>
    <mergeCell ref="G226:Q226"/>
    <mergeCell ref="C227:F227"/>
    <mergeCell ref="G227:Q227"/>
  </mergeCells>
  <pageMargins left="0.7" right="0.7" top="0.75" bottom="0.75" header="0.3" footer="0.3"/>
  <pageSetup orientation="portrait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CLAUDIA RITA</cp:lastModifiedBy>
  <dcterms:created xsi:type="dcterms:W3CDTF">2023-07-22T01:02:05Z</dcterms:created>
  <dcterms:modified xsi:type="dcterms:W3CDTF">2023-09-13T22:14:00Z</dcterms:modified>
</cp:coreProperties>
</file>