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1600" windowHeight="9030"/>
  </bookViews>
  <sheets>
    <sheet name="72-Certificacion" sheetId="2" r:id="rId1"/>
    <sheet name="73-Recert_PolPublicas" sheetId="5" r:id="rId2"/>
    <sheet name="74-Emprendimiento" sheetId="6" r:id="rId3"/>
    <sheet name="75-Empleo" sheetId="7" r:id="rId4"/>
    <sheet name="76-Turismo" sheetId="8" r:id="rId5"/>
  </sheets>
  <definedNames>
    <definedName name="obligado72">'72-Certificacion'!$H$24</definedName>
    <definedName name="obligado73">'73-Recert_PolPublicas'!$H$47</definedName>
    <definedName name="obligado74">'74-Emprendimiento'!$H$105</definedName>
    <definedName name="obligado75">'75-Empleo'!$H$49</definedName>
    <definedName name="obligado76">'76-Turismo'!$H$51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4" i="6" l="1"/>
  <c r="Q86" i="6"/>
  <c r="Q88" i="6"/>
  <c r="Q90" i="6"/>
  <c r="Q92" i="6"/>
  <c r="Q94" i="6"/>
  <c r="Q96" i="6"/>
  <c r="Q98" i="6"/>
  <c r="Q100" i="6"/>
  <c r="Q21" i="2"/>
  <c r="Q19" i="2"/>
  <c r="P21" i="2"/>
  <c r="P19" i="2"/>
  <c r="O21" i="2"/>
  <c r="O19" i="2"/>
  <c r="H24" i="2" l="1"/>
  <c r="H23" i="2"/>
  <c r="I51" i="8" l="1"/>
  <c r="I50" i="8"/>
  <c r="H51" i="8"/>
  <c r="H50" i="8"/>
  <c r="O34" i="8"/>
  <c r="P34" i="8"/>
  <c r="P36" i="8"/>
  <c r="O38" i="8"/>
  <c r="P38" i="8"/>
  <c r="O40" i="8"/>
  <c r="P40" i="8"/>
  <c r="O42" i="8"/>
  <c r="P42" i="8"/>
  <c r="P44" i="8"/>
  <c r="P46" i="8"/>
  <c r="O48" i="8"/>
  <c r="P48" i="8"/>
  <c r="F49" i="7"/>
  <c r="F48" i="7"/>
  <c r="F23" i="2"/>
  <c r="Q46" i="8" l="1"/>
  <c r="Q38" i="8"/>
  <c r="Q44" i="8"/>
  <c r="Q36" i="8"/>
  <c r="Q34" i="8"/>
  <c r="Q42" i="8"/>
  <c r="Q40" i="8"/>
  <c r="Q48" i="8"/>
  <c r="O82" i="6"/>
  <c r="P82" i="6"/>
  <c r="O84" i="6"/>
  <c r="O86" i="6"/>
  <c r="O88" i="6"/>
  <c r="O90" i="6"/>
  <c r="O92" i="6"/>
  <c r="O94" i="6"/>
  <c r="P94" i="6"/>
  <c r="O96" i="6"/>
  <c r="O98" i="6"/>
  <c r="P98" i="6"/>
  <c r="O100" i="6"/>
  <c r="P100" i="6"/>
  <c r="O102" i="6"/>
  <c r="P102" i="6"/>
  <c r="O34" i="7"/>
  <c r="P34" i="7"/>
  <c r="P36" i="7"/>
  <c r="O38" i="7"/>
  <c r="P38" i="7"/>
  <c r="P40" i="7"/>
  <c r="O42" i="7"/>
  <c r="P42" i="7"/>
  <c r="O44" i="7"/>
  <c r="P44" i="7"/>
  <c r="O46" i="7"/>
  <c r="P46" i="7"/>
  <c r="I49" i="7"/>
  <c r="I48" i="7"/>
  <c r="H49" i="7"/>
  <c r="H48" i="7"/>
  <c r="I105" i="6"/>
  <c r="I104" i="6"/>
  <c r="Q36" i="7" l="1"/>
  <c r="Q34" i="7"/>
  <c r="Q46" i="7"/>
  <c r="Q40" i="7"/>
  <c r="Q44" i="7"/>
  <c r="Q38" i="7"/>
  <c r="Q42" i="7"/>
  <c r="Q82" i="6"/>
  <c r="F47" i="5"/>
  <c r="F46" i="5"/>
  <c r="O40" i="5"/>
  <c r="P40" i="5"/>
  <c r="Q40" i="5"/>
  <c r="O42" i="5"/>
  <c r="P42" i="5"/>
  <c r="Q42" i="5"/>
  <c r="P38" i="5"/>
  <c r="O38" i="5"/>
  <c r="Q38" i="5" s="1"/>
  <c r="H47" i="5"/>
  <c r="H40" i="5"/>
  <c r="H46" i="5" s="1"/>
  <c r="H93" i="6" l="1"/>
  <c r="H97" i="6"/>
  <c r="P96" i="6" s="1"/>
  <c r="H84" i="6"/>
  <c r="H86" i="6"/>
  <c r="P86" i="6" s="1"/>
  <c r="H88" i="6"/>
  <c r="P88" i="6" s="1"/>
  <c r="H90" i="6"/>
  <c r="P90" i="6" s="1"/>
  <c r="H104" i="6" l="1"/>
  <c r="P84" i="6"/>
  <c r="P92" i="6"/>
  <c r="H105" i="6"/>
  <c r="O44" i="5"/>
  <c r="P44" i="5"/>
  <c r="Q44" i="5" l="1"/>
  <c r="P50" i="8" l="1"/>
  <c r="Q50" i="8" l="1"/>
</calcChain>
</file>

<file path=xl/comments1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79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79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<sst xmlns="http://schemas.openxmlformats.org/spreadsheetml/2006/main" count="859" uniqueCount="313">
  <si>
    <t xml:space="preserve">FIRMA: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</si>
  <si>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</si>
  <si>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</si>
  <si>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</si>
  <si>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</si>
  <si>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</si>
  <si>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</si>
  <si>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</si>
  <si>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</si>
  <si>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</si>
  <si>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</si>
  <si>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</si>
  <si>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</si>
  <si>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</si>
  <si>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</si>
  <si>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</si>
  <si>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</si>
  <si>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</si>
  <si>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</si>
  <si>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</si>
  <si>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</si>
  <si>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</si>
  <si>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</si>
  <si>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</si>
  <si>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</si>
  <si>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</si>
  <si>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</si>
  <si>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</si>
  <si>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</si>
  <si>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t>ACTIVIDADES</t>
  </si>
  <si>
    <t xml:space="preserve">FUENTES DE FINANCIACION                           </t>
  </si>
  <si>
    <t>COSTO TOTAL
(PESOS)</t>
  </si>
  <si>
    <t>LINEA ESTRATEGICA: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</si>
  <si>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</si>
  <si>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</si>
  <si>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</si>
  <si>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</si>
  <si>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</si>
  <si>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</si>
  <si>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</si>
  <si>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</si>
  <si>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 (DESCRIPCIÓN)</t>
  </si>
  <si>
    <t xml:space="preserve"> PRODUCTO</t>
  </si>
  <si>
    <r>
      <t>PROCESO</t>
    </r>
    <r>
      <rPr>
        <sz val="12"/>
        <color theme="1"/>
        <rFont val="Arial"/>
        <family val="2"/>
      </rPr>
      <t>: PLANEACIÓN ESTRATÉGICA Y TERRITORIAL</t>
    </r>
  </si>
  <si>
    <r>
      <t xml:space="preserve">FORMATO: </t>
    </r>
    <r>
      <rPr>
        <sz val="12"/>
        <color theme="1"/>
        <rFont val="Arial"/>
        <family val="2"/>
      </rPr>
      <t xml:space="preserve">PLAN DE ACCIÓN </t>
    </r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</si>
  <si>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</si>
  <si>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r>
      <t xml:space="preserve">Página:  </t>
    </r>
    <r>
      <rPr>
        <sz val="12"/>
        <color rgb="FF000000"/>
        <rFont val="Arial"/>
        <family val="2"/>
      </rPr>
      <t>1 de 1</t>
    </r>
  </si>
  <si>
    <r>
      <t xml:space="preserve">Versión: </t>
    </r>
    <r>
      <rPr>
        <sz val="12"/>
        <color theme="1"/>
        <rFont val="Arial"/>
        <family val="2"/>
      </rPr>
      <t>02</t>
    </r>
  </si>
  <si>
    <r>
      <t xml:space="preserve">Fecha: </t>
    </r>
    <r>
      <rPr>
        <sz val="12"/>
        <color theme="1"/>
        <rFont val="Arial"/>
        <family val="2"/>
      </rPr>
      <t>28/11/2024</t>
    </r>
  </si>
  <si>
    <r>
      <t xml:space="preserve">Código: </t>
    </r>
    <r>
      <rPr>
        <sz val="12"/>
        <color theme="1"/>
        <rFont val="Arial"/>
        <family val="2"/>
      </rPr>
      <t>FOR-08-PRO-PET-02</t>
    </r>
  </si>
  <si>
    <t>SECRETARÍA DE DESARROLLO ECONÓMICO</t>
  </si>
  <si>
    <t>DIRECCIÓN / GRUPO: DIRECCIÓN DE EMPRENDIMIENTO, FORTALECIMIENTO EMPRESARIAL Y EMPLEO</t>
  </si>
  <si>
    <t>ECONOMÍA PARA TODOS</t>
  </si>
  <si>
    <t>36-TRABAJO</t>
  </si>
  <si>
    <t>3605-FOMENTO DE LA INVESTIGACIÓN, DESARROLLO TECNOLÓGICO E INNOVACIÓN DEL SECTOR TRABAJO</t>
  </si>
  <si>
    <t>APOYO PARA LA VALIDACION Y CERTIFICACION DE COMPETENCIAS LABORALES PARA MEJORAR EL ACCESO A UN EMPLEO DIGNO Y PERTINENTE EN EL MUNICIPIO DE IBAGUÉ, TOLIMA</t>
  </si>
  <si>
    <t>2.20.3.2.02.02.009 - SERVICIOS PARA LA COMUNIDAD, SOCIALES Y PERSONALES</t>
  </si>
  <si>
    <t>Objetivos: Brindar fácil acceso a mecanismos de divulgación para la evaluación, certificación y reconocimiento de las aptitudes profesionales.</t>
  </si>
  <si>
    <t>GOBERNABILIDAD PARA TODOS</t>
  </si>
  <si>
    <t>45-GOBIERNO TERRITORIAL</t>
  </si>
  <si>
    <t>4599-FORTALECIMIENTO A LA GESTIÓN Y DIRECCIÓN DE LA ADMINISTRACIÓN PÚBLICA TERRITORIAL</t>
  </si>
  <si>
    <t>APOYO A LOS PROCESOS DE LINEAMIENTOS TECNICOS QUE MEJORAN LA PRODUCTIVIDAD Y COMPETITIVIDAD MUNICIPIO DE IBAGUÉ, TOLIMA</t>
  </si>
  <si>
    <t>Objetivos: Realizar seguimiento a las herramientas de gestión institucional para la competitividad y productividad.</t>
  </si>
  <si>
    <t>DIRECCIÓN / GRUPO: DIRECCIÓN DE EMPRENDIMIENTO, FORTALECIMIENTO EMPRESARIAL Y EMPLEO / DIRECCIÓN DE TURISMO</t>
  </si>
  <si>
    <t>35-COMERCIO, INDUSTRIA Y TURISMO</t>
  </si>
  <si>
    <t>3502-PRODUCTIVIDAD Y COMPETITIVIDAD DE LAS EMPRESAS COLOMBIANAS</t>
  </si>
  <si>
    <t>APOYO AL SECTOR PRODUCTIVO Y COMERCIAL MEJORANDO LA PRODUCTIVIDAD Y COMPETITIVIDAD PARA EL ACCESO A NUEVOS MERCADOS U OPORTUNIDADES DE GENERACIÓN DE INGRESOS EN EL MUNICIPIO DE IBAGUÉ, TOLIMA.</t>
  </si>
  <si>
    <t>Objetivos: Generar mecanismos para apoyar el sector productivo y comercial</t>
  </si>
  <si>
    <t>3602-GENERACIÓN Y FORMALIZACIÓN DEL EMPLEO</t>
  </si>
  <si>
    <t>APOYO AL EMPRENDIMIENTO Y FORMALIZACIÓN DEL EMPLEO INCLUYENTE, DIGNO Y PERTINENTE EN EL MUNICIPIO DE IBAGUÉ, TOLIMA</t>
  </si>
  <si>
    <t>Objetivos: Generar articulación de la ruta empleabilidad</t>
  </si>
  <si>
    <t>DIRECCIÓN / GRUPO: DIRECCIÓN DE TURISMO</t>
  </si>
  <si>
    <t>APOYO Y PROMOCIÓN DEL TURISMO PARA EL DESARROLLO ECONÓMICO, COMPETITIVO Y SOSTENIBLE EN EL MUNICIPIO DE IBAGUÉ, TOLIMA</t>
  </si>
  <si>
    <t>Objetivos: Realizar la divulgación y promoción de los destinos turísticos</t>
  </si>
  <si>
    <t>Índice de Competitividad de Ciudades (ICC) – Pilar 9: Mercado Laboral (LAB) LAB-1 Desempeño del Mercado Laboral LAB-1-3 Formalidad Laboral.</t>
  </si>
  <si>
    <t>META DE RESULTADO No. Obtener un mayor puntaje en el Índice de Competitividad de Ciudades (ICC) – Pilar 9: Mercado Laboral (LAB) LAB-1 Desempeño del Mercado Laboral LAB-1-3 Formalidad Laboral.</t>
  </si>
  <si>
    <t>PUNTOS</t>
  </si>
  <si>
    <t>NOMBRE: NAYDU BRIGHITE ROMERO GÓMEZ</t>
  </si>
  <si>
    <t>YENIFER JARAMILLO GAITÁN, DIRECCIÓN DE EMPRENDIMIENTO, FORTALECIMIENTO EMPRESARIAL Y EMPLEO</t>
  </si>
  <si>
    <t>índice de gobierno digital en el habilitador de Arquitectura Empresarial</t>
  </si>
  <si>
    <t>índice de Seguridad Digital</t>
  </si>
  <si>
    <t>META DE RESULTADO  No.  Aumentar el índice de gobierno digital en el habilitador de Arquitectura Empresarial</t>
  </si>
  <si>
    <t>META DE RESULTADO  No. Aumentar el índice de Seguridad Digital</t>
  </si>
  <si>
    <t>Índice de Competitividad de Ciudades (ICC) – Pilar 8: Entorno para los negocios (NEG) NEG-1Tramites y especialización empresarial.</t>
  </si>
  <si>
    <t>META DE RESULTADO  No.  Mantener o aumentar el puntaje en Índice de Competitividad de Ciudades (ICC) – Pilar 8: Entorno para los negocios (NEG) NEG-1Tramites y especialización empresarial.</t>
  </si>
  <si>
    <t>Índice de Competitividad Turística Regional de (ICTRC) – Municipios</t>
  </si>
  <si>
    <t>META DE RESULTADO  No.  Mantener o incrementar el puntaje en Índice de Competitividad Turística Regional de (ICTRC) – Municipios</t>
  </si>
  <si>
    <t>JAIRO ALBERTO MORENO M., DIRECCIÓN DE TURISMO</t>
  </si>
  <si>
    <t>META DE RESULTADO  No. Mejorar o mantener puntaje en el Índice de Competitividad de Ciudades (ICC) – Pilar 9: Mercado Laboral (LAB) LAB-1 Desempeño del Mercado Laboral LAB-1-3 Formalidad Laboral.</t>
  </si>
  <si>
    <t>PORCENTAJE</t>
  </si>
  <si>
    <t>FECHA DE  SEGUIMIENTO: 31/12/2024</t>
  </si>
  <si>
    <t>2024730010072 - 2020730010048</t>
  </si>
  <si>
    <t>2024730010073 - 2020730010048</t>
  </si>
  <si>
    <t>FECHA DE  SEGUIMIENTO: 31/DIC/2024</t>
  </si>
  <si>
    <t>2024730010074 - 2020730010048</t>
  </si>
  <si>
    <t>2024730010075 - 2020730010048</t>
  </si>
  <si>
    <t>2024730010076 - 2020730010048 - 2020730010049</t>
  </si>
  <si>
    <t>DE-DF-006 CONTRATAR LA PRESTACIÓN DE SERVICIOS DE APOYO A LA GESTIÓN PARA EL DESARROLLO DE LAS DIFERENTES ACTIVIDADES RELACIONADAS CON LA CONSECUCIÓN DE LOS PLANES, PROGRAMAS, PROYECTOS Y METAS, QUE SE LIDERAN EN LA SECRETARÍA DE DESARROLLO ECONÓMICO DE LA ALCALDÍA MUNICIPAL DE IBAGUÉ.</t>
  </si>
  <si>
    <t>DE-202 CONTRATAR LA PRESTACIÓN DE SERVICIOS DE UN PROFESIONAL PARA LA CONSECUCIÓN DE LOS PLANES, PROGRAMAS Y METAS QUE TIENE A CARGO LA SECRETARÍA DE DESARROLLO ECONÓMICO DE LA ALCALDÍA MUNICIPAL DE IBAGUÉ</t>
  </si>
  <si>
    <t>DE-2060 CONTRATAR LA PRESTACIÓN DE SERVICIOS DE UN PROFESIONAL PARA LA CONSECUCIÓN DE LOS PLANES, PROGRAMAS Y METAS QUE TIENE A CARGO LA SECRETARÍA DE DESARROLLO ECONÓMICO DE LA ALCALDÍA MUNICIPAL DE IBAGUÉ</t>
  </si>
  <si>
    <t>DE-2055 CONTRATAR LA PRESTACIÓN DE SERVICIOS DE UN PROFESIONAL PARA LA CONSECUCIÓN DE LOS PLANES, PROGRAMAS Y METAS QUE TIENE A CARGO LA SECRETARÍA DE DESARROLLO ECONÓMICO DE LA ALCALDÍA MUNICIPAL DE IBAGUÉ</t>
  </si>
  <si>
    <t>DE-011 CONTRATAR A MONTO AGOTABLE, LA PRESTACIÓN DE SERVICIOS DE SOPORTE TÉCNICO Y LOGÍSTICO, PARA LA PRODUCCIÓN, COORDINACIÓN, Y REALIZACIÓN DE FERIAS(ÉVENTOS, Y DEMÁS ACTIVIDADES QUE DESARROLLE LA SECRETARÍA DE DESARROLLO ECONÓMICO, EN CUMPLIMIENTO DE SUS METAS, FINES Y OBJETIVOS.</t>
  </si>
  <si>
    <t>DE-DF-0030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</si>
  <si>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DE-DF-0043 CONTRATAR LA PRESTACIÓN DE SERVICIOS PROFESIONALES DE UN INGENIERO INDUSTRIAL CON ESTUDIOS EN GERENCIA PUBLICA QUE BRINDE APOYO EN LAS ACTIVIDADES PROPIAS Y EN LA CONSECUCIÓN DE LOS PLANES, PROGRAMAS Y METAS QUE TIENE A CARGO LA SECRETARÍA DE DESARROLLO ECONÓMICO DE LA ALCALDÍA MUNICIPAL DE IBAGUÉ.</t>
  </si>
  <si>
    <t>DE-DF-002 CONTRATAR LA PRESTACIÓN DE SERVICIOS PROFESIONALES DE UN ABOGADO QUE BRINDE APOYO EN LAS ACTIVIDADES PROPIAS Y EN LA CONSECUCIÓN DE LOS PLANES, PROGRAMAS Y METAS QUE TIENE A CARGO LA SECRETARÍA DE DESARROLLO ECONÓMICO DE LA ALCALDÍA MUNICIPAL DE IBAGUÉ</t>
  </si>
  <si>
    <t>DE-DF-0026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</si>
  <si>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DE-DF-0059 CONTRATAR LA PRESTACIÓN DE SERVICIOS PROFESIONALES DE UN ABOGADO QUE BRINDE APOYO EN LAS ACTIVIDADES PROPIAS Y EN LA CONSECUCIÓN DE LOS PLANES, PROGRAMAS Y METAS QUE TIENE A CARGO LA SECRETARÍA DE DESARROLLO ECONÓMICO DE LA ALCALDÍA MUNICIPAL DE IBAGUÉ</t>
  </si>
  <si>
    <t>DE-DT-0045 CONTRATAR LA PRESTACIÓN DE SERVICIOS PROFESIONALES DE UN ADMINISTRADOR EN EMPRESAS QUE BRINDE APOYO EN LAS ACTIVIDADES PROPIAS Y EN LA CONSECUCIÓN DE LOS PLANES, PROGRAMAS Y METAS QUE TIENE A CARGO LA SECRETARÍA DE DESARROLLO ECONÓMICO DE LA ALCALDÍA MUNICIPAL DE IBAGUÉ</t>
  </si>
  <si>
    <t>DE-DF-0033 CONTRATAR LA PRESTACIÓN DE SERVICIOS PROFESIONALES DE UN POLITÓLOGO QUE BRINDE APOYO EN LAS ACTIVIDADES PROPIAS Y EN LA CONSECUCIÓN DE LOS PLANES, PROGRAMAS Y METAS QUE TIENE A CARGO LA SECRETARÍA DE DESARROLLO ECONÓMICO DE LA ALCALDÍA MUNICIPAL DE IBAGUÉ</t>
  </si>
  <si>
    <t>DE-DT-0054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</si>
  <si>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DE-DF-0032 CONTRATAR LA PRESTACIÓN DE SERVICIOS PROFESIONALES QUE BRINDE APOYO EN LA FORMULACIÓN DE PROYECTOS, LAS ACTIVIDADES PROPIAS Y EN LA CONSECUCIÓN DE LOS PLANES, PROGRAMAS Y METAS QUE TIENE A CARGO LA SECRETARÍA DE DESARROLLO ECONÓMICO DE LA ALCALDÍA MUNICIPAL DE IBAGUÉ</t>
  </si>
  <si>
    <t>DE-DF-003 CONTRATAR LA PRESTACIÓN DE SERVICIOS PROFESIONALES DE UN ABOGADO, QUE APOYE A LA SECRETARÍA DE DESARROLLO ECONÓMICO EN LOS ASPECTOS DE ÍNDOLE JURÍDICO Y ADMINISTRATIVO, EN CUMPLIMIENTO DE LOS DIFERENTES PLANES, PROGRAMAS Y METAS QUE TIENE A CARGO LA SECRETARÍA DE DESARROLLO ECONÓMICO DE LA ALCALDÍA MUNICIPAL DE IBAGUÉ</t>
  </si>
  <si>
    <t>DE-DF-004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</si>
  <si>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DE-DF-007 CONTRATAR LA PRESTACIÓN DE SERVICIOS PROFESIONALES DE UN ADMINISTRADOR PÚBLICO QUE BRINDE APOYO EN LAS ACTIVIDADES PROPIAS Y EN LA CONSECUCIÓN DE LOS PLANES, PROGRAMAS Y METAS QUE TIENE A CARGO LA SECRETARÍA DE DESARROLLO ECONÓMICO DE LA ALCALDÍA MUNICIPAL DE IBAGUÉ</t>
  </si>
  <si>
    <t>DE-DF-0051 CONTRATAR LA PRESTACIÓN DE SERVICIOS PROFESIONALES DE UN COMUNICADOR SOCIAL QUE BRINDE APOYO EN LAS ACTIVIDADES PROPIAS Y EN LA CONSECUCIÓN DE LOS PLANES, PROGRAMAS Y METAS QUE TIENE A CARGO LA SECRETARÍA DE DESARROLLO ECONÓMICO DE LA ALCALDÍA MUNICIPAL DE IBAGUÉ</t>
  </si>
  <si>
    <t>DE-DF-0044 CONTRATAR LA PRESTACIÓN DE SERVICIOS PROFESIONALES DE UN POLITÓLOGO QUE BRINDE APOYO EN LAS ACTIVIDADES PROPIAS Y EN LA CONSECUCIÓN DE LOS PLANES, PROGRAMAS Y METAS QUE TIENE A CARGO LA SECRETARÍA DE DESARROLLO ECONÓMICO DE LA ALCALDÍA MUNICIPAL DE IBAGUÉ</t>
  </si>
  <si>
    <t>DE-DF-0042 CONTRATAR LA PRESTACIÓN DE SERVICIOS PROFESIONALES DE UN ADMINISTRADOR PÚBLICO TERRITORIAL QUE BRINDE APOYO EN LAS ACTIVIDADES PROPIAS Y EN LA CONSECUCIÓN DE LOS PLANES, PROGRAMAS Y METAS QUE TIENE A CARGO LA SECRETARÍA DE DESARROLLO ECONÓMICO DE LA ALCALDÍA MUNICIPAL DE IBAGUÉ</t>
  </si>
  <si>
    <t>DE-DF-005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</si>
  <si>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DE-2048 CONTRATAR LA PRESTACIÓN DE SERVICIOS DE UN PROFESIONAL PARA LA CONSECUCIÓN DE LOS PLANES, PROGRAMAS Y METAS QUE TIENE A CARGO LA SECRETARÍA DE DESARROLLO ECONÓMICO DE LA ALCALDÍA MUNICIPAL DE IBAGUÉ</t>
  </si>
  <si>
    <t>DE-2061 CONTRATAR LA PRESTACIÓN DE SERVICIOS DE UN PROFESIONAL PARA LA CONSECUCIÓN DE LOS PLANES, PROGRAMAS Y METAS QUE TIENE A CARGO LA SECRETARÍA DE DESARROLLO ECONÓMICO DE LA ALCALDÍA MUNICIPAL DE IBAGUÉ</t>
  </si>
  <si>
    <t>DE-2036 CONTRATAR LA PRESTACIÓN DE SERVICIOS DE UN PROFESIONAL PARA LA CONSECUCIÓN DE LOS PLANES, PROGRAMAS Y METAS QUE TIENE A CARGO LA SECRETARÍA DE DESARROLLO ECONÓMICO DE LA ALCALDÍA MUNICIPAL DE IBAGUÉ</t>
  </si>
  <si>
    <t>DE-203 CONTRATAR LA PRESTACIÓN DE SERVICIOS PROFESIONALES DE UN ABOGADO PARA LA CONSECUCIÓN DE LOS PLANES, PROGRAMAS Y METAS QUE TIENE A CARGO LA SECRETARÍA DE DESARROLLO ECONÓMICO DE LA ALCALDÍA MUNICIPAL DE IBAGUÉ</t>
  </si>
  <si>
    <t>DE-2051 CONTRATAR LA PRESTACIÓN DE SERVICIOS DE UN PROFESIONAL PARA LA CONSECUCIÓN DE LOS PLANES, PROGRAMAS Y METAS QUE TIENE A CARGO LA SECRETARÍA DE DESARROLLO ECONÓMICO DE LA ALCALDÍA MUNICIPAL DE IBAGUÉ</t>
  </si>
  <si>
    <t>DE-DF-0048 CONTRATAR LA PRESTACIÓN DE SERVICIOS PROFESIONALES DE UN ADMINISTRADOR FINANCIERO QUE BRINDE APOYO EN LAS ACTIVIDADES PROPIAS Y EN LA CONSECUCIÓN DE LOS PLANES, PROGRAMAS Y METAS QUE TIENE A CARGO LA SECRETARÍA DE DESARROLLO ECONÓMICO DE LA ALCALDÍA MUNICIPAL DE IBAGUÉ</t>
  </si>
  <si>
    <t>DE-DF-0019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</si>
  <si>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DE-DF-0040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</si>
  <si>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DE-0023 AUNAR ESFUERZOS TECNICOS, ADMINISTRATIVOS Y FINANCIEROS PARA FORTALECER LAS CAPACIDADES EMPRESARIALES Y EL DESARROLLO ECONOMICO DE DIVERSAS UNIDADES PRODUCTIVAS DEL MUNICIPIO DE IBAGUE.</t>
  </si>
  <si>
    <t>DE-066 AUNAR ESFUERZOS TÉCNICOS, ADMINISTRATIVOS Y FINANCIEROS, ENTRE LA ALCALDÍA DE IBAGUÉ Y UNA ENTIDAD SIN ÁNIMO DE LUCRO (ESAL) PARA LLEVAR ACABO UN PROCESO DE MEJORA DE LA COMPETITIVIDAD Y FORTALECIMIENTO EN PRODUCCIÓN, COMERCIALIZACIÓN Y VISIBILIZACIÓN, ADEMAS DE LA REALIZACIÓN DE LA FERIA DE CAFÉS ESPECIALES "IBAGUÉ CAFÉ FESTIVAL" EN EL MARCO DEL ACUERDO 003 DEL 2020, DIRIGIDA AL CLUSTER DE CAFÉ Y LOS DEMÁS ACTORES QUE INTEGRAN LA CADENA DE VALOR DEL SECTOR CAFICULTOR EN EL MUNICIPIO DE IBAGUÉ.</t>
  </si>
  <si>
    <t>DE-DF-0061 CONTRATAR LA PRESTACIÓN DE SERVICIOS DE UN PROFESIONAL EN COMERCIO INTERNACIONAL QUE BRINDE APOYO EN LAS ACTIVIDADES PROPIAS Y EN LA CONSECUCIÓN DE LOS PLANES, PROGRAMAS Y METAS QUE TIENE A CARGO LA SECRETARÍA DE DESARROLLO ECONÓMICO DE LA ALCALDÍA MUNICIPAL DE IBAGUÉ</t>
  </si>
  <si>
    <t>DE-DF-0027 CONTRATAR LA PRESTACIÓN DE SERVICIOS PROFESIONALES DE UN ADMINISTRADOR FINANCIERO QUE BRINDE APOYO EN LAS ACTIVIDADES PROPIAS Y EN LA CONSECUCIÓN DE LOS PLANES, PROGRAMAS Y METAS QUE TIENE A CARGO LA SECRETARÍA DE DESARROLLO ECONÓMICO DE LA ALCALDÍA MUNICIPAL DE IBAGUÉ</t>
  </si>
  <si>
    <t>DE-DF-0060 CONTRATAR LA PRESTACION DE SERVICIOS DE UN PROFESIONAL PARA EL DESARROLLO DE LAS DIFERENTES ACTIVIDADES RELACIONADAS CON LA CONSECUCIÓN DE LOS PLANES, PROGRAMAS, PROYECTOS Y METAS, QUE SE LIDERAN EN LA SECRETARÍA DE DESARROLLO ECONÓMICO DE LA ALCALDÍA MUNICIPAL DE IBAGUÉ.</t>
  </si>
  <si>
    <t>DE-DF-0039 CONTRATAR LA PRESTACIÓN DE SERVICIOS PROFESIONALES DE UN ABOGADO QUE BRINDE APOYO EN LAS ACTIVIDADES PROPIAS Y EN LA CONSECUCIÓN DE LOS PLANES, PROGRAMAS Y METAS QUE TIENE A CARGO LA SECRETARÍA DE DESARROLLO ECONÓMICO DE LA ALCALDÍA MUNICIPAL DE IBAGUÉ</t>
  </si>
  <si>
    <t>DE-DF-0031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</si>
  <si>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DE-DF-0055 CONTRATAR LA PRESTACIÓN DE SERVICIOS PROFESIONALES DE UN COMUNICADOR SOCIAL QUE BRINDE APOYO EN LAS ACTIVIDADES PROPIAS Y EN LA CONSECUCIÓN DE LOS PLANES, PROGRAMAS Y METAS QUE TIENE A CARGO LA SECRETARÍA DE DESARROLLO ECONÓMICO DE LA ALCALDÍA MUNICIPAL DE IBAGUÉ</t>
  </si>
  <si>
    <t>DE-DF-0064 CONTRATAR LA PRESTACIÓN DE SERVICIOS PROFESIONALES DE UN ADMINISTRADOR DE EMPRESAS AGROPECUARIAS QUE BRINDE APOYO EN LAS ACTIVIDADES PROPIAS Y EN LA CONSECUCIÓN DE LOS PLANES, PROGRAMAS Y METAS QUE TIENE A CARGO LA SECRETARÍA DE DESARROLLO ECONÓMICO DE LA ALCALDÍA MUNICIPAL DE IBAGUÉ</t>
  </si>
  <si>
    <t>DE-DF-0034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</si>
  <si>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DE-DF-0024 CONTRATAR LA PRESTACIÓN DE SERVICIOS DE UN PROFESIONAL EN MERCADEO QUE BRINDE APOYO EN LAS ACTIVIDADES PROPIAS Y EN LA CONSECUCIÓN DE LOS PLANES, PROGRAMAS Y METAS QUE TIENE A CARGO LA SECRETARÍA DE DESARROLLO ECONÓMICO DE LA ALCALDÍA MUNICIPAL DE IBAGUÉ</t>
  </si>
  <si>
    <t>DE-DF-0062 CONTRATAR LA PRESTACIÓN DE SERVICIOS PROFESIONALES DE UN ADMINISTRADOR DE NEGOCIOS INTERNACIONALES QUE BRINDE APOYO EN LAS ACTIVIDADES PROPIAS Y EN LA CONSECUCIÓN DE LOS PLANES, PROGRAMAS Y METAS QUE TIENE A CARGO LA SECRETARÍA DE DESARROLLO ECONÓMICO DE LA ALCALDÍA MUNICIPAL DE IBAGUÉ</t>
  </si>
  <si>
    <t>DE-DF-0020 CONTRATAR LA PRESTACIÓN DE SERVICIOS PROFESIONALES DE UN ADMINISTRADOR DE NEGOCIOS QUE BRINDE APOYO EN LAS ACTIVIDADES PROPIAS Y EN LA CONSECUCIÓN DE LOS PLANES, PROGRAMAS Y METAS QUE TIENE A CARGO LA SECRETARÍA DE DESARROLLO ECONÓMICO DE LA ALCALDÍA MUNICIPAL DE IBAGUÉ</t>
  </si>
  <si>
    <t>DE-DF-0018 CONTRATAR LA PRESTACIÓN DE SERVICIOS PROFESIONALES DE UN ADMINISTRADOR TURÍSTICO Y HOTELERO QUE BRINDE APOYO EN LAS ACTIVIDADES PROPIAS Y EN LA CONSECUCIÓN DE LOS PLANES, PROGRAMAS Y METAS QUE TIENE A CARGO LA SECRETARÍA DE DESARROLLO ECONÓMICO DE LA ALCALDÍA MUNICIPAL DE IBAGUÉ</t>
  </si>
  <si>
    <t>DE-DF-0017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</si>
  <si>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DE-DF-008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</si>
  <si>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DE-DF-0025 CONTRATAR LA PRESTACIÓN DE SERVICIOS DE UN PROFESIONAL QUE BRINDE APOYO EN LAS ACTIVIDADES PROPIAS Y EN LA CONSECUCIÓN DE LOS PLANES, PROGRAMAS Y METAS QUE TIENE A CARGO LA SECRETARÍA DE DESARROLLO ECONÓMICO DE LA ALCALDÍA MUNICIPAL DE IBAGUÉ</t>
  </si>
  <si>
    <t>DE-DF-016 CONTRATAR LA PRESTACIÓN DE SERVICIOS PROFESIONALES DE UN ADMINISTRADOR DE EMPRESAS TURÍSTICAS QUE BRINDE APOYO EN LAS ACTIVIDADES PROPIAS Y EN LA CONSECUCIÓN DE LOS PLANES, PROGRAMAS Y METAS QUE TIENE A CARGO LA SECRETARÍA DE DESARROLLO ECONÓMICO DE LA ALCALDÍA MUNICIPAL DE IBAGUÉ</t>
  </si>
  <si>
    <t>DE-DF-0057 CONTRATAR LA PRESTACIÓN DE SERVICIOS DE UN PROFESIONAL EN COMERCIO INTERNACIONAL  QUE BRINDE APOYO EN LAS ACTIVIDADES PROPIAS Y EN LA CONSECUCIÓN DE LOS PLANES, PROGRAMAS Y METAS QUE TIENE A CARGO LA SECRETARÍA DE DESARROLLO ECONÓMICO DE LA ALCALDÍA MUNICIPAL DE IBAGUÉ</t>
  </si>
  <si>
    <t>DE-DF-0021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</si>
  <si>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DE-DF-0063 CONTRATAR LA PRESTACIÓN DE SERVICIOS PROFESIONALES DE UN ADMINISTRADOR PUBLICO QUE BRINDE APOYO EN LAS ACTIVIDADES PROPIAS Y EN LA CONSECUCIÓN DE LOS PLANES, PROGRAMAS Y METAS QUE TIENE A CARGO LA SECRETARÍA DE DESARROLLO ECONÓMICO DE LA ALCALDÍA MUNICIPAL DE IBAGUÉ</t>
  </si>
  <si>
    <t>DE-DF-0028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</si>
  <si>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DE-DF-0047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</si>
  <si>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DE-DF-014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</si>
  <si>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DE-DF-0046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</si>
  <si>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DE-DF-0058 CONTRATAR LA PRESTACIÓN DE SERVICIOS DE UN PROFESIONAL EN FINANZAS Y NEGOCIOS INTERNACIONALES QUE BRINDE APOYO EN LAS ACTIVIDADES PROPIAS Y EN LA CONSECUCIÓN DE LOS PLANES, PROGRAMAS Y METAS QUE TIENE A CARGO LA SECRETARÍA DE DESARROLLO ECONÓMICO DE LA ALCALDÍA MUNICIPAL DE IBAGUÉ</t>
  </si>
  <si>
    <t>DE-2019 CONTRATAR LA PRESTACIÓN DE SERVICIOS DE UN PROFESIONAL PARA LA CONSECUCIÓN DE LOS PLANES, PROGRAMAS Y METAS QUE TIENE A CARGO LA SECRETARÍA DE DESARROLLO ECONÓMICO DE LA ALCALDÍA MUNICIPAL DE IBAGUÉ</t>
  </si>
  <si>
    <t>DE-2040 CONTRATAR LA PRESTACIÓN DE SERVICIOS DE UN PROFESIONAL PARA LA CONSECUCIÓN DE LOS PLANES, PROGRAMAS Y METAS QUE TIENE A CARGO LA SECRETARÍA DE DESARROLLO ECONÓMICO DE LA ALCALDÍA MUNICIPAL DE IBAGUÉ</t>
  </si>
  <si>
    <t>DE-2065 CONTRATAR LA PRESTACIÓN DE SERVICIOS DE UN PROFESIONAL PARA LA CONSECUCIÓN DE LOS PLANES, PROGRAMAS Y METAS QUE TIENE A CARGO LA SECRETARÍA DE DESARROLLO ECONÓMICO DE LA ALCALDÍA MUNICIPAL DE IBAGUÉ</t>
  </si>
  <si>
    <t>DE-2030 CONTRATAR LA PRESTACIÓN DE SERVICIOS DE UN PROFESIONAL PARA LA CONSECUCIÓN DE LOS PLANES, PROGRAMAS Y METAS QUE TIENE A CARGO LA SECRETARÍA DE DESARROLLO ECONÓMICO DE LA ALCALDÍA MUNICIPAL DE IBAGUÉ</t>
  </si>
  <si>
    <t>DE-2043 CONTRATAR LA PRESTACIÓN DE SERVICIOS DE UN PROFESIONAL PARA LA CONSECUCIÓN DE LOS PLANES, PROGRAMAS Y METAS QUE TIENE A CARGO LA SECRETARÍA DE DESARROLLO ECONÓMICO DE LA ALCALDÍA MUNICIPAL DE IBAGUÉ</t>
  </si>
  <si>
    <t>DE-2027 CONTRATAR LA PRESTACIÓN DE SERVICIOS DE UN PROFESIONAL PARA LA CONSECUCIÓN DE LOS PLANES, PROGRAMAS Y METAS QUE TIENE A CARGO LA SECRETARÍA DE DESARROLLO ECONÓMICO DE LA ALCALDÍA MUNICIPAL DE IBAGUÉ</t>
  </si>
  <si>
    <t>DE-2110 CONTRATAR LA COMPRA DE ELEMENTOS “KITS DE BELLEZA” PARA BENEFICIAR A EMPRENDEDORES DE LA CIUDAD DE IBAGUÉ, EN EL MARCO DEL PROYECTO APOYO AL SECTOR PRODUCTIVO Y COMERCIAL MEJORANDO LA PRODUCTIVIDAD Y COMPETITIVIDAD PARA EL ACCESO A NUEVOS MERCADOS U OPORTUNIDADES DE GENERACIÓN DE INGRESOS EN EL MUNICIPIO DE IBAGUÉ, TOLIMA.</t>
  </si>
  <si>
    <t>DE-2026 CONTRATAR LA PRESTACIÓN DE SERVICIOS DE UN PROFESIONAL PARA LA CONSECUCIÓN DE LOS PLANES, PROGRAMAS Y METAS QUE TIENE A CARGO LA SECRETARÍA DE DESARROLLO ECONÓMICO DE LA ALCALDÍA MUNICIPAL DE IBAGUÉ</t>
  </si>
  <si>
    <t>DE-2033 CONTRATAR LA PRESTACIÓN DE SERVICIOS DE UN PROFESIONAL PARA LA CONSECUCIÓN DE LOS PLANES, PROGRAMAS Y METAS QUE TIENE A CARGO LA SECRETARÍA DE DESARROLLO ECONÓMICO DE LA ALCALDÍA MUNICIPAL DE IBAGUÉ</t>
  </si>
  <si>
    <t>DE-2045 CONTRATAR LA PRESTACIÓN DE SERVICIOS DE UN PROFESIONAL PARA LA CONSECUCIÓN DE LOS PLANES, PROGRAMAS Y METAS QUE TIENE A CARGO LA SECRETARÍA DE DESARROLLO ECONÓMICO DE LA ALCALDÍA MUNICIPAL DE IBAGUÉ</t>
  </si>
  <si>
    <t>DE-2035 CONTRATAR LA PRESTACIÓN DE SERVICIOS DE UN PROFESIONAL PARA LA CONSECUCIÓN DE LOS PLANES, PROGRAMAS Y METAS QUE TIENE A CARGO LA SECRETARÍA DE DESARROLLO ECONÓMICO DE LA ALCALDÍA MUNICIPAL DE IBAGUÉ</t>
  </si>
  <si>
    <t>DE-209 CONTRATAR LA PRESTACIÓN DE SERVICIOS DE UN PROFESIONAL PARA LA CONSECUCIÓN DE LOS PLANES, PROGRAMAS Y METAS QUE TIENE A CARGO LA SECRETARÍA DE DESARROLLO ECONÓMICO DE LA ALCALDÍA MUNICIPAL DE IBAGUÉ</t>
  </si>
  <si>
    <t>DE-2039 CONTRATAR LA PRESTACIÓN DE SERVICIOS DE UN PROFESIONAL PARA LA CONSECUCIÓN DE LOS PLANES, PROGRAMAS Y METAS QUE TIENE A CARGO LA SECRETARÍA DE DESARROLLO ECONÓMICO DE LA ALCALDÍA MUNICIPAL DE IBAGUÉ</t>
  </si>
  <si>
    <t>DE-2012 AUNAR ESFUERZOS TÉCNICOS, ADMINISTRATIVOS Y FINANCIEROS, PARA EL APOYO AL SECTOR PRODUCTIVO Y COMERCIAL MEJORANDO LA PRODUCTIVIDAD Y COMPETITIVIDAD PARA EL ACCESO A NUEVOS MERCADOS U OPORTUNIDADES DE GENERACIÓN DE INGRESOS, EN EL MUNICIPIO DE IBAGUÉ. A TRÁVES DE LA ADMINISTRACIÓN DE RECURSOS Y LA OPERACIÓN EN LA COLOCACIÓN DE MICROCRÉDITOS MEDIANTE EL FONDO “INFICRÉDITOS”.  DEL INSTITUTO DE FINANCIAMIENTO, PROMOCIÓN Y DESARROLLO DE IBAGUÉ “INFIBAGUÉ”.</t>
  </si>
  <si>
    <t>DE-2037 CONTRATAR LA PRESTACIÓN DE SERVICIOS DE UN PROFESIONAL PARA LA CONSECUCIÓN DE LOS PLANES, PROGRAMAS Y METAS QUE TIENE A CARGO LA SECRETARÍA DE DESARROLLO ECONÓMICO DE LA ALCALDÍA MUNICIPAL DE IBAGUÉ</t>
  </si>
  <si>
    <t>DE-2050 CONTRATAR LA PRESTACIÓN DE SERVICIOS DE APOYO A LA GESTIÓN PARA LA CONSECUCIÓN DE LOS PLANES, PROGRAMAS Y METAS QUE TIENE A CARGO LA SECRETARÍA DE DESARROLLO ECONÓMICO DE LA ALCALDÍA MUNICIPAL DE IBAGUÉ</t>
  </si>
  <si>
    <t>DE-2025 CONTRATAR LA PRESTACIÓN DE SERVICIOS DE UN PROFESIONAL PARA LA CONSECUCIÓN DE LOS PLANES, PROGRAMAS Y METAS QUE TIENE A CARGO LA SECRETARÍA DE DESARROLLO ECONÓMICO DE LA ALCALDÍA MUNICIPAL DE IBAGUÉ</t>
  </si>
  <si>
    <t>DE-2054 CONTRATAR LA PRESTACIÓN DE SERVICIOS DE APOYO A LA GESTIÓN PARA LA CONSECUCIÓN DE LOS PLANES, PROGRAMAS Y METAS QUE TIENE A CARGO LA SECRETARÍA DE DESARROLLO ECONÓMICO DE LA ALCALDÍA MUNICIPAL DE IBAGUÉ</t>
  </si>
  <si>
    <t>DE-2034 CONTRATAR LA PRESTACIÓN DE SERVICIOS DE UN PROFESIONAL PARA LA CONSECUCIÓN DE LOS PLANES, PROGRAMAS Y METAS QUE TIENE A CARGO LA SECRETARÍA DE DESARROLLO ECONÓMICO DE LA ALCALDÍA MUNICIPAL DE IBAGUÉ</t>
  </si>
  <si>
    <t>DE-2024 CONTRATAR LA PRESTACIÓN DE SERVICIOS DE UN PROFESIONAL PARA LA CONSECUCIÓN DE LOS PLANES, PROGRAMAS Y METAS QUE TIENE A CARGO LA SECRETARÍA DE DESARROLLO ECONÓMICO DE LA ALCALDÍA MUNICIPAL DE IBAGUÉ</t>
  </si>
  <si>
    <t>DE-210 CONTRATAR LA PRESTACIÓN DE SERVICIOS DE APOYO A LA GESTIÓN PARA LA CONSECUCIÓN DE LOS PLANES, PROGRAMAS Y METAS QUE TIENE A CARGO LA SECRETARÍA DE DESARROLLO ECONÓMICO DE LA ALCALDÍA MUNICIPAL DE IBAGUÉ</t>
  </si>
  <si>
    <t>DE-2032 CONTRATAR LA PRESTACIÓN DE SERVICIOS DE UN PROFESIONAL PARA LA CONSECUCIÓN DE LOS PLANES, PROGRAMAS Y METAS QUE TIENE A CARGO LA SECRETARÍA DE DESARROLLO ECONÓMICO DE LA ALCALDÍA MUNICIPAL DE IBAGUÉ</t>
  </si>
  <si>
    <t>DE-2020 CONTRATAR LA PRESTACIÓN DE SERVICIOS DE UN PROFESIONAL PARA LA CONSECUCIÓN DE LOS PLANES, PROGRAMAS Y METAS QUE TIENE A CARGO LA SECRETARÍA DE DESARROLLO ECONÓMICO DE LA ALCALDÍA MUNICIPAL DE IBAGUÉ</t>
  </si>
  <si>
    <t>DE-2022 CONTRATAR LA PRESTACIÓN DE SERVICIOS DE APOYO A LA GESTIÓN PARA LA CONSECUCIÓN DE LOS PLANES, PROGRAMAS Y METAS QUE TIENE A CARGO LA SECRETARÍA DE DESARROLLO ECONÓMICO DE LA ALCALDÍA MUNICIPAL DE IBAGUÉ</t>
  </si>
  <si>
    <t>DE-207 CONTRATAR LA PRESTACIÓN DE SERVICIOS DE UN PROFESIONAL PARA LA CONSECUCIÓN DE LOS PLANES, PROGRAMAS Y METAS QUE TIENE A CARGO LA SECRETARÍA DE DESARROLLO ECONÓMICO DE LA ALCALDÍA MUNICIPAL DE IBAGUÉ</t>
  </si>
  <si>
    <t>DE-2041 CONTRATAR LA PRESTACIÓN DE SERVICIOS DE UN PROFESIONAL PARA LA CONSECUCIÓN DE LOS PLANES, PROGRAMAS Y METAS QUE TIENE A CARGO LA SECRETARÍA DE DESARROLLO ECONÓMICO DE LA ALCALDÍA MUNICIPAL DE IBAGUÉ</t>
  </si>
  <si>
    <t>DE-2018 CONTRATAR LA PRESTACIÓN DE SERVICIOS DE UN PROFESIONAL PARA LA CONSECUCIÓN DE LOS PLANES, PROGRAMAS Y METAS QUE TIENE A CARGO LA SECRETARÍA DE DESARROLLO ECONÓMICO DE LA ALCALDÍA MUNICIPAL DE IBAGUÉ</t>
  </si>
  <si>
    <t>DE-208 CONTRATAR LA PRESTACIÓN DE SERVICIOS DE UN PROFESIONAL PARA LA CONSECUCIÓN DE LOS PLANES, PROGRAMAS Y METAS QUE TIENE A CARGO LA SECRETARÍA DE DESARROLLO ECONÓMICO DE LA ALCALDÍA MUNICIPAL DE IBAGUÉ</t>
  </si>
  <si>
    <t>DE-216 CONTRATAR LA PRESTACIÓN DE SERVICIOS DE UN PROFESIONAL PARA LA CONSECUCIÓN DE LOS PLANES, PROGRAMAS Y METAS QUE TIENE A CARGO LA SECRETARÍA DE DESARROLLO ECONÓMICO DE LA ALCALDÍA MUNICIPAL DE IBAGUÉ</t>
  </si>
  <si>
    <t>DE-2057 CONTRATAR LA PRESTACIÓN DE SERVICIOS DE UN PROFESIONAL PARA LA CONSECUCIÓN DE LOS PLANES, PROGRAMAS Y METAS QUE TIENE A CARGO LA SECRETARÍA DE DESARROLLO ECONÓMICO DE LA ALCALDÍA MUNICIPAL DE IBAGUÉ</t>
  </si>
  <si>
    <t>DE-2028 CONTRATAR LA PRESTACIÓN DE SERVICIOS DE UN PROFESIONAL PARA LA CONSECUCIÓN DE LOS PLANES, PROGRAMAS Y METAS QUE TIENE A CARGO LA SECRETARÍA DE DESARROLLO ECONÓMICO DE LA ALCALDÍA MUNICIPAL DE IBAGUÉ</t>
  </si>
  <si>
    <t>DE-2029 CONTRATAR LA PRESTACIÓN DE SERVICIOS DE UN PROFESIONAL PARA LA CONSECUCIÓN DE LOS PLANES, PROGRAMAS Y METAS QUE TIENE A CARGO LA SECRETARÍA DE DESARROLLO ECONÓMICO DE LA ALCALDÍA MUNICIPAL DE IBAGUÉ</t>
  </si>
  <si>
    <t>DE-2047 CONTRATAR LA PRESTACIÓN DE SERVICIOS DE APOYO A LA GESTIÓN PARA LA CONSECUCIÓN DE LOS PLANES, PROGRAMAS Y METAS QUE TIENE A CARGO LA SECRETARÍA DE DESARROLLO ECONÓMICO DE LA ALCALDÍA MUNICIPAL DE IBAGUÉ</t>
  </si>
  <si>
    <t>DE-2042 CONTRATAR LA PRESTACIÓN DE SERVICIOS DE UN PROFESIONAL PARA LA CONSECUCIÓN DE LOS PLANES, PROGRAMAS Y METAS QUE TIENE A CARGO LA SECRETARÍA DE DESARROLLO ECONÓMICO DE LA ALCALDÍA MUNICIPAL DE IBAGUÉ</t>
  </si>
  <si>
    <t>DE-2068 CONTRATAR LA PRESTACIÓN DE SERVICIOS DE UN PROFESIONAL PARA LA CONSECUCIÓN DE LOS PLANES, PROGRAMAS Y METAS QUE TIENE A CARGO LA SECRETARÍA DE DESARROLLO ECONÓMICO DE LA ALCALDÍA MUNICIPAL DE IBAGUÉ</t>
  </si>
  <si>
    <t>DE-DF-0050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</si>
  <si>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DE-DF-0038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</si>
  <si>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DE-2059 CONTRATAR LA PRESTACIÓN DE SERVICIOS DE UN PROFESIONAL PARA LA CONSECUCIÓN DE LOS PLANES, PROGRAMAS Y METAS QUE TIENE A CARGO LA SECRETARÍA DE DESARROLLO ECONÓMICO DE LA ALCALDÍA MUNICIPAL DE IBAGUÉ</t>
  </si>
  <si>
    <t>DE-2031 CONTRATAR LA PRESTACIÓN DE SERVICIOS DE UN PROFESIONAL PARA LA CONSECUCIÓN DE LOS PLANES, PROGRAMAS Y METAS QUE TIENE A CARGO LA SECRETARÍA DE DESARROLLO ECONÓMICO DE LA ALCALDÍA MUNICIPAL DE IBAGUÉ</t>
  </si>
  <si>
    <t>DE-2064 CONTRATAR LA PRESTACIÓN DE SERVICIOS DE UN PROFESIONAL PARA LA CONSECUCIÓN DE LOS PLANES, PROGRAMAS Y METAS QUE TIENE A CARGO LA SECRETARÍA DE DESARROLLO ECONÓMICO DE LA ALCALDÍA MUNICIPAL DE IBAGUÉ</t>
  </si>
  <si>
    <t>DE-204 CONTRATAR LA PRESTACIÓN DE SERVICIOS PROFESIONALES DE UN ADMINISTRADOR DE EMPRESAS PARA LA CONSECUCIÓN DE LOS PLANES, PROGRAMAS Y METAS QUE TIENE A CARGO LA SECRETARÍA DE DESARROLLO ECONÓMICO DE LA ALCALDÍA MUNICIPAL DE IBAGUÉ</t>
  </si>
  <si>
    <t>DE-2063 CONTRATAR LA PRESTACIÓN DE SERVICIOS DE UN PROFESIONAL PARA LA CONSECUCIÓN DE LOS PLANES, PROGRAMAS Y METAS QUE TIENE A CARGO LA SECRETARÍA DE DESARROLLO ECONÓMICO DE LA ALCALDÍA MUNICIPAL DE IBAGUÉ</t>
  </si>
  <si>
    <t>DE-214 CONTRATAR LA PRESTACIÓN DE SERVICIOS DE UN PROFESIONAL PARA LA CONSECUCIÓN DE LOS PLANES, PROGRAMAS Y METAS QUE TIENE A CARGO LA SECRETARÍA DE DESARROLLO ECONÓMICO DE LA ALCALDÍA MUNICIPAL DE IBAGUÉ</t>
  </si>
  <si>
    <t>DE-2038 CONTRATAR LA PRESTACIÓN DE SERVICIOS DE UN PROFESIONAL PARA LA CONSECUCIÓN DE LOS PLANES, PROGRAMAS Y METAS QUE TIENE A CARGO LA SECRETARÍA DE DESARROLLO ECONÓMICO DE LA ALCALDÍA MUNICIPAL DE IBAGUÉ</t>
  </si>
  <si>
    <t>DE-2046 CONTRATAR LA PRESTACIÓN DE SERVICIOS DE UN PROFESIONAL PARA LA CONSECUCIÓN DE LOS PLANES, PROGRAMAS Y METAS QUE TIENE A CARGO LA SECRETARÍA DE DESARROLLO ECONÓMICO DE LA ALCALDÍA MUNICIPAL DE IBAGUÉ</t>
  </si>
  <si>
    <t>DE-205 CONTRATAR LA PRESTACIÓN DE SERVICIOS DE UN PROFESIONAL PARA LA CONSECUCIÓN DE LOS PLANES, PROGRAMAS Y METAS QUE TIENE A CARGO LA SECRETARÍA DE DESARROLLO ECONÓMICO DE LA ALCALDÍA MUNICIPAL DE IBAGUÉ</t>
  </si>
  <si>
    <t>DE-DT-0065 CONTRATAR LA PRESTACIÓN DE SERVICIOS DE UN PROFESIONAL ESPECIALISTA EN MARKETING ESTRATEGICO Y NEGOCIOS INTERNACIONALES QUE BRINDE APOYO EN LAS ACTIVIDADES PROPIAS Y EN LA CONSECUCIÓN DE LOS PLANES, PROGRAMAS Y METAS QUE TIENE A CARGO LA SECRETARÍA DE DESARROLLO ECONÓMICO DE LA ALCALDÍA MUNICIPAL DE IBAGUÉ</t>
  </si>
  <si>
    <t>DE-013 AUNAR ESFUERZOS TÉCNICOS, ADMINISTRATIVOS, FINANCIEROS Y OPERATIVOS PARA LA PROMOCIÓN, POSICIONAMIENTO  Y FORTALECIMIENTO DE LA CADENA DE COMERCIALIZACIÓN DEL SECTOR TURÍSTICO A TRAVÉS DE LA PARTICIPACIÓN EN LA VITRINA TURÍSTICA ANATO 2024</t>
  </si>
  <si>
    <t>DE-DT-0036 CONTRATAR LA PRESTACIÓN DE SERVICIOS PROFESIONALES DE UN INGENIERO INDUSTRIAL QUE BRINDE APOYO EN LAS ACTIVIDADES PROPIAS Y EN LA CONSECUCIÓN DE LOS PLANES, PROGRAMAS Y METAS QUE TIENE A CARGO LA SECRETARÍA DE DESARROLLO ECONÓMICO DE LA ALCALDÍA MUNICIPAL DE IBAGUÉ</t>
  </si>
  <si>
    <t>1733</t>
  </si>
  <si>
    <t>1259</t>
  </si>
  <si>
    <t>1636</t>
  </si>
  <si>
    <t>1258</t>
  </si>
  <si>
    <t>791</t>
  </si>
  <si>
    <t>467</t>
  </si>
  <si>
    <t>1305</t>
  </si>
  <si>
    <t>623</t>
  </si>
  <si>
    <t>961</t>
  </si>
  <si>
    <t>DE-DT-0056 CONTRATAR LA PRESTACIÓN DE SERVICIOS PROFESIONALES DE UN COMUNICADOR SOCIAL QUE BRINDE APOYO EN LAS ACTIVIDADES PROPIAS Y EN LA CONSECUCIÓN DE LOS PLANES, PROGRAMAS Y METAS QUE TIENE A CARGO LA SECRETARÍA DE DESARROLLO ECONÓMICO DE LA ALCALDÍA MUNICIPAL DE IBAGUÉ.</t>
  </si>
  <si>
    <t>DE-DT-0035 CONTRATAR LA PRESTACIÓN DE SERVICIOS PROFESIONALES DE UN COMUNICADOR SOCIAL QUE BRINDE APOYO EN LAS ACTIVIDADES PROPIAS Y EN LA CONSECUCIÓN DE LOS PLANES, PROGRAMAS Y METAS QUE TIENE A CARGO LA SECRETARÍA DE DESARROLLO ECONÓMICO DE LA ALCALDÍA MUNICIPAL DE IBAGUÉ</t>
  </si>
  <si>
    <t>DE-DT-009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</si>
  <si>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DE-DT-0037 CONTRATAR LA PRESTACIÓN DE SERVICIOS DE UN PROFESIONAL EN ADMINISTRACIÓN DE NEGOCIOS INTERNACIONALES QUE BRINDE APOYO EN LAS ACTIVIDADES PROPIAS Y EN LA CONSECUCIÓN DE LOS PLANES, PROGRAMAS Y METAS QUE TIENE A CARGO LA SECRETARÍA DE DESARROLLO ECONÓMICO DE LA ALCALDÍA MUNICIPAL DE IBAGUÉ</t>
  </si>
  <si>
    <t>DE-DT-0010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</si>
  <si>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DE-DT-0022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</si>
  <si>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DE-DT-0041 CONTRATAR LA PRESTACIÓN DE SERVICIOS PROFESIONALES DE UN INGENIERO INDUSTRIAL QUE BRINDE APOYO EN LAS ACTIVIDADES PROPIAS Y EN LA CONSECUCIÓN DE LOS PLANES, PROGRAMAS Y METAS QUE TIENE A CARGO LA SECRETARÍA DE DESARROLLO ECONÓMICO DE LA ALCALDÍA MUNICIPAL DE IBAGUÉ</t>
  </si>
  <si>
    <t>DE-DT-001 CONTRATAR LA PRESTACIÓN DE SERVICIOS PROFESIONALES DE UN ABOGADO, QUE APOYE A LA SECRETARÍA DE DESARROLLO ECONÓMICO EN LOS ASPECTOS DE ÍNDOLE JURÍDICO Y ADMINISTRATIVO, EN CUMPLIMIENTO DE LOS DIFERENTES PLANES, PROGRAMAS Y METAS QUE TIENE A CARGO LA SECRETARÍA DE DESARROLLO ECONÓMICO DE LA ALCALDÍA MUNICIPAL DE IBAGUÉ</t>
  </si>
  <si>
    <t>DE-DT-0029 CONTRATAR LA PRESTACIÓN DE SERVICIOS PROFESIONALES DE UN ADMINISTRADOR DE EMPRESAS TURÍSTICAS QUE BRINDE APOYO EN LAS ACTIVIDADES PROPIAS Y EN LA CONSECUCIÓN DE LOS PLANES, PROGRAMAS Y METAS QUE TIENE A CARGO LA SECRETARÍA DE DESARROLLO ECONÓMICO DE LA ALCALDÍA MUNICIPAL DE IBAGUÉ</t>
  </si>
  <si>
    <t>DE-2111 ADQUISICIÓN DE DISPOSITIVOS MÓVILES - TABLETS NECESARIOS PARA EL DESARROLLO DE LAS ACTIVIDADES DEL PROYECTO, APOYO Y PROMOCIÓN DEL TURISMO PARA EL DESARROLLO ECONÓMICO, COMPETITIVO Y SOSTENIBLE EN EL MUNICIPIO DE IBAGUÉ, TOLIMA.</t>
  </si>
  <si>
    <t>DE-2049 AUNAR ESFUERZOS TÉCNICOS, ADMINISTRATIVOS, FINANCIEROS, Y OPERATIVOS PARA POTENCIALIZAR EL DESARROLLO DEL SECTOR TURISMO DE LA REGIÓN, POSICIONANDO A IBAGUÉ COMO UN DESTINO TURÍSTICO ATRACTIVO, IMPULSANDO LA COMPETITIVIDAD, Y CONTRIBUYENDO AL DESARROLLO ECONÓMICO LOCAL.</t>
  </si>
  <si>
    <t>DE-201 CONTRATAR LA PRESTACIÓN DE SERVICIOS PROFESIONALES DE UN ABOGADO ESPECIALISTA PARA LA CONSECUCIÓN DE LOS PLANES, PROGRAMAS Y METAS QUE TIENE A CARGO LA SECRETARÍA DE DESARROLLO ECONÓMICO DE LA ALCALDÍA MUNICIPAL DE IBAGUÉ</t>
  </si>
  <si>
    <t>• Apoyar iniciativas de financiacion a unidades productivas</t>
  </si>
  <si>
    <t>OBLIGADO</t>
  </si>
  <si>
    <t>Número de unidades productivas beneficiadas</t>
  </si>
  <si>
    <t>Número de unidades productivas fortalecidas</t>
  </si>
  <si>
    <t>Número de eventos realizados</t>
  </si>
  <si>
    <t>Número de eventos de promoción realizados</t>
  </si>
  <si>
    <t>Número de personas capacitadas</t>
  </si>
  <si>
    <t>OBSERVACIONES: Se realiza actualización en proceso de homologación</t>
  </si>
  <si>
    <t>• Divulgar los beneficios tributarios</t>
  </si>
  <si>
    <t>• Realizar asistencia tecnica empresarial</t>
  </si>
  <si>
    <t>• Brindar capacitaciónes a las unidades productivas</t>
  </si>
  <si>
    <t>• Brindar apoyo a los procesos de internacionalizacion</t>
  </si>
  <si>
    <t>• Implementar un espacio para el relacionamiento con el inversionista</t>
  </si>
  <si>
    <t>• Generar espacios de encadenamiento productivo</t>
  </si>
  <si>
    <t>• Adquirir logistica para las actividades comerciales</t>
  </si>
  <si>
    <t>• Realizar eventos para la comercializacion</t>
  </si>
  <si>
    <t>350200900: Fortalecer el tejido empresarial para la atracción de inversión e internacionalización, a través de mecanismos como: asistencia técnica, capacitaciones, mesa de atención al inversionista, gestión de estudios de mejoramiento de infraestructura y beneficios tributarios entre otros.</t>
  </si>
  <si>
    <t>350202100: Fortalecer unidades productivas a través de la realización y/o participación en eventos comerciales locales, nacionales y/o internacionales (ferias, ruedas de negocio, misiones comerciales, ruedas inversas, entre otras), de manera presencial y/o virtual.</t>
  </si>
  <si>
    <t>• Entregar capital semilla a unidades de negocio (Kits, etc)</t>
  </si>
  <si>
    <t xml:space="preserve">350200400: Beneficiar con apoyo a la financiación a micronegocios, famiempresas y/o microempresas, priorizando el enfoque poblacional, diferencial, firmantes de paz y/o víctimas del conflicto armado. </t>
  </si>
  <si>
    <t>350201000: Apoyar la creación de emprendimientos a través de la formación en artes y oficios con entrega de capital semilla, priorizando el enfoque poblacional, diferencial, firmantes de paz y/o víctimas del conflicto armado.</t>
  </si>
  <si>
    <t>• Articular con Sena - Universidades - Secretaría de educación.</t>
  </si>
  <si>
    <t>• Brindar apoyo para lograr la certificacion por competencias laborales</t>
  </si>
  <si>
    <t>• Desarrollar y/o apoyar los comités de seguimiento de las Políticas Públicas de Desarrollo Económico y Vendedor Informal.</t>
  </si>
  <si>
    <t>• Brindar capacitación en normas técnicas.</t>
  </si>
  <si>
    <t>• Apoyar en la implementacion de la ruta de empleabilidad de la ciudad</t>
  </si>
  <si>
    <t>• Fomentar creación de asociaciones</t>
  </si>
  <si>
    <t>• Brindar apoyo para facilitar la formalizacion laboral y/o empresarial</t>
  </si>
  <si>
    <t>• Brindar capacitaciónes al ecosistema emprendedor</t>
  </si>
  <si>
    <t>• Realizar asistencias tecnica en emprendimiento</t>
  </si>
  <si>
    <t xml:space="preserve">360203200: Brindar asesoría y /o asistencia técnica a emprendimientos en etapa temprana o de ideación, promoviendo la formalización laboral y empresarial </t>
  </si>
  <si>
    <t>360200300: Fomentar y/o impulsar procesos de asociatividad solidaria, priorizando el enfoque poblacional, diferencial, firmantes de paz y/o víctimas del conflicto armado.</t>
  </si>
  <si>
    <t>360200200: Realizar jornadas de empleabilidad de manera presencial y/o virtual, brindando capacitaciones que promuevan el acceso a la ruta de empleabilidad y/o acercando la oferta laboral a los diferentes grupos poblacionales</t>
  </si>
  <si>
    <t>• Desarrollar actividades para el marketing turistico</t>
  </si>
  <si>
    <t>OBSERVACIONES: Teniendo en cuenta los procesos de armonización entre los dos programas de gobierno: "Ibagué Vibra" (2020-2023) e "Ibagué para Todos" (programa vigente), se aclara que de los valores totales reportados, al programa de gobierno vigente pertenecen los siguientes valores:
PROGRAMADO: $598,799,999
OBLIGADO: $304,493,578
Los valores excedentes son parte del valor armonizado de "Ibagué Vibra", en su proyecto 48 relacionado a Emprendimiento</t>
  </si>
  <si>
    <t>• Brindar asistencia tecnica para el fortalecimiento de asociaciones (hv)</t>
  </si>
  <si>
    <t>Número de asistencias técnicas realizadas</t>
  </si>
  <si>
    <t>• Capacitar en artes y oficios para la creación de emprendimientos.</t>
  </si>
  <si>
    <t>Números totales</t>
  </si>
  <si>
    <t>• Realizar ferias de empleabilidad</t>
  </si>
  <si>
    <t>Número de articulaciones realizadas</t>
  </si>
  <si>
    <t>• Implementar y apoyar la política pública del vendedor informal</t>
  </si>
  <si>
    <t>• Implementar y apoyar la política pública de desarrollo económico.</t>
  </si>
  <si>
    <t>Números Totales</t>
  </si>
  <si>
    <t>• Realizar eventos para la promoción turística</t>
  </si>
  <si>
    <t>• Adquirir logística para la promoción y marketing</t>
  </si>
  <si>
    <t>• Entregar capital semilla a diferentes actores de la cadena turistica</t>
  </si>
  <si>
    <t>• Brindar capacitaciones para generar valor agregado en los productos turísticos</t>
  </si>
  <si>
    <t>• Desarrollar actividades para el fortalecimiento del sector turistico</t>
  </si>
  <si>
    <t>• Desarrollar actividades de informacion turistica</t>
  </si>
  <si>
    <t>• Brindar capacitación especializada a diferentes actores del sector turismo</t>
  </si>
  <si>
    <t xml:space="preserve">350204500: Brindar Capacitación y entrenamiento a personas del sector turismo, priorizando el enfoque poblacional, diferencial, firmantes de paz y/o víctimas del conflicto armado.   </t>
  </si>
  <si>
    <t>350204600: Implementar, fortalecer y promocionar la campaña “Descubre Ibagué”, mediante marketing turístico de alto impacto que incluyan actividades, tales comoembellecimiento de fachadas, entre otras.</t>
  </si>
  <si>
    <t>350204602: Participar en ferias, vitrinas, eventos de promoción turística que permitan el posicionamiento y fortalecimiento turístico a nivel local, regional, nacional o internacional.</t>
  </si>
  <si>
    <t>350201000: Fortalecimiento de unidades productivas y/o de autoempleo a través de la entrega de capital semilla, enfocado al sector turismo, priorizando el enfoque poblacional, diferencial, firmantes de paz y/o víctimas del conflicto armado.</t>
  </si>
  <si>
    <t>350200900: Brindar asistencia técnica para el fortalecimiento del sector turístico, priorizando el enfoque poblacional, diferencial, firmantes de paz y/o víctimas del conflicto armado.</t>
  </si>
  <si>
    <t>350209301: Diseñar e implementar una campaña de generación de información turística de Ibagué</t>
  </si>
  <si>
    <t>Número de actividades desarrolladas</t>
  </si>
  <si>
    <t>Número de espacios  implementados</t>
  </si>
  <si>
    <t>Número de divulgaciones realizadas</t>
  </si>
  <si>
    <t>Número de apoyos realizados</t>
  </si>
  <si>
    <t>Número de capacitaciones realizadas</t>
  </si>
  <si>
    <t>Número de unidades de negocio beneficiados</t>
  </si>
  <si>
    <t>Número de emprendimientos capacitados</t>
  </si>
  <si>
    <t>Número de ferias realizadas</t>
  </si>
  <si>
    <t>Número de actores beneficiados</t>
  </si>
  <si>
    <t>PLAN DE GOBIERNO</t>
  </si>
  <si>
    <t>Ibague Vibra</t>
  </si>
  <si>
    <t>Ibagué para Todos</t>
  </si>
  <si>
    <t>Ibagué Vibra</t>
  </si>
  <si>
    <t>VALOR (COMPROMISO)</t>
  </si>
  <si>
    <t>Número de políticas implementadas</t>
  </si>
  <si>
    <t xml:space="preserve">459901902: Seguimiento al cumplimiento de la política pública vendedor informal, en el aporte de los mismos al desarrollo económico del municipio, y seguimiento a la política pública de desarrollo económico </t>
  </si>
  <si>
    <t>459902300: Diseñar e implementación de instrumentos que contribuyan a la certificación y/o recertificación de destinos turísticos de la ciudad de Ibagué</t>
  </si>
  <si>
    <t>Número de normas técnicas capacitadas</t>
  </si>
  <si>
    <t>Número de rutas implementadas</t>
  </si>
  <si>
    <t>Número de asociaciones fomentadas</t>
  </si>
  <si>
    <t>Número de personas certificadas</t>
  </si>
  <si>
    <t>Número de comités desarrollados</t>
  </si>
  <si>
    <t>Número de espacios generados</t>
  </si>
  <si>
    <t>Número de eventos comerciales realizados</t>
  </si>
  <si>
    <t>OBSERVACIONES: El cero en número de personas certificadas se debe a a un plan que se está desarrollando en articulación con el SENA para lograr un mayor número de certificaciones por competencias laborales en el periodo 2025 y subsiguientes.</t>
  </si>
  <si>
    <t>360501400: Promover la certificación por competencias laborales a trabajadores y/o población en general, a través de  alianzas con instituciones como el SENA, universidades, entre otros.</t>
  </si>
  <si>
    <r>
      <t>PROCESO</t>
    </r>
    <r>
      <rPr>
        <sz val="11"/>
        <color theme="1"/>
        <rFont val="Arial"/>
        <family val="2"/>
      </rPr>
      <t>: PLANEACIÓN ESTRATÉGICA Y TERRITORIAL</t>
    </r>
  </si>
  <si>
    <r>
      <t xml:space="preserve">Código: </t>
    </r>
    <r>
      <rPr>
        <sz val="11"/>
        <color theme="1"/>
        <rFont val="Arial"/>
        <family val="2"/>
      </rPr>
      <t>FOR-08-PRO-PET-02</t>
    </r>
  </si>
  <si>
    <r>
      <t xml:space="preserve">Versión: </t>
    </r>
    <r>
      <rPr>
        <sz val="11"/>
        <color theme="1"/>
        <rFont val="Arial"/>
        <family val="2"/>
      </rPr>
      <t>02</t>
    </r>
  </si>
  <si>
    <r>
      <t xml:space="preserve">FORMATO: </t>
    </r>
    <r>
      <rPr>
        <sz val="11"/>
        <color theme="1"/>
        <rFont val="Arial"/>
        <family val="2"/>
      </rPr>
      <t xml:space="preserve">PLAN DE ACCIÓN </t>
    </r>
  </si>
  <si>
    <r>
      <t xml:space="preserve">Fecha: </t>
    </r>
    <r>
      <rPr>
        <sz val="11"/>
        <color theme="1"/>
        <rFont val="Arial"/>
        <family val="2"/>
      </rPr>
      <t>28/11/2024</t>
    </r>
  </si>
  <si>
    <r>
      <t xml:space="preserve">Página:  </t>
    </r>
    <r>
      <rPr>
        <sz val="11"/>
        <color rgb="FF000000"/>
        <rFont val="Arial"/>
        <family val="2"/>
      </rPr>
      <t>1 de 1</t>
    </r>
  </si>
  <si>
    <r>
      <t xml:space="preserve">FISICO
</t>
    </r>
    <r>
      <rPr>
        <b/>
        <u/>
        <sz val="11"/>
        <rFont val="Arial"/>
        <family val="2"/>
      </rPr>
      <t xml:space="preserve">PROG  </t>
    </r>
    <r>
      <rPr>
        <b/>
        <sz val="11"/>
        <rFont val="Arial"/>
        <family val="2"/>
      </rPr>
      <t xml:space="preserve">
EJEC</t>
    </r>
  </si>
  <si>
    <r>
      <rPr>
        <b/>
        <sz val="11"/>
        <rFont val="Arial"/>
        <family val="2"/>
      </rPr>
      <t>FINANCIERO</t>
    </r>
    <r>
      <rPr>
        <b/>
        <u/>
        <sz val="11"/>
        <rFont val="Arial"/>
        <family val="2"/>
      </rPr>
      <t xml:space="preserve">
PROG  
OBLIGADO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</si>
</sst>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0.0%"/>
    <numFmt numFmtId="167" formatCode="#,##0.0_);\(#,##0.0\)"/>
    <numFmt numFmtId="168" formatCode="#,##0.000_);\(#,##0.00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&quot;$&quot;#,##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3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167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7" fontId="5" fillId="0" borderId="1" xfId="1" applyNumberFormat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/>
    <xf numFmtId="2" fontId="4" fillId="0" borderId="1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4" fontId="4" fillId="0" borderId="1" xfId="1" applyNumberFormat="1" applyFont="1" applyBorder="1"/>
    <xf numFmtId="1" fontId="2" fillId="0" borderId="1" xfId="1" applyNumberFormat="1" applyFont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171" fontId="2" fillId="0" borderId="8" xfId="1" applyNumberFormat="1" applyFont="1" applyBorder="1" applyAlignment="1">
      <alignment horizontal="center" vertical="center"/>
    </xf>
    <xf numFmtId="171" fontId="2" fillId="0" borderId="1" xfId="1" applyNumberFormat="1" applyFont="1" applyBorder="1" applyAlignment="1">
      <alignment horizontal="center" vertical="center" wrapText="1"/>
    </xf>
    <xf numFmtId="171" fontId="2" fillId="2" borderId="1" xfId="1" applyNumberFormat="1" applyFont="1" applyFill="1" applyBorder="1" applyAlignment="1">
      <alignment horizontal="center" vertical="center" wrapText="1"/>
    </xf>
    <xf numFmtId="171" fontId="2" fillId="2" borderId="1" xfId="3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7" fontId="5" fillId="0" borderId="1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top"/>
    </xf>
    <xf numFmtId="0" fontId="4" fillId="0" borderId="6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166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4" fillId="0" borderId="13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7" fillId="0" borderId="0" xfId="1" applyFont="1" applyAlignment="1">
      <alignment horizontal="center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 wrapText="1"/>
    </xf>
    <xf numFmtId="49" fontId="18" fillId="0" borderId="12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8" fillId="0" borderId="0" xfId="1" applyNumberFormat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49" fontId="18" fillId="0" borderId="13" xfId="2" applyNumberFormat="1" applyFont="1" applyBorder="1" applyAlignment="1">
      <alignment horizontal="center" vertical="center" wrapText="1"/>
    </xf>
    <xf numFmtId="49" fontId="18" fillId="0" borderId="12" xfId="2" applyNumberFormat="1" applyFont="1" applyBorder="1" applyAlignment="1">
      <alignment horizontal="center" vertical="center" wrapText="1"/>
    </xf>
    <xf numFmtId="49" fontId="18" fillId="0" borderId="11" xfId="2" applyNumberFormat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71" fontId="3" fillId="0" borderId="1" xfId="4" applyNumberFormat="1" applyFont="1" applyFill="1" applyBorder="1" applyAlignment="1" applyProtection="1">
      <alignment vertical="center"/>
    </xf>
    <xf numFmtId="2" fontId="2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 applyProtection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71" fontId="5" fillId="0" borderId="1" xfId="3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14" fontId="4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9" fontId="5" fillId="0" borderId="1" xfId="5" applyFont="1" applyFill="1" applyBorder="1" applyAlignment="1" applyProtection="1">
      <alignment horizontal="center" vertical="center"/>
    </xf>
    <xf numFmtId="9" fontId="4" fillId="0" borderId="1" xfId="5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1" fontId="5" fillId="0" borderId="1" xfId="3" applyNumberFormat="1" applyFont="1" applyFill="1" applyBorder="1" applyAlignment="1" applyProtection="1">
      <alignment horizontal="center" vertical="center"/>
    </xf>
    <xf numFmtId="171" fontId="5" fillId="0" borderId="1" xfId="1" applyNumberFormat="1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9" fontId="3" fillId="0" borderId="1" xfId="5" applyFont="1" applyFill="1" applyBorder="1" applyAlignment="1" applyProtection="1">
      <alignment horizontal="center" vertical="center"/>
    </xf>
    <xf numFmtId="9" fontId="3" fillId="0" borderId="14" xfId="5" applyFont="1" applyFill="1" applyBorder="1" applyAlignment="1" applyProtection="1">
      <alignment horizontal="center" vertical="center"/>
    </xf>
    <xf numFmtId="9" fontId="3" fillId="0" borderId="10" xfId="5" applyFont="1" applyFill="1" applyBorder="1" applyAlignment="1" applyProtection="1">
      <alignment horizontal="center" vertical="center"/>
    </xf>
    <xf numFmtId="2" fontId="2" fillId="0" borderId="14" xfId="5" applyNumberFormat="1" applyFont="1" applyFill="1" applyBorder="1" applyAlignment="1">
      <alignment horizontal="center" vertical="center"/>
    </xf>
    <xf numFmtId="2" fontId="2" fillId="0" borderId="10" xfId="5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vertical="center"/>
    </xf>
    <xf numFmtId="171" fontId="3" fillId="0" borderId="1" xfId="3" applyNumberFormat="1" applyFont="1" applyFill="1" applyBorder="1" applyAlignment="1" applyProtection="1">
      <alignment vertical="center"/>
    </xf>
    <xf numFmtId="171" fontId="3" fillId="0" borderId="19" xfId="4" applyNumberFormat="1" applyFont="1" applyFill="1" applyBorder="1" applyAlignment="1" applyProtection="1">
      <alignment vertical="center"/>
    </xf>
    <xf numFmtId="2" fontId="2" fillId="0" borderId="19" xfId="1" applyNumberFormat="1" applyFont="1" applyFill="1" applyBorder="1" applyAlignment="1">
      <alignment vertical="center"/>
    </xf>
    <xf numFmtId="2" fontId="3" fillId="0" borderId="19" xfId="2" applyNumberFormat="1" applyFont="1" applyFill="1" applyBorder="1" applyAlignment="1" applyProtection="1">
      <alignment vertical="center"/>
    </xf>
    <xf numFmtId="14" fontId="2" fillId="0" borderId="19" xfId="1" applyNumberFormat="1" applyFont="1" applyFill="1" applyBorder="1" applyAlignment="1">
      <alignment horizontal="center" vertical="center"/>
    </xf>
    <xf numFmtId="9" fontId="2" fillId="0" borderId="46" xfId="5" applyFont="1" applyFill="1" applyBorder="1" applyAlignment="1">
      <alignment horizontal="center" vertical="center"/>
    </xf>
    <xf numFmtId="171" fontId="3" fillId="0" borderId="21" xfId="3" applyNumberFormat="1" applyFont="1" applyFill="1" applyBorder="1" applyAlignment="1" applyProtection="1">
      <alignment vertical="center"/>
    </xf>
    <xf numFmtId="2" fontId="3" fillId="0" borderId="21" xfId="1" applyNumberFormat="1" applyFont="1" applyFill="1" applyBorder="1" applyAlignment="1">
      <alignment vertical="center"/>
    </xf>
    <xf numFmtId="2" fontId="3" fillId="0" borderId="21" xfId="2" applyNumberFormat="1" applyFont="1" applyFill="1" applyBorder="1" applyAlignment="1" applyProtection="1">
      <alignment vertical="center"/>
    </xf>
    <xf numFmtId="14" fontId="2" fillId="0" borderId="21" xfId="1" applyNumberFormat="1" applyFont="1" applyFill="1" applyBorder="1" applyAlignment="1">
      <alignment horizontal="center" vertical="center"/>
    </xf>
    <xf numFmtId="9" fontId="3" fillId="0" borderId="21" xfId="5" applyFont="1" applyFill="1" applyBorder="1" applyAlignment="1" applyProtection="1">
      <alignment horizontal="center" vertical="center"/>
    </xf>
    <xf numFmtId="9" fontId="2" fillId="0" borderId="22" xfId="5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9" fontId="3" fillId="0" borderId="19" xfId="5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>
      <alignment horizontal="left" vertical="center" wrapText="1"/>
    </xf>
    <xf numFmtId="0" fontId="2" fillId="0" borderId="33" xfId="1" applyFont="1" applyFill="1" applyBorder="1" applyAlignment="1">
      <alignment horizontal="center"/>
    </xf>
    <xf numFmtId="2" fontId="2" fillId="0" borderId="20" xfId="5" applyNumberFormat="1" applyFont="1" applyFill="1" applyBorder="1" applyAlignment="1">
      <alignment horizontal="center" vertical="center"/>
    </xf>
    <xf numFmtId="2" fontId="2" fillId="0" borderId="47" xfId="5" applyNumberFormat="1" applyFont="1" applyFill="1" applyBorder="1" applyAlignment="1">
      <alignment horizontal="center" vertical="center"/>
    </xf>
    <xf numFmtId="2" fontId="2" fillId="0" borderId="22" xfId="5" applyNumberFormat="1" applyFont="1" applyFill="1" applyBorder="1" applyAlignment="1">
      <alignment horizontal="center" vertical="center"/>
    </xf>
    <xf numFmtId="0" fontId="5" fillId="0" borderId="5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53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10" fontId="5" fillId="2" borderId="21" xfId="2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4" fillId="0" borderId="32" xfId="1" applyFont="1" applyBorder="1"/>
    <xf numFmtId="0" fontId="4" fillId="0" borderId="19" xfId="1" applyFont="1" applyBorder="1"/>
    <xf numFmtId="0" fontId="4" fillId="0" borderId="38" xfId="1" applyFont="1" applyBorder="1" applyAlignment="1">
      <alignment horizontal="left"/>
    </xf>
    <xf numFmtId="0" fontId="4" fillId="0" borderId="55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9" fillId="0" borderId="28" xfId="1" applyFont="1" applyBorder="1"/>
    <xf numFmtId="0" fontId="7" fillId="0" borderId="29" xfId="1" applyFont="1" applyBorder="1"/>
    <xf numFmtId="0" fontId="4" fillId="0" borderId="50" xfId="1" applyFont="1" applyBorder="1"/>
    <xf numFmtId="0" fontId="7" fillId="0" borderId="0" xfId="1" applyFont="1" applyBorder="1"/>
    <xf numFmtId="0" fontId="7" fillId="0" borderId="56" xfId="1" applyFont="1" applyBorder="1"/>
    <xf numFmtId="0" fontId="4" fillId="0" borderId="57" xfId="1" applyFont="1" applyBorder="1" applyAlignment="1">
      <alignment horizontal="left" vertical="center"/>
    </xf>
    <xf numFmtId="2" fontId="9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2" fontId="4" fillId="0" borderId="47" xfId="1" applyNumberFormat="1" applyFont="1" applyBorder="1" applyAlignment="1">
      <alignment horizontal="center" vertical="center"/>
    </xf>
    <xf numFmtId="0" fontId="4" fillId="0" borderId="57" xfId="1" applyFont="1" applyBorder="1" applyAlignment="1">
      <alignment horizontal="left" vertical="center" wrapText="1"/>
    </xf>
    <xf numFmtId="0" fontId="4" fillId="0" borderId="57" xfId="1" applyFont="1" applyBorder="1" applyAlignment="1">
      <alignment horizontal="left" vertical="top" wrapText="1"/>
    </xf>
    <xf numFmtId="0" fontId="4" fillId="0" borderId="3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14" fillId="0" borderId="32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4" fillId="0" borderId="50" xfId="0" applyFont="1" applyBorder="1" applyAlignment="1">
      <alignment vertical="center" wrapText="1"/>
    </xf>
    <xf numFmtId="0" fontId="2" fillId="0" borderId="47" xfId="1" applyFont="1" applyBorder="1" applyAlignment="1">
      <alignment horizontal="center"/>
    </xf>
    <xf numFmtId="0" fontId="14" fillId="0" borderId="33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2" fontId="2" fillId="0" borderId="21" xfId="1" applyNumberFormat="1" applyFont="1" applyFill="1" applyBorder="1" applyAlignment="1">
      <alignment vertical="center"/>
    </xf>
    <xf numFmtId="0" fontId="20" fillId="0" borderId="0" xfId="0" applyFont="1"/>
    <xf numFmtId="0" fontId="21" fillId="0" borderId="0" xfId="1" applyFont="1"/>
    <xf numFmtId="10" fontId="21" fillId="0" borderId="0" xfId="2" applyNumberFormat="1" applyFont="1"/>
    <xf numFmtId="0" fontId="20" fillId="0" borderId="32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1" fillId="0" borderId="19" xfId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0" fontId="20" fillId="0" borderId="5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/>
    </xf>
    <xf numFmtId="0" fontId="21" fillId="0" borderId="47" xfId="1" applyFont="1" applyBorder="1" applyAlignment="1">
      <alignment horizontal="center"/>
    </xf>
    <xf numFmtId="0" fontId="20" fillId="0" borderId="33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0" fontId="21" fillId="0" borderId="21" xfId="1" applyFont="1" applyBorder="1" applyAlignment="1">
      <alignment horizontal="center"/>
    </xf>
    <xf numFmtId="0" fontId="21" fillId="0" borderId="22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19" fillId="0" borderId="0" xfId="1" applyFont="1"/>
    <xf numFmtId="0" fontId="19" fillId="0" borderId="32" xfId="1" applyFont="1" applyBorder="1"/>
    <xf numFmtId="0" fontId="19" fillId="0" borderId="19" xfId="1" applyFont="1" applyBorder="1"/>
    <xf numFmtId="0" fontId="19" fillId="0" borderId="38" xfId="1" applyFont="1" applyBorder="1" applyAlignment="1">
      <alignment horizontal="left"/>
    </xf>
    <xf numFmtId="0" fontId="19" fillId="0" borderId="55" xfId="1" applyFont="1" applyBorder="1" applyAlignment="1">
      <alignment horizontal="left"/>
    </xf>
    <xf numFmtId="0" fontId="19" fillId="0" borderId="40" xfId="1" applyFont="1" applyBorder="1" applyAlignment="1">
      <alignment horizontal="left"/>
    </xf>
    <xf numFmtId="0" fontId="19" fillId="0" borderId="28" xfId="1" applyFont="1" applyBorder="1"/>
    <xf numFmtId="0" fontId="21" fillId="0" borderId="29" xfId="1" applyFont="1" applyBorder="1"/>
    <xf numFmtId="0" fontId="19" fillId="0" borderId="50" xfId="1" applyFont="1" applyBorder="1"/>
    <xf numFmtId="14" fontId="19" fillId="0" borderId="1" xfId="1" applyNumberFormat="1" applyFont="1" applyBorder="1"/>
    <xf numFmtId="0" fontId="19" fillId="0" borderId="6" xfId="1" applyFont="1" applyBorder="1" applyAlignment="1">
      <alignment horizontal="left"/>
    </xf>
    <xf numFmtId="0" fontId="21" fillId="0" borderId="0" xfId="1" applyFont="1" applyBorder="1"/>
    <xf numFmtId="0" fontId="21" fillId="0" borderId="56" xfId="1" applyFont="1" applyBorder="1"/>
    <xf numFmtId="0" fontId="19" fillId="0" borderId="57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21" fillId="0" borderId="12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19" fillId="0" borderId="12" xfId="1" applyNumberFormat="1" applyFont="1" applyBorder="1" applyAlignment="1">
      <alignment horizontal="center" vertical="center" wrapText="1"/>
    </xf>
    <xf numFmtId="2" fontId="19" fillId="0" borderId="11" xfId="1" applyNumberFormat="1" applyFont="1" applyBorder="1" applyAlignment="1">
      <alignment horizontal="center" vertical="center" wrapText="1"/>
    </xf>
    <xf numFmtId="2" fontId="19" fillId="0" borderId="0" xfId="1" applyNumberFormat="1" applyFont="1" applyBorder="1" applyAlignment="1">
      <alignment vertical="center"/>
    </xf>
    <xf numFmtId="2" fontId="19" fillId="0" borderId="0" xfId="1" applyNumberFormat="1" applyFont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/>
    </xf>
    <xf numFmtId="2" fontId="19" fillId="0" borderId="47" xfId="1" applyNumberFormat="1" applyFont="1" applyBorder="1" applyAlignment="1">
      <alignment horizontal="center" vertical="center"/>
    </xf>
    <xf numFmtId="2" fontId="19" fillId="0" borderId="0" xfId="1" applyNumberFormat="1" applyFont="1" applyAlignment="1">
      <alignment horizontal="center" vertical="center" wrapText="1"/>
    </xf>
    <xf numFmtId="0" fontId="19" fillId="0" borderId="57" xfId="1" applyFont="1" applyBorder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1" fontId="21" fillId="0" borderId="1" xfId="2" applyNumberFormat="1" applyFont="1" applyBorder="1" applyAlignment="1">
      <alignment horizontal="center" vertical="center" wrapText="1"/>
    </xf>
    <xf numFmtId="49" fontId="21" fillId="0" borderId="13" xfId="2" applyNumberFormat="1" applyFont="1" applyBorder="1" applyAlignment="1">
      <alignment horizontal="center" vertical="center" wrapText="1"/>
    </xf>
    <xf numFmtId="49" fontId="21" fillId="0" borderId="12" xfId="2" applyNumberFormat="1" applyFont="1" applyBorder="1" applyAlignment="1">
      <alignment horizontal="center" vertical="center" wrapText="1"/>
    </xf>
    <xf numFmtId="49" fontId="21" fillId="0" borderId="11" xfId="2" applyNumberFormat="1" applyFont="1" applyBorder="1" applyAlignment="1">
      <alignment horizontal="center" vertical="center" wrapText="1"/>
    </xf>
    <xf numFmtId="171" fontId="21" fillId="0" borderId="8" xfId="1" applyNumberFormat="1" applyFont="1" applyBorder="1" applyAlignment="1">
      <alignment horizontal="center" vertical="center" wrapText="1"/>
    </xf>
    <xf numFmtId="171" fontId="21" fillId="0" borderId="56" xfId="1" applyNumberFormat="1" applyFont="1" applyBorder="1" applyAlignment="1">
      <alignment horizontal="center" vertical="center" wrapText="1"/>
    </xf>
    <xf numFmtId="2" fontId="19" fillId="0" borderId="0" xfId="1" applyNumberFormat="1" applyFont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19" fillId="0" borderId="57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left" vertical="top" wrapText="1"/>
    </xf>
    <xf numFmtId="1" fontId="21" fillId="0" borderId="1" xfId="1" applyNumberFormat="1" applyFont="1" applyBorder="1" applyAlignment="1">
      <alignment horizontal="center" vertical="center" wrapText="1"/>
    </xf>
    <xf numFmtId="49" fontId="21" fillId="0" borderId="13" xfId="1" applyNumberFormat="1" applyFont="1" applyBorder="1" applyAlignment="1">
      <alignment horizontal="center" vertical="center" wrapText="1"/>
    </xf>
    <xf numFmtId="49" fontId="21" fillId="0" borderId="12" xfId="1" applyNumberFormat="1" applyFont="1" applyBorder="1" applyAlignment="1">
      <alignment horizontal="center" vertical="center" wrapText="1"/>
    </xf>
    <xf numFmtId="49" fontId="21" fillId="0" borderId="11" xfId="1" applyNumberFormat="1" applyFont="1" applyBorder="1" applyAlignment="1">
      <alignment horizontal="center" vertical="center" wrapText="1"/>
    </xf>
    <xf numFmtId="171" fontId="21" fillId="0" borderId="1" xfId="1" applyNumberFormat="1" applyFont="1" applyBorder="1" applyAlignment="1">
      <alignment horizontal="center" vertical="center" wrapText="1"/>
    </xf>
    <xf numFmtId="2" fontId="21" fillId="0" borderId="0" xfId="1" applyNumberFormat="1" applyFont="1" applyAlignment="1">
      <alignment vertical="center" wrapText="1"/>
    </xf>
    <xf numFmtId="2" fontId="21" fillId="0" borderId="0" xfId="1" applyNumberFormat="1" applyFont="1" applyAlignment="1">
      <alignment horizontal="left" vertical="center" wrapText="1"/>
    </xf>
    <xf numFmtId="165" fontId="21" fillId="0" borderId="0" xfId="3" applyFont="1" applyBorder="1" applyAlignment="1" applyProtection="1">
      <alignment vertical="center"/>
    </xf>
    <xf numFmtId="2" fontId="21" fillId="0" borderId="0" xfId="1" applyNumberFormat="1" applyFont="1"/>
    <xf numFmtId="165" fontId="21" fillId="0" borderId="0" xfId="3" applyFont="1" applyBorder="1"/>
    <xf numFmtId="164" fontId="21" fillId="0" borderId="0" xfId="1" applyNumberFormat="1" applyFont="1"/>
    <xf numFmtId="0" fontId="19" fillId="0" borderId="57" xfId="1" applyFont="1" applyBorder="1" applyAlignment="1">
      <alignment horizontal="left" vertical="top"/>
    </xf>
    <xf numFmtId="0" fontId="19" fillId="0" borderId="11" xfId="1" applyFont="1" applyBorder="1" applyAlignment="1">
      <alignment horizontal="left" vertical="top"/>
    </xf>
    <xf numFmtId="49" fontId="21" fillId="0" borderId="12" xfId="1" applyNumberFormat="1" applyFont="1" applyBorder="1" applyAlignment="1">
      <alignment horizontal="center" vertical="center"/>
    </xf>
    <xf numFmtId="49" fontId="21" fillId="0" borderId="11" xfId="1" applyNumberFormat="1" applyFont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 vertical="center" wrapText="1"/>
    </xf>
    <xf numFmtId="171" fontId="21" fillId="2" borderId="1" xfId="1" applyNumberFormat="1" applyFont="1" applyFill="1" applyBorder="1" applyAlignment="1">
      <alignment horizontal="center" vertical="center" wrapText="1"/>
    </xf>
    <xf numFmtId="0" fontId="19" fillId="0" borderId="57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2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left" vertical="center" wrapText="1"/>
    </xf>
    <xf numFmtId="0" fontId="21" fillId="0" borderId="0" xfId="1" applyFont="1" applyAlignment="1">
      <alignment wrapText="1"/>
    </xf>
    <xf numFmtId="0" fontId="19" fillId="0" borderId="58" xfId="1" applyFont="1" applyBorder="1" applyAlignment="1">
      <alignment vertical="center"/>
    </xf>
    <xf numFmtId="0" fontId="19" fillId="0" borderId="12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171" fontId="21" fillId="2" borderId="47" xfId="1" applyNumberFormat="1" applyFont="1" applyFill="1" applyBorder="1" applyAlignment="1">
      <alignment horizontal="center" vertical="center" wrapText="1"/>
    </xf>
    <xf numFmtId="0" fontId="19" fillId="0" borderId="37" xfId="1" applyFont="1" applyBorder="1" applyAlignment="1">
      <alignment vertical="center"/>
    </xf>
    <xf numFmtId="0" fontId="19" fillId="0" borderId="48" xfId="1" applyFont="1" applyBorder="1" applyAlignment="1">
      <alignment vertical="center"/>
    </xf>
    <xf numFmtId="0" fontId="19" fillId="0" borderId="48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 wrapText="1"/>
    </xf>
    <xf numFmtId="0" fontId="19" fillId="0" borderId="59" xfId="1" applyFont="1" applyBorder="1" applyAlignment="1">
      <alignment horizontal="center" vertical="center" wrapText="1"/>
    </xf>
    <xf numFmtId="1" fontId="21" fillId="2" borderId="21" xfId="1" applyNumberFormat="1" applyFont="1" applyFill="1" applyBorder="1" applyAlignment="1">
      <alignment horizontal="center" vertical="center" wrapText="1"/>
    </xf>
    <xf numFmtId="49" fontId="21" fillId="0" borderId="39" xfId="1" applyNumberFormat="1" applyFont="1" applyBorder="1" applyAlignment="1">
      <alignment horizontal="center" vertical="center" wrapText="1"/>
    </xf>
    <xf numFmtId="49" fontId="21" fillId="0" borderId="48" xfId="1" applyNumberFormat="1" applyFont="1" applyBorder="1" applyAlignment="1">
      <alignment horizontal="center" vertical="center" wrapText="1"/>
    </xf>
    <xf numFmtId="49" fontId="21" fillId="0" borderId="60" xfId="1" applyNumberFormat="1" applyFont="1" applyBorder="1" applyAlignment="1">
      <alignment horizontal="center" vertical="center" wrapText="1"/>
    </xf>
    <xf numFmtId="171" fontId="21" fillId="2" borderId="21" xfId="1" applyNumberFormat="1" applyFont="1" applyFill="1" applyBorder="1" applyAlignment="1">
      <alignment horizontal="center" vertical="center" wrapText="1"/>
    </xf>
    <xf numFmtId="171" fontId="21" fillId="2" borderId="22" xfId="1" applyNumberFormat="1" applyFont="1" applyFill="1" applyBorder="1" applyAlignment="1">
      <alignment horizontal="center" vertical="center" wrapText="1"/>
    </xf>
    <xf numFmtId="0" fontId="19" fillId="0" borderId="53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/>
    </xf>
    <xf numFmtId="0" fontId="19" fillId="0" borderId="46" xfId="1" applyFont="1" applyBorder="1" applyAlignment="1">
      <alignment horizontal="center"/>
    </xf>
    <xf numFmtId="0" fontId="21" fillId="0" borderId="0" xfId="1" applyFont="1" applyAlignment="1">
      <alignment horizontal="left" wrapText="1"/>
    </xf>
    <xf numFmtId="2" fontId="21" fillId="0" borderId="0" xfId="1" applyNumberFormat="1" applyFont="1" applyAlignment="1">
      <alignment horizontal="left" vertical="top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center" vertical="center"/>
    </xf>
    <xf numFmtId="10" fontId="19" fillId="2" borderId="21" xfId="2" applyNumberFormat="1" applyFont="1" applyFill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32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>
      <alignment horizontal="left" vertical="center" wrapText="1"/>
    </xf>
    <xf numFmtId="0" fontId="19" fillId="0" borderId="19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 wrapText="1"/>
    </xf>
    <xf numFmtId="3" fontId="21" fillId="0" borderId="19" xfId="1" applyNumberFormat="1" applyFont="1" applyFill="1" applyBorder="1" applyAlignment="1">
      <alignment horizontal="center" vertical="center" wrapText="1"/>
    </xf>
    <xf numFmtId="171" fontId="21" fillId="0" borderId="19" xfId="4" applyNumberFormat="1" applyFont="1" applyFill="1" applyBorder="1" applyAlignment="1" applyProtection="1">
      <alignment vertical="center"/>
    </xf>
    <xf numFmtId="2" fontId="21" fillId="0" borderId="19" xfId="1" applyNumberFormat="1" applyFont="1" applyFill="1" applyBorder="1" applyAlignment="1">
      <alignment vertical="center"/>
    </xf>
    <xf numFmtId="2" fontId="21" fillId="0" borderId="19" xfId="2" applyNumberFormat="1" applyFont="1" applyFill="1" applyBorder="1" applyAlignment="1" applyProtection="1">
      <alignment vertical="center"/>
    </xf>
    <xf numFmtId="14" fontId="21" fillId="0" borderId="19" xfId="1" applyNumberFormat="1" applyFont="1" applyFill="1" applyBorder="1" applyAlignment="1">
      <alignment horizontal="center" vertical="center"/>
    </xf>
    <xf numFmtId="9" fontId="21" fillId="0" borderId="19" xfId="5" applyFont="1" applyFill="1" applyBorder="1" applyAlignment="1" applyProtection="1">
      <alignment horizontal="center" vertical="center"/>
    </xf>
    <xf numFmtId="2" fontId="21" fillId="0" borderId="20" xfId="5" applyNumberFormat="1" applyFont="1" applyFill="1" applyBorder="1" applyAlignment="1">
      <alignment horizontal="center" vertical="center"/>
    </xf>
    <xf numFmtId="2" fontId="21" fillId="0" borderId="0" xfId="1" applyNumberFormat="1" applyFont="1" applyAlignment="1">
      <alignment horizontal="left" vertical="top" wrapText="1"/>
    </xf>
    <xf numFmtId="165" fontId="21" fillId="0" borderId="0" xfId="3" applyFont="1" applyFill="1" applyBorder="1" applyAlignment="1" applyProtection="1">
      <alignment vertical="center"/>
    </xf>
    <xf numFmtId="0" fontId="19" fillId="0" borderId="50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 wrapText="1"/>
    </xf>
    <xf numFmtId="171" fontId="21" fillId="0" borderId="1" xfId="4" applyNumberFormat="1" applyFont="1" applyFill="1" applyBorder="1" applyAlignment="1" applyProtection="1">
      <alignment vertical="center"/>
    </xf>
    <xf numFmtId="2" fontId="21" fillId="0" borderId="1" xfId="1" applyNumberFormat="1" applyFont="1" applyFill="1" applyBorder="1" applyAlignment="1">
      <alignment vertical="center"/>
    </xf>
    <xf numFmtId="2" fontId="21" fillId="0" borderId="1" xfId="2" applyNumberFormat="1" applyFont="1" applyFill="1" applyBorder="1" applyAlignment="1" applyProtection="1">
      <alignment vertical="center"/>
    </xf>
    <xf numFmtId="14" fontId="21" fillId="0" borderId="1" xfId="1" applyNumberFormat="1" applyFont="1" applyFill="1" applyBorder="1" applyAlignment="1">
      <alignment horizontal="center" vertical="center"/>
    </xf>
    <xf numFmtId="9" fontId="21" fillId="0" borderId="1" xfId="5" applyFont="1" applyFill="1" applyBorder="1" applyAlignment="1" applyProtection="1">
      <alignment horizontal="center" vertical="center"/>
    </xf>
    <xf numFmtId="2" fontId="21" fillId="0" borderId="47" xfId="5" applyNumberFormat="1" applyFont="1" applyFill="1" applyBorder="1" applyAlignment="1">
      <alignment horizontal="center" vertical="center"/>
    </xf>
    <xf numFmtId="165" fontId="21" fillId="0" borderId="0" xfId="1" applyNumberFormat="1" applyFont="1"/>
    <xf numFmtId="0" fontId="19" fillId="0" borderId="33" xfId="1" applyFont="1" applyFill="1" applyBorder="1" applyAlignment="1">
      <alignment horizontal="left" vertical="center" wrapText="1"/>
    </xf>
    <xf numFmtId="0" fontId="21" fillId="0" borderId="21" xfId="1" applyFont="1" applyFill="1" applyBorder="1" applyAlignment="1">
      <alignment horizontal="left" vertical="center" wrapText="1"/>
    </xf>
    <xf numFmtId="0" fontId="19" fillId="0" borderId="21" xfId="1" applyFont="1" applyFill="1" applyBorder="1" applyAlignment="1">
      <alignment horizontal="center" vertical="center"/>
    </xf>
    <xf numFmtId="0" fontId="21" fillId="0" borderId="21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center" vertical="center" wrapText="1"/>
    </xf>
    <xf numFmtId="171" fontId="21" fillId="0" borderId="21" xfId="3" applyNumberFormat="1" applyFont="1" applyFill="1" applyBorder="1" applyAlignment="1" applyProtection="1">
      <alignment vertical="center"/>
    </xf>
    <xf numFmtId="2" fontId="21" fillId="0" borderId="21" xfId="1" applyNumberFormat="1" applyFont="1" applyFill="1" applyBorder="1" applyAlignment="1">
      <alignment vertical="center"/>
    </xf>
    <xf numFmtId="2" fontId="21" fillId="0" borderId="21" xfId="2" applyNumberFormat="1" applyFont="1" applyFill="1" applyBorder="1" applyAlignment="1" applyProtection="1">
      <alignment vertical="center"/>
    </xf>
    <xf numFmtId="14" fontId="21" fillId="0" borderId="21" xfId="1" applyNumberFormat="1" applyFont="1" applyFill="1" applyBorder="1" applyAlignment="1">
      <alignment horizontal="center" vertical="center"/>
    </xf>
    <xf numFmtId="9" fontId="21" fillId="0" borderId="21" xfId="5" applyFont="1" applyFill="1" applyBorder="1" applyAlignment="1" applyProtection="1">
      <alignment horizontal="center" vertical="center"/>
    </xf>
    <xf numFmtId="2" fontId="21" fillId="0" borderId="22" xfId="5" applyNumberFormat="1" applyFont="1" applyFill="1" applyBorder="1" applyAlignment="1">
      <alignment horizontal="center" vertical="center"/>
    </xf>
    <xf numFmtId="0" fontId="21" fillId="0" borderId="32" xfId="1" applyFont="1" applyFill="1" applyBorder="1" applyAlignment="1">
      <alignment horizontal="center"/>
    </xf>
    <xf numFmtId="0" fontId="19" fillId="0" borderId="38" xfId="1" applyFont="1" applyFill="1" applyBorder="1" applyAlignment="1">
      <alignment horizontal="center" vertical="center"/>
    </xf>
    <xf numFmtId="0" fontId="19" fillId="0" borderId="45" xfId="1" applyFont="1" applyFill="1" applyBorder="1" applyAlignment="1">
      <alignment horizontal="center" vertical="center" wrapText="1"/>
    </xf>
    <xf numFmtId="3" fontId="19" fillId="0" borderId="19" xfId="1" applyNumberFormat="1" applyFont="1" applyFill="1" applyBorder="1" applyAlignment="1">
      <alignment horizontal="center" vertical="center" wrapText="1"/>
    </xf>
    <xf numFmtId="169" fontId="19" fillId="0" borderId="19" xfId="3" applyNumberFormat="1" applyFont="1" applyFill="1" applyBorder="1" applyAlignment="1">
      <alignment horizontal="center" vertical="center" wrapText="1"/>
    </xf>
    <xf numFmtId="171" fontId="19" fillId="0" borderId="19" xfId="3" applyNumberFormat="1" applyFont="1" applyFill="1" applyBorder="1" applyAlignment="1">
      <alignment horizontal="center" vertical="center" wrapText="1"/>
    </xf>
    <xf numFmtId="2" fontId="19" fillId="0" borderId="19" xfId="1" applyNumberFormat="1" applyFont="1" applyFill="1" applyBorder="1" applyAlignment="1">
      <alignment vertical="center"/>
    </xf>
    <xf numFmtId="14" fontId="19" fillId="0" borderId="19" xfId="1" applyNumberFormat="1" applyFont="1" applyFill="1" applyBorder="1" applyAlignment="1">
      <alignment horizontal="center" vertical="center"/>
    </xf>
    <xf numFmtId="9" fontId="19" fillId="0" borderId="19" xfId="5" applyFont="1" applyFill="1" applyBorder="1" applyAlignment="1" applyProtection="1">
      <alignment horizontal="center" vertical="center"/>
    </xf>
    <xf numFmtId="9" fontId="19" fillId="0" borderId="20" xfId="5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horizontal="center"/>
    </xf>
    <xf numFmtId="0" fontId="19" fillId="0" borderId="39" xfId="1" applyFont="1" applyFill="1" applyBorder="1" applyAlignment="1">
      <alignment horizontal="center" vertical="center"/>
    </xf>
    <xf numFmtId="0" fontId="19" fillId="0" borderId="49" xfId="1" applyFont="1" applyFill="1" applyBorder="1" applyAlignment="1">
      <alignment horizontal="center" vertical="center" wrapText="1"/>
    </xf>
    <xf numFmtId="3" fontId="19" fillId="0" borderId="21" xfId="1" applyNumberFormat="1" applyFont="1" applyFill="1" applyBorder="1" applyAlignment="1">
      <alignment horizontal="center" vertical="center" wrapText="1"/>
    </xf>
    <xf numFmtId="169" fontId="19" fillId="0" borderId="21" xfId="3" applyNumberFormat="1" applyFont="1" applyFill="1" applyBorder="1" applyAlignment="1" applyProtection="1">
      <alignment vertical="center"/>
    </xf>
    <xf numFmtId="171" fontId="19" fillId="0" borderId="21" xfId="1" applyNumberFormat="1" applyFont="1" applyFill="1" applyBorder="1" applyAlignment="1">
      <alignment vertical="center"/>
    </xf>
    <xf numFmtId="2" fontId="19" fillId="0" borderId="21" xfId="1" applyNumberFormat="1" applyFont="1" applyFill="1" applyBorder="1" applyAlignment="1">
      <alignment vertical="center"/>
    </xf>
    <xf numFmtId="10" fontId="19" fillId="0" borderId="21" xfId="2" applyNumberFormat="1" applyFont="1" applyFill="1" applyBorder="1" applyAlignment="1" applyProtection="1">
      <alignment vertical="center"/>
    </xf>
    <xf numFmtId="14" fontId="19" fillId="0" borderId="21" xfId="1" applyNumberFormat="1" applyFont="1" applyFill="1" applyBorder="1" applyAlignment="1">
      <alignment horizontal="center" vertical="center"/>
    </xf>
    <xf numFmtId="9" fontId="19" fillId="0" borderId="21" xfId="5" applyFont="1" applyFill="1" applyBorder="1" applyAlignment="1" applyProtection="1">
      <alignment horizontal="center" vertical="center"/>
    </xf>
    <xf numFmtId="9" fontId="19" fillId="0" borderId="22" xfId="5" applyFont="1" applyFill="1" applyBorder="1" applyAlignment="1">
      <alignment horizontal="center" vertical="center"/>
    </xf>
    <xf numFmtId="0" fontId="21" fillId="0" borderId="9" xfId="1" applyFont="1" applyBorder="1"/>
    <xf numFmtId="0" fontId="21" fillId="0" borderId="0" xfId="1" applyFont="1" applyAlignment="1">
      <alignment horizontal="left" vertical="center"/>
    </xf>
    <xf numFmtId="167" fontId="21" fillId="0" borderId="0" xfId="1" applyNumberFormat="1" applyFont="1"/>
    <xf numFmtId="10" fontId="21" fillId="0" borderId="0" xfId="2" applyNumberFormat="1" applyFont="1" applyBorder="1" applyProtection="1"/>
    <xf numFmtId="39" fontId="21" fillId="0" borderId="0" xfId="1" applyNumberFormat="1" applyFont="1"/>
    <xf numFmtId="39" fontId="21" fillId="0" borderId="8" xfId="1" applyNumberFormat="1" applyFont="1" applyBorder="1"/>
    <xf numFmtId="167" fontId="19" fillId="0" borderId="1" xfId="1" applyNumberFormat="1" applyFont="1" applyBorder="1" applyAlignment="1">
      <alignment horizontal="left" vertical="center"/>
    </xf>
    <xf numFmtId="167" fontId="19" fillId="0" borderId="1" xfId="1" applyNumberFormat="1" applyFont="1" applyBorder="1" applyAlignment="1">
      <alignment horizontal="center" vertical="top"/>
    </xf>
    <xf numFmtId="167" fontId="19" fillId="0" borderId="1" xfId="1" applyNumberFormat="1" applyFont="1" applyBorder="1" applyAlignment="1">
      <alignment vertical="top" wrapText="1"/>
    </xf>
    <xf numFmtId="2" fontId="19" fillId="0" borderId="11" xfId="1" applyNumberFormat="1" applyFont="1" applyBorder="1" applyAlignment="1">
      <alignment horizontal="left" vertical="center"/>
    </xf>
    <xf numFmtId="2" fontId="19" fillId="0" borderId="1" xfId="1" applyNumberFormat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left" vertical="center"/>
    </xf>
    <xf numFmtId="39" fontId="19" fillId="0" borderId="1" xfId="1" applyNumberFormat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/>
    </xf>
    <xf numFmtId="0" fontId="19" fillId="0" borderId="4" xfId="1" applyFont="1" applyBorder="1" applyAlignment="1">
      <alignment horizontal="left" vertical="top" wrapText="1"/>
    </xf>
    <xf numFmtId="0" fontId="19" fillId="0" borderId="2" xfId="1" applyFont="1" applyBorder="1" applyAlignment="1">
      <alignment horizontal="left" vertical="top" wrapText="1"/>
    </xf>
    <xf numFmtId="0" fontId="19" fillId="0" borderId="3" xfId="1" applyFont="1" applyBorder="1" applyAlignment="1">
      <alignment horizontal="left" vertical="top" wrapText="1"/>
    </xf>
    <xf numFmtId="167" fontId="19" fillId="0" borderId="1" xfId="1" applyNumberFormat="1" applyFont="1" applyBorder="1" applyAlignment="1">
      <alignment horizontal="left" vertical="top"/>
    </xf>
    <xf numFmtId="0" fontId="19" fillId="0" borderId="7" xfId="1" applyFont="1" applyBorder="1" applyAlignment="1">
      <alignment horizontal="left" vertical="top"/>
    </xf>
    <xf numFmtId="0" fontId="19" fillId="0" borderId="5" xfId="1" applyFont="1" applyBorder="1" applyAlignment="1">
      <alignment horizontal="left" vertical="top"/>
    </xf>
    <xf numFmtId="0" fontId="19" fillId="0" borderId="6" xfId="1" applyFont="1" applyBorder="1" applyAlignment="1">
      <alignment horizontal="left" vertical="top"/>
    </xf>
    <xf numFmtId="168" fontId="19" fillId="0" borderId="1" xfId="1" applyNumberFormat="1" applyFont="1" applyBorder="1" applyAlignment="1">
      <alignment horizontal="left" vertical="top"/>
    </xf>
    <xf numFmtId="166" fontId="19" fillId="0" borderId="1" xfId="1" applyNumberFormat="1" applyFont="1" applyBorder="1" applyAlignment="1">
      <alignment horizontal="left" vertical="top"/>
    </xf>
    <xf numFmtId="0" fontId="19" fillId="0" borderId="4" xfId="1" applyFont="1" applyBorder="1" applyAlignment="1">
      <alignment horizontal="left" vertical="top"/>
    </xf>
    <xf numFmtId="0" fontId="19" fillId="0" borderId="2" xfId="1" applyFont="1" applyBorder="1" applyAlignment="1">
      <alignment horizontal="left" vertical="top"/>
    </xf>
    <xf numFmtId="0" fontId="19" fillId="0" borderId="3" xfId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9" fillId="0" borderId="1" xfId="1" applyFont="1" applyBorder="1"/>
    <xf numFmtId="0" fontId="19" fillId="0" borderId="13" xfId="1" applyFont="1" applyBorder="1" applyAlignment="1">
      <alignment horizontal="left"/>
    </xf>
    <xf numFmtId="0" fontId="19" fillId="0" borderId="12" xfId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19" fillId="0" borderId="13" xfId="1" applyFont="1" applyBorder="1" applyAlignment="1">
      <alignment horizontal="left" vertical="center"/>
    </xf>
    <xf numFmtId="2" fontId="19" fillId="3" borderId="41" xfId="1" applyNumberFormat="1" applyFont="1" applyFill="1" applyBorder="1" applyAlignment="1">
      <alignment horizontal="center" vertical="center" wrapText="1"/>
    </xf>
    <xf numFmtId="2" fontId="19" fillId="3" borderId="42" xfId="1" applyNumberFormat="1" applyFont="1" applyFill="1" applyBorder="1" applyAlignment="1">
      <alignment horizontal="center" vertical="center" wrapText="1"/>
    </xf>
    <xf numFmtId="2" fontId="19" fillId="3" borderId="43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2" fontId="19" fillId="0" borderId="10" xfId="1" applyNumberFormat="1" applyFont="1" applyBorder="1" applyAlignment="1">
      <alignment horizontal="center" vertical="center"/>
    </xf>
    <xf numFmtId="2" fontId="19" fillId="0" borderId="10" xfId="1" applyNumberFormat="1" applyFont="1" applyBorder="1" applyAlignment="1">
      <alignment horizontal="center" vertical="center"/>
    </xf>
    <xf numFmtId="2" fontId="19" fillId="0" borderId="10" xfId="1" applyNumberFormat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/>
    </xf>
    <xf numFmtId="0" fontId="19" fillId="0" borderId="13" xfId="1" applyFont="1" applyBorder="1" applyAlignment="1">
      <alignment horizontal="left" vertical="top"/>
    </xf>
    <xf numFmtId="0" fontId="19" fillId="0" borderId="12" xfId="1" applyFont="1" applyBorder="1" applyAlignment="1">
      <alignment horizontal="left" vertical="top"/>
    </xf>
    <xf numFmtId="49" fontId="21" fillId="0" borderId="12" xfId="1" applyNumberFormat="1" applyFont="1" applyBorder="1" applyAlignment="1">
      <alignment horizontal="center" vertical="center"/>
    </xf>
    <xf numFmtId="49" fontId="21" fillId="0" borderId="11" xfId="1" applyNumberFormat="1" applyFont="1" applyBorder="1" applyAlignment="1">
      <alignment horizontal="center" vertical="center"/>
    </xf>
    <xf numFmtId="0" fontId="19" fillId="0" borderId="7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6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1" fontId="21" fillId="0" borderId="14" xfId="2" applyNumberFormat="1" applyFont="1" applyBorder="1" applyAlignment="1">
      <alignment horizontal="center" vertical="center" wrapText="1"/>
    </xf>
    <xf numFmtId="49" fontId="21" fillId="0" borderId="7" xfId="2" applyNumberFormat="1" applyFont="1" applyBorder="1" applyAlignment="1">
      <alignment horizontal="center" vertical="center" wrapText="1"/>
    </xf>
    <xf numFmtId="49" fontId="21" fillId="0" borderId="6" xfId="2" applyNumberFormat="1" applyFont="1" applyBorder="1" applyAlignment="1">
      <alignment horizontal="center" vertical="center" wrapText="1"/>
    </xf>
    <xf numFmtId="49" fontId="21" fillId="0" borderId="5" xfId="2" applyNumberFormat="1" applyFont="1" applyBorder="1" applyAlignment="1">
      <alignment horizontal="center" vertical="center" wrapText="1"/>
    </xf>
    <xf numFmtId="2" fontId="19" fillId="0" borderId="0" xfId="1" applyNumberFormat="1" applyFont="1" applyAlignment="1">
      <alignment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171" fontId="21" fillId="0" borderId="1" xfId="4" applyNumberFormat="1" applyFont="1" applyFill="1" applyBorder="1" applyAlignment="1" applyProtection="1">
      <alignment horizontal="center" vertical="center"/>
    </xf>
    <xf numFmtId="171" fontId="21" fillId="0" borderId="1" xfId="3" applyNumberFormat="1" applyFont="1" applyFill="1" applyBorder="1" applyAlignment="1" applyProtection="1">
      <alignment vertical="center"/>
    </xf>
    <xf numFmtId="171" fontId="21" fillId="0" borderId="1" xfId="3" applyNumberFormat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2" fontId="19" fillId="0" borderId="1" xfId="1" applyNumberFormat="1" applyFont="1" applyFill="1" applyBorder="1" applyAlignment="1">
      <alignment vertical="center"/>
    </xf>
    <xf numFmtId="0" fontId="21" fillId="0" borderId="10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 vertical="center"/>
    </xf>
    <xf numFmtId="14" fontId="19" fillId="0" borderId="1" xfId="1" applyNumberFormat="1" applyFont="1" applyFill="1" applyBorder="1" applyAlignment="1">
      <alignment horizontal="center" vertical="center"/>
    </xf>
    <xf numFmtId="9" fontId="19" fillId="0" borderId="10" xfId="5" applyFont="1" applyFill="1" applyBorder="1" applyAlignment="1" applyProtection="1">
      <alignment horizontal="center" vertical="center"/>
    </xf>
    <xf numFmtId="9" fontId="19" fillId="0" borderId="10" xfId="5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 vertical="center" wrapText="1"/>
    </xf>
    <xf numFmtId="169" fontId="19" fillId="0" borderId="1" xfId="3" applyNumberFormat="1" applyFont="1" applyFill="1" applyBorder="1" applyAlignment="1" applyProtection="1">
      <alignment vertical="center"/>
    </xf>
    <xf numFmtId="10" fontId="19" fillId="0" borderId="1" xfId="2" applyNumberFormat="1" applyFont="1" applyFill="1" applyBorder="1" applyAlignment="1" applyProtection="1">
      <alignment vertical="center"/>
    </xf>
    <xf numFmtId="9" fontId="19" fillId="0" borderId="1" xfId="5" applyFont="1" applyFill="1" applyBorder="1" applyAlignment="1" applyProtection="1">
      <alignment horizontal="center" vertical="center"/>
    </xf>
    <xf numFmtId="9" fontId="19" fillId="0" borderId="1" xfId="5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 wrapText="1"/>
    </xf>
    <xf numFmtId="1" fontId="19" fillId="0" borderId="10" xfId="1" applyNumberFormat="1" applyFont="1" applyFill="1" applyBorder="1" applyAlignment="1">
      <alignment horizontal="center" vertical="center" wrapText="1"/>
    </xf>
    <xf numFmtId="2" fontId="19" fillId="0" borderId="10" xfId="1" applyNumberFormat="1" applyFont="1" applyFill="1" applyBorder="1" applyAlignment="1">
      <alignment vertical="center"/>
    </xf>
    <xf numFmtId="171" fontId="21" fillId="0" borderId="1" xfId="1" applyNumberFormat="1" applyFont="1" applyFill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19" fillId="0" borderId="61" xfId="1" applyFont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/>
    </xf>
    <xf numFmtId="10" fontId="19" fillId="2" borderId="16" xfId="2" applyNumberFormat="1" applyFont="1" applyFill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/>
    </xf>
    <xf numFmtId="169" fontId="19" fillId="0" borderId="10" xfId="3" applyNumberFormat="1" applyFont="1" applyFill="1" applyBorder="1" applyAlignment="1">
      <alignment horizontal="center" vertical="center" wrapText="1"/>
    </xf>
    <xf numFmtId="14" fontId="19" fillId="0" borderId="10" xfId="1" applyNumberFormat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/>
    </xf>
    <xf numFmtId="1" fontId="21" fillId="0" borderId="19" xfId="1" applyNumberFormat="1" applyFont="1" applyFill="1" applyBorder="1" applyAlignment="1">
      <alignment horizontal="center" vertical="center" wrapText="1"/>
    </xf>
    <xf numFmtId="171" fontId="21" fillId="0" borderId="19" xfId="1" applyNumberFormat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 wrapText="1"/>
    </xf>
    <xf numFmtId="0" fontId="19" fillId="0" borderId="33" xfId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/>
    </xf>
    <xf numFmtId="1" fontId="21" fillId="0" borderId="21" xfId="1" applyNumberFormat="1" applyFont="1" applyFill="1" applyBorder="1" applyAlignment="1">
      <alignment horizontal="center" vertical="center" wrapText="1"/>
    </xf>
    <xf numFmtId="171" fontId="21" fillId="0" borderId="21" xfId="4" applyNumberFormat="1" applyFont="1" applyFill="1" applyBorder="1" applyAlignment="1" applyProtection="1">
      <alignment vertical="center"/>
    </xf>
    <xf numFmtId="171" fontId="21" fillId="0" borderId="21" xfId="1" applyNumberFormat="1" applyFont="1" applyFill="1" applyBorder="1" applyAlignment="1">
      <alignment horizontal="center" vertical="center"/>
    </xf>
    <xf numFmtId="2" fontId="21" fillId="0" borderId="1" xfId="5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10" fontId="3" fillId="0" borderId="21" xfId="2" applyNumberFormat="1" applyFont="1" applyFill="1" applyBorder="1" applyAlignment="1" applyProtection="1">
      <alignment vertical="center"/>
    </xf>
    <xf numFmtId="0" fontId="3" fillId="0" borderId="19" xfId="1" applyFont="1" applyFill="1" applyBorder="1" applyAlignment="1">
      <alignment horizontal="center" vertical="center" wrapText="1"/>
    </xf>
    <xf numFmtId="1" fontId="3" fillId="0" borderId="19" xfId="1" applyNumberFormat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1" fontId="3" fillId="0" borderId="21" xfId="1" applyNumberFormat="1" applyFont="1" applyFill="1" applyBorder="1" applyAlignment="1">
      <alignment horizontal="center" vertical="center" wrapText="1"/>
    </xf>
    <xf numFmtId="169" fontId="3" fillId="0" borderId="21" xfId="3" applyNumberFormat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left" vertical="center" wrapText="1"/>
    </xf>
    <xf numFmtId="0" fontId="1" fillId="0" borderId="50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1" fontId="3" fillId="0" borderId="10" xfId="1" applyNumberFormat="1" applyFont="1" applyFill="1" applyBorder="1" applyAlignment="1">
      <alignment horizontal="center" vertical="center" wrapText="1"/>
    </xf>
    <xf numFmtId="169" fontId="3" fillId="0" borderId="10" xfId="3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vertical="center"/>
    </xf>
    <xf numFmtId="14" fontId="2" fillId="0" borderId="10" xfId="1" applyNumberFormat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left" vertical="center" wrapText="1"/>
    </xf>
    <xf numFmtId="171" fontId="2" fillId="0" borderId="56" xfId="1" applyNumberFormat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1" fontId="2" fillId="0" borderId="21" xfId="2" applyNumberFormat="1" applyFont="1" applyBorder="1" applyAlignment="1">
      <alignment horizontal="center" vertical="center"/>
    </xf>
    <xf numFmtId="49" fontId="18" fillId="0" borderId="39" xfId="2" applyNumberFormat="1" applyFont="1" applyBorder="1" applyAlignment="1">
      <alignment horizontal="center" vertical="center" wrapText="1"/>
    </xf>
    <xf numFmtId="49" fontId="18" fillId="0" borderId="48" xfId="2" applyNumberFormat="1" applyFont="1" applyBorder="1" applyAlignment="1">
      <alignment horizontal="center" vertical="center" wrapText="1"/>
    </xf>
    <xf numFmtId="49" fontId="18" fillId="0" borderId="60" xfId="2" applyNumberFormat="1" applyFont="1" applyBorder="1" applyAlignment="1">
      <alignment horizontal="center" vertical="center" wrapText="1"/>
    </xf>
    <xf numFmtId="171" fontId="2" fillId="0" borderId="59" xfId="1" applyNumberFormat="1" applyFont="1" applyBorder="1" applyAlignment="1">
      <alignment horizontal="center" vertical="center"/>
    </xf>
    <xf numFmtId="2" fontId="9" fillId="0" borderId="30" xfId="1" applyNumberFormat="1" applyFont="1" applyBorder="1" applyAlignment="1">
      <alignment vertical="center"/>
    </xf>
    <xf numFmtId="0" fontId="7" fillId="0" borderId="31" xfId="1" applyFont="1" applyBorder="1"/>
    <xf numFmtId="1" fontId="21" fillId="0" borderId="1" xfId="2" applyNumberFormat="1" applyFont="1" applyBorder="1" applyAlignment="1">
      <alignment horizontal="center" vertical="center"/>
    </xf>
    <xf numFmtId="49" fontId="21" fillId="0" borderId="1" xfId="2" applyNumberFormat="1" applyFont="1" applyBorder="1" applyAlignment="1">
      <alignment horizontal="center" vertical="center" wrapText="1"/>
    </xf>
    <xf numFmtId="171" fontId="21" fillId="0" borderId="1" xfId="1" applyNumberFormat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/>
    </xf>
    <xf numFmtId="49" fontId="19" fillId="0" borderId="5" xfId="1" applyNumberFormat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49" fontId="19" fillId="0" borderId="8" xfId="1" applyNumberFormat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49" fontId="19" fillId="0" borderId="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vertical="center"/>
    </xf>
    <xf numFmtId="2" fontId="19" fillId="0" borderId="1" xfId="1" applyNumberFormat="1" applyFont="1" applyBorder="1" applyAlignment="1">
      <alignment vertical="center"/>
    </xf>
    <xf numFmtId="0" fontId="21" fillId="0" borderId="1" xfId="1" applyFont="1" applyBorder="1"/>
    <xf numFmtId="0" fontId="19" fillId="0" borderId="14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10" fontId="19" fillId="2" borderId="14" xfId="2" applyNumberFormat="1" applyFont="1" applyFill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171" fontId="21" fillId="0" borderId="1" xfId="1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 vertical="center"/>
    </xf>
    <xf numFmtId="3" fontId="19" fillId="0" borderId="1" xfId="3" applyNumberFormat="1" applyFont="1" applyFill="1" applyBorder="1" applyAlignment="1">
      <alignment horizontal="center" vertical="center" wrapText="1"/>
    </xf>
    <xf numFmtId="171" fontId="19" fillId="0" borderId="1" xfId="3" applyNumberFormat="1" applyFont="1" applyFill="1" applyBorder="1" applyAlignment="1">
      <alignment horizontal="center" vertical="center" wrapText="1"/>
    </xf>
    <xf numFmtId="10" fontId="21" fillId="0" borderId="1" xfId="2" applyNumberFormat="1" applyFont="1" applyFill="1" applyBorder="1" applyAlignment="1" applyProtection="1">
      <alignment vertical="center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5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7832" y="74083"/>
          <a:ext cx="846668" cy="108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6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317501"/>
          <a:ext cx="1282700" cy="543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33F143A-9B40-4CA7-9564-01DCFBC7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8D85CC57-27FA-4484-B8CF-475FE97C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C7AFAA1-3CBA-46C7-B014-399D14AC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BA7BD482-A88C-42A3-8F25-6C7E9A97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2CC63919-5105-4883-99F4-E4C672D2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1ED1DE24-0988-4187-A47F-E37FC67C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718457</xdr:colOff>
      <xdr:row>53</xdr:row>
      <xdr:rowOff>10886</xdr:rowOff>
    </xdr:from>
    <xdr:to>
      <xdr:col>14</xdr:col>
      <xdr:colOff>165646</xdr:colOff>
      <xdr:row>54</xdr:row>
      <xdr:rowOff>127092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B31C5A84-2B37-4446-8C30-D4D846C3B70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857028" y="11397343"/>
          <a:ext cx="2016217" cy="3556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4426C6FA-183D-4885-B4AF-845789D2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63CE9890-635B-4560-A606-950D92D5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68"/>
  <sheetViews>
    <sheetView tabSelected="1" zoomScale="70" zoomScaleNormal="70" workbookViewId="0">
      <selection activeCell="D12" sqref="D12:I12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45.5703125" style="1" customWidth="1"/>
    <col min="4" max="4" width="16.5703125" style="1" customWidth="1"/>
    <col min="5" max="5" width="19.2851562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5.28515625" style="2" customWidth="1"/>
    <col min="15" max="15" width="23.42578125" style="1" customWidth="1"/>
    <col min="16" max="16" width="19.42578125" style="1" customWidth="1"/>
    <col min="17" max="17" width="16.85546875" style="1" customWidth="1"/>
    <col min="18" max="18" width="16.42578125" style="1" customWidth="1"/>
    <col min="19" max="19" width="23.28515625" style="1" bestFit="1" customWidth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78"/>
      <c r="C2" s="74" t="s">
        <v>43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6" t="s">
        <v>49</v>
      </c>
      <c r="O2" s="76"/>
      <c r="P2" s="75"/>
      <c r="Q2" s="75"/>
    </row>
    <row r="3" spans="2:251" ht="15.75">
      <c r="B3" s="78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6" t="s">
        <v>47</v>
      </c>
      <c r="O3" s="76"/>
      <c r="P3" s="75"/>
      <c r="Q3" s="75"/>
    </row>
    <row r="4" spans="2:251" ht="15.75">
      <c r="B4" s="78"/>
      <c r="C4" s="74" t="s">
        <v>44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6" t="s">
        <v>48</v>
      </c>
      <c r="O4" s="76"/>
      <c r="P4" s="75"/>
      <c r="Q4" s="75"/>
    </row>
    <row r="5" spans="2:251" ht="15.75">
      <c r="B5" s="78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7" t="s">
        <v>46</v>
      </c>
      <c r="O5" s="77"/>
      <c r="P5" s="75"/>
      <c r="Q5" s="75"/>
    </row>
    <row r="7" spans="2:251" s="22" customFormat="1" ht="12.75" customHeight="1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35"/>
    </row>
    <row r="8" spans="2:251" s="22" customFormat="1" ht="31.5" customHeight="1">
      <c r="B8" s="45" t="s">
        <v>33</v>
      </c>
      <c r="C8" s="45" t="s">
        <v>50</v>
      </c>
      <c r="D8" s="97" t="s">
        <v>51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  <c r="R8" s="35"/>
    </row>
    <row r="9" spans="2:251" s="22" customFormat="1" ht="36" customHeight="1">
      <c r="B9" s="45" t="s">
        <v>28</v>
      </c>
      <c r="C9" s="49">
        <v>45292</v>
      </c>
      <c r="D9" s="107" t="s">
        <v>90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22" customFormat="1" ht="36" customHeight="1">
      <c r="B10" s="93" t="s">
        <v>32</v>
      </c>
      <c r="C10" s="94"/>
      <c r="D10" s="108" t="s">
        <v>52</v>
      </c>
      <c r="E10" s="108"/>
      <c r="F10" s="108"/>
      <c r="G10" s="108"/>
      <c r="H10" s="108"/>
      <c r="I10" s="109"/>
      <c r="J10" s="122" t="s">
        <v>57</v>
      </c>
      <c r="K10" s="123"/>
      <c r="L10" s="124"/>
      <c r="M10" s="131" t="s">
        <v>27</v>
      </c>
      <c r="N10" s="132"/>
      <c r="O10" s="132"/>
      <c r="P10" s="132"/>
      <c r="Q10" s="133"/>
      <c r="R10" s="30"/>
      <c r="T10" s="114"/>
      <c r="U10" s="114"/>
      <c r="V10" s="114"/>
      <c r="W10" s="114"/>
      <c r="X10" s="114"/>
    </row>
    <row r="11" spans="2:251" s="22" customFormat="1" ht="36" customHeight="1">
      <c r="B11" s="93" t="s">
        <v>26</v>
      </c>
      <c r="C11" s="94"/>
      <c r="D11" s="108" t="s">
        <v>53</v>
      </c>
      <c r="E11" s="108"/>
      <c r="F11" s="108"/>
      <c r="G11" s="108"/>
      <c r="H11" s="108"/>
      <c r="I11" s="109"/>
      <c r="J11" s="125"/>
      <c r="K11" s="126"/>
      <c r="L11" s="127"/>
      <c r="M11" s="46" t="s">
        <v>25</v>
      </c>
      <c r="N11" s="115" t="s">
        <v>24</v>
      </c>
      <c r="O11" s="115"/>
      <c r="P11" s="115"/>
      <c r="Q11" s="46" t="s">
        <v>23</v>
      </c>
      <c r="R11" s="46" t="s">
        <v>223</v>
      </c>
      <c r="S11" s="46" t="s">
        <v>288</v>
      </c>
      <c r="T11" s="34"/>
      <c r="U11" s="34"/>
      <c r="V11" s="34"/>
      <c r="W11" s="34"/>
      <c r="X11" s="34"/>
    </row>
    <row r="12" spans="2:251" s="22" customFormat="1" ht="85.9" customHeight="1">
      <c r="B12" s="95" t="s">
        <v>22</v>
      </c>
      <c r="C12" s="96"/>
      <c r="D12" s="116" t="s">
        <v>54</v>
      </c>
      <c r="E12" s="116"/>
      <c r="F12" s="116"/>
      <c r="G12" s="116"/>
      <c r="H12" s="116"/>
      <c r="I12" s="117"/>
      <c r="J12" s="125"/>
      <c r="K12" s="126"/>
      <c r="L12" s="127"/>
      <c r="M12" s="52">
        <v>1643</v>
      </c>
      <c r="N12" s="118" t="s">
        <v>97</v>
      </c>
      <c r="O12" s="119"/>
      <c r="P12" s="120"/>
      <c r="Q12" s="53">
        <v>12000000</v>
      </c>
      <c r="R12" s="53">
        <v>11200800</v>
      </c>
      <c r="S12" s="53" t="s">
        <v>289</v>
      </c>
      <c r="T12" s="33"/>
      <c r="U12" s="121"/>
      <c r="V12" s="121"/>
      <c r="W12" s="121"/>
      <c r="X12" s="33"/>
      <c r="Z12" s="32"/>
      <c r="AA12" s="32"/>
    </row>
    <row r="13" spans="2:251" s="22" customFormat="1" ht="74.25" customHeight="1">
      <c r="B13" s="105" t="s">
        <v>21</v>
      </c>
      <c r="C13" s="106"/>
      <c r="D13" s="116" t="s">
        <v>55</v>
      </c>
      <c r="E13" s="116"/>
      <c r="F13" s="116"/>
      <c r="G13" s="116"/>
      <c r="H13" s="116"/>
      <c r="I13" s="117"/>
      <c r="J13" s="125"/>
      <c r="K13" s="126"/>
      <c r="L13" s="127"/>
      <c r="M13" s="50">
        <v>2736</v>
      </c>
      <c r="N13" s="102" t="s">
        <v>98</v>
      </c>
      <c r="O13" s="103"/>
      <c r="P13" s="104"/>
      <c r="Q13" s="54">
        <v>10880000</v>
      </c>
      <c r="R13" s="54">
        <v>10880000</v>
      </c>
      <c r="S13" s="54" t="s">
        <v>290</v>
      </c>
      <c r="T13" s="31"/>
      <c r="U13" s="110"/>
      <c r="V13" s="110"/>
      <c r="W13" s="110"/>
      <c r="X13" s="27"/>
      <c r="Z13" s="25"/>
      <c r="AA13" s="24"/>
      <c r="AB13" s="23"/>
    </row>
    <row r="14" spans="2:251" s="22" customFormat="1" ht="74.25" customHeight="1">
      <c r="B14" s="79" t="s">
        <v>20</v>
      </c>
      <c r="C14" s="80"/>
      <c r="D14" s="100" t="s">
        <v>91</v>
      </c>
      <c r="E14" s="100"/>
      <c r="F14" s="100"/>
      <c r="G14" s="100"/>
      <c r="H14" s="100"/>
      <c r="I14" s="101"/>
      <c r="J14" s="125"/>
      <c r="K14" s="126"/>
      <c r="L14" s="127"/>
      <c r="M14" s="51">
        <v>3297</v>
      </c>
      <c r="N14" s="102" t="s">
        <v>99</v>
      </c>
      <c r="O14" s="103"/>
      <c r="P14" s="104"/>
      <c r="Q14" s="55">
        <v>4300000</v>
      </c>
      <c r="R14" s="55">
        <v>4300000</v>
      </c>
      <c r="S14" s="54" t="s">
        <v>290</v>
      </c>
      <c r="T14" s="31"/>
      <c r="U14" s="110"/>
      <c r="V14" s="110"/>
      <c r="W14" s="110"/>
      <c r="X14" s="27"/>
      <c r="Z14" s="25"/>
      <c r="AA14" s="24"/>
      <c r="AB14" s="23"/>
    </row>
    <row r="15" spans="2:251" s="22" customFormat="1" ht="74.45" customHeight="1">
      <c r="B15" s="47" t="s">
        <v>41</v>
      </c>
      <c r="C15" s="48"/>
      <c r="D15" s="81" t="s">
        <v>56</v>
      </c>
      <c r="E15" s="81"/>
      <c r="F15" s="81"/>
      <c r="G15" s="81"/>
      <c r="H15" s="81"/>
      <c r="I15" s="82"/>
      <c r="J15" s="128"/>
      <c r="K15" s="129"/>
      <c r="L15" s="130"/>
      <c r="M15" s="51">
        <v>2956</v>
      </c>
      <c r="N15" s="102" t="s">
        <v>100</v>
      </c>
      <c r="O15" s="103"/>
      <c r="P15" s="104"/>
      <c r="Q15" s="56">
        <v>5973333</v>
      </c>
      <c r="R15" s="56">
        <v>5973333</v>
      </c>
      <c r="S15" s="54" t="s">
        <v>290</v>
      </c>
      <c r="T15" s="29"/>
      <c r="U15" s="110"/>
      <c r="V15" s="110"/>
      <c r="W15" s="28"/>
      <c r="X15" s="27"/>
      <c r="Y15" s="26"/>
      <c r="Z15" s="25"/>
      <c r="AA15" s="24"/>
      <c r="AB15" s="23"/>
    </row>
    <row r="16" spans="2:251" ht="28.5" customHeight="1">
      <c r="B16" s="83" t="s">
        <v>42</v>
      </c>
      <c r="C16" s="113" t="s">
        <v>29</v>
      </c>
      <c r="D16" s="112" t="s">
        <v>34</v>
      </c>
      <c r="E16" s="112" t="s">
        <v>19</v>
      </c>
      <c r="F16" s="112" t="s">
        <v>40</v>
      </c>
      <c r="G16" s="135" t="s">
        <v>36</v>
      </c>
      <c r="H16" s="112" t="s">
        <v>31</v>
      </c>
      <c r="I16" s="136" t="s">
        <v>30</v>
      </c>
      <c r="J16" s="137"/>
      <c r="K16" s="137"/>
      <c r="L16" s="138"/>
      <c r="M16" s="112" t="s">
        <v>18</v>
      </c>
      <c r="N16" s="112"/>
      <c r="O16" s="134" t="s">
        <v>17</v>
      </c>
      <c r="P16" s="134"/>
      <c r="Q16" s="134"/>
      <c r="R16" s="3"/>
      <c r="S16" s="3"/>
      <c r="T16" s="10"/>
      <c r="U16" s="111"/>
      <c r="V16" s="111"/>
      <c r="W16" s="3"/>
      <c r="X16" s="9"/>
      <c r="Y16" s="3"/>
      <c r="Z16" s="16"/>
      <c r="AA16" s="6"/>
      <c r="AB16" s="1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84"/>
      <c r="C17" s="113"/>
      <c r="D17" s="112"/>
      <c r="E17" s="112"/>
      <c r="F17" s="112"/>
      <c r="G17" s="112"/>
      <c r="H17" s="112"/>
      <c r="I17" s="139"/>
      <c r="J17" s="140"/>
      <c r="K17" s="140"/>
      <c r="L17" s="141"/>
      <c r="M17" s="112"/>
      <c r="N17" s="112"/>
      <c r="O17" s="112" t="s">
        <v>16</v>
      </c>
      <c r="P17" s="112" t="s">
        <v>15</v>
      </c>
      <c r="Q17" s="113" t="s">
        <v>14</v>
      </c>
      <c r="R17" s="3"/>
      <c r="S17" s="3"/>
      <c r="T17" s="8"/>
      <c r="U17" s="111"/>
      <c r="V17" s="111"/>
      <c r="W17" s="3"/>
      <c r="X17" s="7"/>
      <c r="Y17" s="3"/>
      <c r="Z17" s="16"/>
      <c r="AA17" s="6"/>
      <c r="AB17" s="1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85"/>
      <c r="C18" s="113"/>
      <c r="D18" s="112"/>
      <c r="E18" s="112"/>
      <c r="F18" s="112"/>
      <c r="G18" s="112"/>
      <c r="H18" s="112"/>
      <c r="I18" s="40" t="s">
        <v>13</v>
      </c>
      <c r="J18" s="40" t="s">
        <v>12</v>
      </c>
      <c r="K18" s="40" t="s">
        <v>11</v>
      </c>
      <c r="L18" s="41" t="s">
        <v>10</v>
      </c>
      <c r="M18" s="44" t="s">
        <v>9</v>
      </c>
      <c r="N18" s="43" t="s">
        <v>8</v>
      </c>
      <c r="O18" s="112"/>
      <c r="P18" s="112"/>
      <c r="Q18" s="113"/>
      <c r="R18" s="3"/>
      <c r="S18" s="3"/>
      <c r="T18" s="5"/>
      <c r="U18" s="111"/>
      <c r="V18" s="111"/>
      <c r="X18" s="6"/>
      <c r="Z18" s="16"/>
      <c r="AA18" s="6"/>
      <c r="AB18" s="1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55.9" customHeight="1">
      <c r="B19" s="158" t="s">
        <v>304</v>
      </c>
      <c r="C19" s="160" t="s">
        <v>243</v>
      </c>
      <c r="D19" s="161" t="s">
        <v>2</v>
      </c>
      <c r="E19" s="162" t="s">
        <v>262</v>
      </c>
      <c r="F19" s="163">
        <v>1</v>
      </c>
      <c r="G19" s="161" t="s">
        <v>2</v>
      </c>
      <c r="H19" s="164">
        <v>20000000</v>
      </c>
      <c r="I19" s="164">
        <v>20000000</v>
      </c>
      <c r="J19" s="165"/>
      <c r="K19" s="166"/>
      <c r="L19" s="165"/>
      <c r="M19" s="167">
        <v>45292</v>
      </c>
      <c r="N19" s="167">
        <v>45657</v>
      </c>
      <c r="O19" s="186">
        <f>+F20/F19</f>
        <v>1</v>
      </c>
      <c r="P19" s="186">
        <f>+H20/H19</f>
        <v>0.85</v>
      </c>
      <c r="Q19" s="188">
        <f>+O19*O19/P19</f>
        <v>1.1764705882352942</v>
      </c>
      <c r="T19" s="5"/>
      <c r="U19" s="36"/>
      <c r="V19" s="36"/>
      <c r="X19" s="4"/>
      <c r="Z19" s="21"/>
      <c r="AA19" s="6"/>
      <c r="AB19" s="19"/>
    </row>
    <row r="20" spans="2:251" ht="55.9" customHeight="1">
      <c r="B20" s="158"/>
      <c r="C20" s="168"/>
      <c r="D20" s="161" t="s">
        <v>1</v>
      </c>
      <c r="E20" s="162"/>
      <c r="F20" s="163">
        <v>1</v>
      </c>
      <c r="G20" s="161" t="s">
        <v>35</v>
      </c>
      <c r="H20" s="164">
        <v>17000000</v>
      </c>
      <c r="I20" s="164">
        <v>17000000</v>
      </c>
      <c r="J20" s="165"/>
      <c r="K20" s="166"/>
      <c r="L20" s="165"/>
      <c r="M20" s="167">
        <v>45292</v>
      </c>
      <c r="N20" s="167">
        <v>45657</v>
      </c>
      <c r="O20" s="187"/>
      <c r="P20" s="187"/>
      <c r="Q20" s="189"/>
      <c r="T20" s="5"/>
      <c r="U20" s="36"/>
      <c r="V20" s="36"/>
      <c r="X20" s="4"/>
      <c r="Z20" s="21"/>
      <c r="AA20" s="6"/>
      <c r="AB20" s="19"/>
    </row>
    <row r="21" spans="2:251" ht="55.9" customHeight="1">
      <c r="B21" s="158"/>
      <c r="C21" s="160" t="s">
        <v>244</v>
      </c>
      <c r="D21" s="161" t="s">
        <v>2</v>
      </c>
      <c r="E21" s="162" t="s">
        <v>299</v>
      </c>
      <c r="F21" s="163">
        <v>50</v>
      </c>
      <c r="G21" s="161" t="s">
        <v>2</v>
      </c>
      <c r="H21" s="164">
        <v>20000000</v>
      </c>
      <c r="I21" s="164">
        <v>20000000</v>
      </c>
      <c r="J21" s="165"/>
      <c r="K21" s="166"/>
      <c r="L21" s="165"/>
      <c r="M21" s="167">
        <v>45292</v>
      </c>
      <c r="N21" s="167">
        <v>45657</v>
      </c>
      <c r="O21" s="186">
        <f>+F22/F21</f>
        <v>0</v>
      </c>
      <c r="P21" s="186">
        <f>+H22/H21</f>
        <v>0.76770665000000005</v>
      </c>
      <c r="Q21" s="188">
        <f>+O21*O21/P21</f>
        <v>0</v>
      </c>
      <c r="T21" s="5"/>
      <c r="U21" s="36"/>
      <c r="V21" s="36"/>
      <c r="X21" s="4"/>
      <c r="Z21" s="21"/>
      <c r="AA21" s="6"/>
      <c r="AB21" s="19"/>
    </row>
    <row r="22" spans="2:251" ht="55.9" customHeight="1">
      <c r="B22" s="159"/>
      <c r="C22" s="168"/>
      <c r="D22" s="161" t="s">
        <v>1</v>
      </c>
      <c r="E22" s="162"/>
      <c r="F22" s="163">
        <v>0</v>
      </c>
      <c r="G22" s="161" t="s">
        <v>35</v>
      </c>
      <c r="H22" s="164">
        <v>15354133</v>
      </c>
      <c r="I22" s="164">
        <v>15354133</v>
      </c>
      <c r="J22" s="165"/>
      <c r="K22" s="166"/>
      <c r="L22" s="165"/>
      <c r="M22" s="167">
        <v>45292</v>
      </c>
      <c r="N22" s="167">
        <v>45657</v>
      </c>
      <c r="O22" s="187"/>
      <c r="P22" s="187"/>
      <c r="Q22" s="189"/>
      <c r="T22" s="5"/>
      <c r="U22" s="36"/>
      <c r="V22" s="36"/>
      <c r="X22" s="4"/>
      <c r="Z22" s="21"/>
      <c r="AA22" s="6"/>
      <c r="AB22" s="19"/>
    </row>
    <row r="23" spans="2:251" ht="40.15" customHeight="1">
      <c r="B23" s="169"/>
      <c r="C23" s="170" t="s">
        <v>7</v>
      </c>
      <c r="D23" s="161" t="s">
        <v>2</v>
      </c>
      <c r="E23" s="171" t="s">
        <v>260</v>
      </c>
      <c r="F23" s="172">
        <f>F19+F21</f>
        <v>51</v>
      </c>
      <c r="G23" s="161" t="s">
        <v>2</v>
      </c>
      <c r="H23" s="173">
        <f>H19+H21</f>
        <v>40000000</v>
      </c>
      <c r="I23" s="173">
        <v>40000000</v>
      </c>
      <c r="J23" s="174"/>
      <c r="K23" s="174"/>
      <c r="L23" s="174"/>
      <c r="M23" s="175"/>
      <c r="N23" s="176"/>
      <c r="O23" s="177"/>
      <c r="P23" s="177"/>
      <c r="Q23" s="178"/>
    </row>
    <row r="24" spans="2:251" ht="40.15" customHeight="1">
      <c r="B24" s="169"/>
      <c r="C24" s="170"/>
      <c r="D24" s="161" t="s">
        <v>1</v>
      </c>
      <c r="E24" s="179"/>
      <c r="F24" s="180">
        <v>0</v>
      </c>
      <c r="G24" s="161" t="s">
        <v>35</v>
      </c>
      <c r="H24" s="181">
        <f>H20+H22</f>
        <v>32354133</v>
      </c>
      <c r="I24" s="182">
        <v>32354133</v>
      </c>
      <c r="J24" s="183"/>
      <c r="K24" s="184"/>
      <c r="L24" s="183"/>
      <c r="M24" s="176"/>
      <c r="N24" s="176"/>
      <c r="O24" s="177"/>
      <c r="P24" s="177"/>
      <c r="Q24" s="178"/>
    </row>
    <row r="25" spans="2:251">
      <c r="D25" s="18"/>
      <c r="H25" s="17"/>
      <c r="I25" s="14"/>
      <c r="J25" s="16"/>
      <c r="K25" s="16"/>
      <c r="L25" s="16"/>
      <c r="M25" s="15"/>
      <c r="N25" s="15"/>
      <c r="O25" s="14"/>
      <c r="P25" s="12"/>
      <c r="Q25" s="13"/>
      <c r="R25" s="12"/>
    </row>
    <row r="26" spans="2:251" ht="31.5">
      <c r="B26" s="63" t="s">
        <v>37</v>
      </c>
      <c r="C26" s="63"/>
      <c r="D26" s="69" t="s">
        <v>6</v>
      </c>
      <c r="E26" s="69"/>
      <c r="F26" s="69"/>
      <c r="G26" s="69"/>
      <c r="H26" s="69"/>
      <c r="I26" s="69"/>
      <c r="J26" s="42" t="s">
        <v>38</v>
      </c>
      <c r="K26" s="69" t="s">
        <v>39</v>
      </c>
      <c r="L26" s="69"/>
      <c r="M26" s="60" t="s">
        <v>5</v>
      </c>
      <c r="N26" s="61"/>
      <c r="O26" s="61"/>
      <c r="P26" s="61"/>
      <c r="Q26" s="61"/>
    </row>
    <row r="27" spans="2:251" ht="26.25" customHeight="1">
      <c r="B27" s="64" t="s">
        <v>74</v>
      </c>
      <c r="C27" s="65"/>
      <c r="D27" s="64" t="s">
        <v>75</v>
      </c>
      <c r="E27" s="70"/>
      <c r="F27" s="70"/>
      <c r="G27" s="70"/>
      <c r="H27" s="70"/>
      <c r="I27" s="65"/>
      <c r="J27" s="68" t="s">
        <v>76</v>
      </c>
      <c r="K27" s="11" t="s">
        <v>2</v>
      </c>
      <c r="L27" s="38">
        <v>5.96</v>
      </c>
      <c r="M27" s="62" t="s">
        <v>77</v>
      </c>
      <c r="N27" s="62"/>
      <c r="O27" s="62"/>
      <c r="P27" s="62"/>
      <c r="Q27" s="62"/>
    </row>
    <row r="28" spans="2:251" ht="28.5" customHeight="1">
      <c r="B28" s="66"/>
      <c r="C28" s="67"/>
      <c r="D28" s="66"/>
      <c r="E28" s="71"/>
      <c r="F28" s="71"/>
      <c r="G28" s="71"/>
      <c r="H28" s="71"/>
      <c r="I28" s="67"/>
      <c r="J28" s="68"/>
      <c r="K28" s="11" t="s">
        <v>1</v>
      </c>
      <c r="L28" s="38">
        <v>7.15</v>
      </c>
      <c r="M28" s="62"/>
      <c r="N28" s="62"/>
      <c r="O28" s="62"/>
      <c r="P28" s="62"/>
      <c r="Q28" s="62"/>
    </row>
    <row r="29" spans="2:251" ht="18.75" customHeight="1">
      <c r="B29" s="142"/>
      <c r="C29" s="143"/>
      <c r="D29" s="86" t="s">
        <v>4</v>
      </c>
      <c r="E29" s="87"/>
      <c r="F29" s="87"/>
      <c r="G29" s="87"/>
      <c r="H29" s="87"/>
      <c r="I29" s="88"/>
      <c r="J29" s="152"/>
      <c r="K29" s="11" t="s">
        <v>2</v>
      </c>
      <c r="L29" s="39"/>
      <c r="M29" s="72" t="s">
        <v>3</v>
      </c>
      <c r="N29" s="72"/>
      <c r="O29" s="72"/>
      <c r="P29" s="72"/>
      <c r="Q29" s="72"/>
    </row>
    <row r="30" spans="2:251" ht="25.15" customHeight="1">
      <c r="B30" s="144"/>
      <c r="C30" s="145"/>
      <c r="D30" s="89"/>
      <c r="E30" s="90"/>
      <c r="F30" s="90"/>
      <c r="G30" s="90"/>
      <c r="H30" s="90"/>
      <c r="I30" s="91"/>
      <c r="J30" s="152"/>
      <c r="K30" s="11" t="s">
        <v>1</v>
      </c>
      <c r="L30" s="37"/>
      <c r="M30" s="72"/>
      <c r="N30" s="72"/>
      <c r="O30" s="72"/>
      <c r="P30" s="72"/>
      <c r="Q30" s="72"/>
    </row>
    <row r="31" spans="2:251" ht="15.75">
      <c r="B31" s="142"/>
      <c r="C31" s="143"/>
      <c r="D31" s="86" t="s">
        <v>4</v>
      </c>
      <c r="E31" s="87"/>
      <c r="F31" s="87"/>
      <c r="G31" s="87"/>
      <c r="H31" s="87"/>
      <c r="I31" s="88"/>
      <c r="J31" s="152"/>
      <c r="K31" s="11" t="s">
        <v>2</v>
      </c>
      <c r="L31" s="37"/>
      <c r="M31" s="73" t="s">
        <v>78</v>
      </c>
      <c r="N31" s="73"/>
      <c r="O31" s="73"/>
      <c r="P31" s="73"/>
      <c r="Q31" s="73"/>
    </row>
    <row r="32" spans="2:251" ht="15.75">
      <c r="B32" s="144"/>
      <c r="C32" s="145"/>
      <c r="D32" s="89"/>
      <c r="E32" s="90"/>
      <c r="F32" s="90"/>
      <c r="G32" s="90"/>
      <c r="H32" s="90"/>
      <c r="I32" s="91"/>
      <c r="J32" s="152"/>
      <c r="K32" s="11" t="s">
        <v>1</v>
      </c>
      <c r="L32" s="37"/>
      <c r="M32" s="73"/>
      <c r="N32" s="73"/>
      <c r="O32" s="73"/>
      <c r="P32" s="73"/>
      <c r="Q32" s="73"/>
    </row>
    <row r="33" spans="2:53" ht="15" customHeight="1">
      <c r="B33" s="146" t="s">
        <v>303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8"/>
      <c r="M33" s="72" t="s">
        <v>0</v>
      </c>
      <c r="N33" s="72"/>
      <c r="O33" s="72"/>
      <c r="P33" s="72"/>
      <c r="Q33" s="72"/>
    </row>
    <row r="34" spans="2:53" ht="29.25" customHeight="1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1"/>
      <c r="M34" s="72"/>
      <c r="N34" s="72"/>
      <c r="O34" s="72"/>
      <c r="P34" s="72"/>
      <c r="Q34" s="72"/>
    </row>
    <row r="35" spans="2:53">
      <c r="B35" s="58" t="s">
        <v>45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2:53" ht="15.75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</sheetData>
  <mergeCells count="86">
    <mergeCell ref="P21:P22"/>
    <mergeCell ref="Q19:Q20"/>
    <mergeCell ref="Q21:Q22"/>
    <mergeCell ref="B29:C30"/>
    <mergeCell ref="B31:C32"/>
    <mergeCell ref="B33:L34"/>
    <mergeCell ref="J29:J30"/>
    <mergeCell ref="J31:J32"/>
    <mergeCell ref="D29:I30"/>
    <mergeCell ref="Q23:Q24"/>
    <mergeCell ref="B23:B24"/>
    <mergeCell ref="C23:C24"/>
    <mergeCell ref="E23:E24"/>
    <mergeCell ref="C16:C18"/>
    <mergeCell ref="D16:D18"/>
    <mergeCell ref="E16:E18"/>
    <mergeCell ref="F16:F18"/>
    <mergeCell ref="H16:H18"/>
    <mergeCell ref="G16:G18"/>
    <mergeCell ref="I16:L17"/>
    <mergeCell ref="C19:C20"/>
    <mergeCell ref="C21:C22"/>
    <mergeCell ref="O19:O20"/>
    <mergeCell ref="O21:O22"/>
    <mergeCell ref="P19:P20"/>
    <mergeCell ref="T10:X10"/>
    <mergeCell ref="D11:I11"/>
    <mergeCell ref="N11:P11"/>
    <mergeCell ref="D12:I12"/>
    <mergeCell ref="N12:P12"/>
    <mergeCell ref="U12:W12"/>
    <mergeCell ref="J10:L15"/>
    <mergeCell ref="M10:Q10"/>
    <mergeCell ref="D13:I13"/>
    <mergeCell ref="U13:W13"/>
    <mergeCell ref="U14:W14"/>
    <mergeCell ref="U15:V15"/>
    <mergeCell ref="U16:V16"/>
    <mergeCell ref="O17:O18"/>
    <mergeCell ref="P17:P18"/>
    <mergeCell ref="Q17:Q18"/>
    <mergeCell ref="U17:V17"/>
    <mergeCell ref="U18:V18"/>
    <mergeCell ref="N13:P13"/>
    <mergeCell ref="N15:P15"/>
    <mergeCell ref="M16:N17"/>
    <mergeCell ref="O16:Q16"/>
    <mergeCell ref="B2:B5"/>
    <mergeCell ref="B14:C14"/>
    <mergeCell ref="D15:I15"/>
    <mergeCell ref="B16:B18"/>
    <mergeCell ref="D31:I32"/>
    <mergeCell ref="D26:I26"/>
    <mergeCell ref="C7:Q7"/>
    <mergeCell ref="B10:C10"/>
    <mergeCell ref="B11:C11"/>
    <mergeCell ref="B12:C12"/>
    <mergeCell ref="D8:Q8"/>
    <mergeCell ref="D14:I14"/>
    <mergeCell ref="N14:P14"/>
    <mergeCell ref="B13:C13"/>
    <mergeCell ref="D9:Q9"/>
    <mergeCell ref="D10:I10"/>
    <mergeCell ref="C4:M5"/>
    <mergeCell ref="C2:M3"/>
    <mergeCell ref="P2:Q5"/>
    <mergeCell ref="N2:O2"/>
    <mergeCell ref="N3:O3"/>
    <mergeCell ref="N4:O4"/>
    <mergeCell ref="N5:O5"/>
    <mergeCell ref="B19:B22"/>
    <mergeCell ref="E21:E22"/>
    <mergeCell ref="E19:E20"/>
    <mergeCell ref="B35:Q36"/>
    <mergeCell ref="O23:O24"/>
    <mergeCell ref="M26:Q26"/>
    <mergeCell ref="M27:Q28"/>
    <mergeCell ref="B26:C26"/>
    <mergeCell ref="B27:C28"/>
    <mergeCell ref="J27:J28"/>
    <mergeCell ref="K26:L26"/>
    <mergeCell ref="D27:I28"/>
    <mergeCell ref="M33:Q34"/>
    <mergeCell ref="M29:Q30"/>
    <mergeCell ref="M31:Q32"/>
    <mergeCell ref="P23:P2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91"/>
  <sheetViews>
    <sheetView zoomScale="70" zoomScaleNormal="70" workbookViewId="0">
      <selection activeCell="N15" sqref="N15:P15"/>
    </sheetView>
  </sheetViews>
  <sheetFormatPr baseColWidth="10" defaultColWidth="12.5703125" defaultRowHeight="14.25"/>
  <cols>
    <col min="1" max="1" width="6.7109375" style="261" customWidth="1"/>
    <col min="2" max="2" width="45.42578125" style="261" customWidth="1"/>
    <col min="3" max="3" width="36.5703125" style="261" customWidth="1"/>
    <col min="4" max="4" width="16.5703125" style="261" customWidth="1"/>
    <col min="5" max="5" width="16.28515625" style="261" customWidth="1"/>
    <col min="6" max="6" width="16.7109375" style="261" customWidth="1"/>
    <col min="7" max="7" width="18" style="261" customWidth="1"/>
    <col min="8" max="8" width="22.85546875" style="261" customWidth="1"/>
    <col min="9" max="9" width="16.42578125" style="261" customWidth="1"/>
    <col min="10" max="10" width="20.85546875" style="261" customWidth="1"/>
    <col min="11" max="11" width="13.5703125" style="261" customWidth="1"/>
    <col min="12" max="12" width="15.85546875" style="261" customWidth="1"/>
    <col min="13" max="13" width="14.85546875" style="262" customWidth="1"/>
    <col min="14" max="14" width="21.140625" style="262" customWidth="1"/>
    <col min="15" max="15" width="16.85546875" style="261" customWidth="1"/>
    <col min="16" max="16" width="21.28515625" style="261" customWidth="1"/>
    <col min="17" max="17" width="16.85546875" style="261" customWidth="1"/>
    <col min="18" max="18" width="16.42578125" style="261" customWidth="1"/>
    <col min="19" max="19" width="23.28515625" style="261" bestFit="1" customWidth="1"/>
    <col min="20" max="20" width="14.42578125" style="261" customWidth="1"/>
    <col min="21" max="21" width="18.5703125" style="261" customWidth="1"/>
    <col min="22" max="22" width="33.85546875" style="261" customWidth="1"/>
    <col min="23" max="23" width="12.5703125" style="261" hidden="1" customWidth="1"/>
    <col min="24" max="24" width="24.28515625" style="261" customWidth="1"/>
    <col min="25" max="25" width="22.5703125" style="261" customWidth="1"/>
    <col min="26" max="27" width="12.5703125" style="261"/>
    <col min="28" max="28" width="16.85546875" style="261" customWidth="1"/>
    <col min="29" max="29" width="12.5703125" style="261"/>
    <col min="30" max="30" width="30.140625" style="261" customWidth="1"/>
    <col min="31" max="31" width="15.42578125" style="261" customWidth="1"/>
    <col min="32" max="32" width="15.85546875" style="261" customWidth="1"/>
    <col min="33" max="33" width="24.42578125" style="261" customWidth="1"/>
    <col min="34" max="34" width="17.140625" style="261" customWidth="1"/>
    <col min="35" max="16384" width="12.5703125" style="261"/>
  </cols>
  <sheetData>
    <row r="1" spans="2:28" s="261" customFormat="1" ht="15" thickBot="1">
      <c r="M1" s="262"/>
      <c r="N1" s="262"/>
    </row>
    <row r="2" spans="2:28" s="261" customFormat="1" ht="15">
      <c r="B2" s="263"/>
      <c r="C2" s="264" t="s">
        <v>305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5" t="s">
        <v>306</v>
      </c>
      <c r="O2" s="265"/>
      <c r="P2" s="266"/>
      <c r="Q2" s="267"/>
    </row>
    <row r="3" spans="2:28" s="261" customFormat="1" ht="15"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 t="s">
        <v>307</v>
      </c>
      <c r="O3" s="270"/>
      <c r="P3" s="271"/>
      <c r="Q3" s="272"/>
    </row>
    <row r="4" spans="2:28" s="261" customFormat="1" ht="15">
      <c r="B4" s="268"/>
      <c r="C4" s="269" t="s">
        <v>308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 t="s">
        <v>309</v>
      </c>
      <c r="O4" s="270"/>
      <c r="P4" s="271"/>
      <c r="Q4" s="272"/>
    </row>
    <row r="5" spans="2:28" s="261" customFormat="1" ht="15.75" thickBot="1">
      <c r="B5" s="273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5" t="s">
        <v>310</v>
      </c>
      <c r="O5" s="275"/>
      <c r="P5" s="276"/>
      <c r="Q5" s="277"/>
    </row>
    <row r="7" spans="2:28" s="261" customFormat="1" ht="12.75" customHeight="1" thickBot="1"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</row>
    <row r="8" spans="2:28" s="261" customFormat="1" ht="31.5" customHeight="1">
      <c r="B8" s="280" t="s">
        <v>33</v>
      </c>
      <c r="C8" s="281" t="s">
        <v>50</v>
      </c>
      <c r="D8" s="282" t="s">
        <v>63</v>
      </c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4"/>
      <c r="R8" s="285"/>
      <c r="S8" s="286"/>
    </row>
    <row r="9" spans="2:28" s="261" customFormat="1" ht="36" customHeight="1">
      <c r="B9" s="287" t="s">
        <v>28</v>
      </c>
      <c r="C9" s="288">
        <v>45292</v>
      </c>
      <c r="D9" s="289" t="s">
        <v>90</v>
      </c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90"/>
      <c r="S9" s="291"/>
    </row>
    <row r="10" spans="2:28" s="261" customFormat="1" ht="36" customHeight="1">
      <c r="B10" s="292" t="s">
        <v>32</v>
      </c>
      <c r="C10" s="293"/>
      <c r="D10" s="294" t="s">
        <v>58</v>
      </c>
      <c r="E10" s="294"/>
      <c r="F10" s="294"/>
      <c r="G10" s="294"/>
      <c r="H10" s="294"/>
      <c r="I10" s="295"/>
      <c r="J10" s="296" t="s">
        <v>62</v>
      </c>
      <c r="K10" s="297"/>
      <c r="L10" s="298"/>
      <c r="M10" s="299" t="s">
        <v>27</v>
      </c>
      <c r="N10" s="300"/>
      <c r="O10" s="300"/>
      <c r="P10" s="300"/>
      <c r="Q10" s="301"/>
      <c r="R10" s="302"/>
      <c r="S10" s="291"/>
      <c r="T10" s="303"/>
      <c r="U10" s="303"/>
      <c r="V10" s="303"/>
      <c r="W10" s="303"/>
      <c r="X10" s="303"/>
    </row>
    <row r="11" spans="2:28" s="261" customFormat="1" ht="36" customHeight="1">
      <c r="B11" s="292" t="s">
        <v>26</v>
      </c>
      <c r="C11" s="293"/>
      <c r="D11" s="294" t="s">
        <v>59</v>
      </c>
      <c r="E11" s="294"/>
      <c r="F11" s="294"/>
      <c r="G11" s="294"/>
      <c r="H11" s="294"/>
      <c r="I11" s="295"/>
      <c r="J11" s="304"/>
      <c r="K11" s="305"/>
      <c r="L11" s="306"/>
      <c r="M11" s="307" t="s">
        <v>25</v>
      </c>
      <c r="N11" s="308" t="s">
        <v>24</v>
      </c>
      <c r="O11" s="308"/>
      <c r="P11" s="308"/>
      <c r="Q11" s="307" t="s">
        <v>23</v>
      </c>
      <c r="R11" s="307" t="s">
        <v>223</v>
      </c>
      <c r="S11" s="309" t="s">
        <v>288</v>
      </c>
      <c r="T11" s="310"/>
      <c r="U11" s="310"/>
      <c r="V11" s="310"/>
      <c r="W11" s="310"/>
      <c r="X11" s="310"/>
    </row>
    <row r="12" spans="2:28" s="261" customFormat="1" ht="101.45" customHeight="1">
      <c r="B12" s="311" t="s">
        <v>22</v>
      </c>
      <c r="C12" s="312"/>
      <c r="D12" s="313" t="s">
        <v>60</v>
      </c>
      <c r="E12" s="313"/>
      <c r="F12" s="313"/>
      <c r="G12" s="313"/>
      <c r="H12" s="313"/>
      <c r="I12" s="314"/>
      <c r="J12" s="304"/>
      <c r="K12" s="305"/>
      <c r="L12" s="306"/>
      <c r="M12" s="315">
        <v>1881</v>
      </c>
      <c r="N12" s="316" t="s">
        <v>101</v>
      </c>
      <c r="O12" s="317"/>
      <c r="P12" s="318"/>
      <c r="Q12" s="319">
        <v>132841620</v>
      </c>
      <c r="R12" s="319">
        <v>132841620</v>
      </c>
      <c r="S12" s="320" t="s">
        <v>291</v>
      </c>
      <c r="T12" s="321"/>
      <c r="U12" s="322"/>
      <c r="V12" s="322"/>
      <c r="W12" s="322"/>
      <c r="X12" s="321"/>
      <c r="Z12" s="323"/>
      <c r="AA12" s="323"/>
    </row>
    <row r="13" spans="2:28" s="261" customFormat="1" ht="74.25" customHeight="1">
      <c r="B13" s="324" t="s">
        <v>21</v>
      </c>
      <c r="C13" s="325"/>
      <c r="D13" s="313" t="s">
        <v>61</v>
      </c>
      <c r="E13" s="313"/>
      <c r="F13" s="313"/>
      <c r="G13" s="313"/>
      <c r="H13" s="313"/>
      <c r="I13" s="314"/>
      <c r="J13" s="304"/>
      <c r="K13" s="305"/>
      <c r="L13" s="306"/>
      <c r="M13" s="326">
        <v>817</v>
      </c>
      <c r="N13" s="327" t="s">
        <v>102</v>
      </c>
      <c r="O13" s="328"/>
      <c r="P13" s="329"/>
      <c r="Q13" s="330">
        <v>24000000</v>
      </c>
      <c r="R13" s="330">
        <v>24000000</v>
      </c>
      <c r="S13" s="320" t="s">
        <v>291</v>
      </c>
      <c r="T13" s="331"/>
      <c r="U13" s="332"/>
      <c r="V13" s="332"/>
      <c r="W13" s="332"/>
      <c r="X13" s="333"/>
      <c r="Z13" s="334"/>
      <c r="AA13" s="335"/>
      <c r="AB13" s="336"/>
    </row>
    <row r="14" spans="2:28" s="261" customFormat="1" ht="85.9" customHeight="1">
      <c r="B14" s="337" t="s">
        <v>20</v>
      </c>
      <c r="C14" s="338"/>
      <c r="D14" s="339" t="s">
        <v>92</v>
      </c>
      <c r="E14" s="339"/>
      <c r="F14" s="339"/>
      <c r="G14" s="339"/>
      <c r="H14" s="339"/>
      <c r="I14" s="340"/>
      <c r="J14" s="304"/>
      <c r="K14" s="305"/>
      <c r="L14" s="306"/>
      <c r="M14" s="341">
        <v>1405</v>
      </c>
      <c r="N14" s="327" t="s">
        <v>103</v>
      </c>
      <c r="O14" s="328"/>
      <c r="P14" s="329"/>
      <c r="Q14" s="342">
        <v>30000000</v>
      </c>
      <c r="R14" s="342">
        <v>30000000</v>
      </c>
      <c r="S14" s="320" t="s">
        <v>291</v>
      </c>
      <c r="T14" s="331"/>
      <c r="U14" s="332"/>
      <c r="V14" s="332"/>
      <c r="W14" s="332"/>
      <c r="X14" s="333"/>
      <c r="Z14" s="334"/>
      <c r="AA14" s="335"/>
      <c r="AB14" s="336"/>
    </row>
    <row r="15" spans="2:28" s="261" customFormat="1" ht="79.900000000000006" customHeight="1">
      <c r="B15" s="343" t="s">
        <v>41</v>
      </c>
      <c r="C15" s="344"/>
      <c r="D15" s="345" t="s">
        <v>56</v>
      </c>
      <c r="E15" s="345"/>
      <c r="F15" s="345"/>
      <c r="G15" s="345"/>
      <c r="H15" s="345"/>
      <c r="I15" s="346"/>
      <c r="J15" s="347"/>
      <c r="K15" s="348"/>
      <c r="L15" s="349"/>
      <c r="M15" s="341">
        <v>1255</v>
      </c>
      <c r="N15" s="327" t="s">
        <v>104</v>
      </c>
      <c r="O15" s="328"/>
      <c r="P15" s="329"/>
      <c r="Q15" s="342">
        <v>28800000</v>
      </c>
      <c r="R15" s="342">
        <v>28800000</v>
      </c>
      <c r="S15" s="320" t="s">
        <v>291</v>
      </c>
      <c r="T15" s="350"/>
      <c r="U15" s="332"/>
      <c r="V15" s="332"/>
      <c r="W15" s="351"/>
      <c r="X15" s="333"/>
      <c r="Y15" s="352"/>
      <c r="Z15" s="334"/>
      <c r="AA15" s="335"/>
      <c r="AB15" s="336"/>
    </row>
    <row r="16" spans="2:28" s="261" customFormat="1" ht="81.599999999999994" customHeight="1">
      <c r="B16" s="353"/>
      <c r="C16" s="344"/>
      <c r="D16" s="354"/>
      <c r="E16" s="354"/>
      <c r="F16" s="354"/>
      <c r="G16" s="354"/>
      <c r="H16" s="354"/>
      <c r="I16" s="355"/>
      <c r="J16" s="356"/>
      <c r="K16" s="356"/>
      <c r="L16" s="357"/>
      <c r="M16" s="341">
        <v>1016</v>
      </c>
      <c r="N16" s="327" t="s">
        <v>105</v>
      </c>
      <c r="O16" s="328"/>
      <c r="P16" s="329"/>
      <c r="Q16" s="342">
        <v>28000000</v>
      </c>
      <c r="R16" s="342">
        <v>28000000</v>
      </c>
      <c r="S16" s="320" t="s">
        <v>291</v>
      </c>
      <c r="T16" s="350"/>
      <c r="U16" s="351"/>
      <c r="V16" s="351"/>
      <c r="W16" s="351"/>
      <c r="X16" s="333"/>
      <c r="Y16" s="352"/>
      <c r="Z16" s="334"/>
      <c r="AA16" s="335"/>
      <c r="AB16" s="336"/>
    </row>
    <row r="17" spans="2:28" s="261" customFormat="1" ht="86.45" customHeight="1">
      <c r="B17" s="353"/>
      <c r="C17" s="344"/>
      <c r="D17" s="354"/>
      <c r="E17" s="354"/>
      <c r="F17" s="354"/>
      <c r="G17" s="354"/>
      <c r="H17" s="354"/>
      <c r="I17" s="355"/>
      <c r="J17" s="356"/>
      <c r="K17" s="356"/>
      <c r="L17" s="357"/>
      <c r="M17" s="341">
        <v>1879</v>
      </c>
      <c r="N17" s="327" t="s">
        <v>106</v>
      </c>
      <c r="O17" s="328"/>
      <c r="P17" s="329"/>
      <c r="Q17" s="342">
        <v>17200000</v>
      </c>
      <c r="R17" s="342">
        <v>17200000</v>
      </c>
      <c r="S17" s="320" t="s">
        <v>291</v>
      </c>
      <c r="T17" s="350"/>
      <c r="U17" s="351"/>
      <c r="V17" s="351"/>
      <c r="W17" s="351"/>
      <c r="X17" s="333"/>
      <c r="Y17" s="352"/>
      <c r="Z17" s="334"/>
      <c r="AA17" s="335"/>
      <c r="AB17" s="336"/>
    </row>
    <row r="18" spans="2:28" s="261" customFormat="1" ht="76.900000000000006" customHeight="1">
      <c r="B18" s="353"/>
      <c r="C18" s="344"/>
      <c r="D18" s="354"/>
      <c r="E18" s="354"/>
      <c r="F18" s="354"/>
      <c r="G18" s="354"/>
      <c r="H18" s="354"/>
      <c r="I18" s="355"/>
      <c r="J18" s="356"/>
      <c r="K18" s="356"/>
      <c r="L18" s="357"/>
      <c r="M18" s="341">
        <v>1619</v>
      </c>
      <c r="N18" s="327" t="s">
        <v>107</v>
      </c>
      <c r="O18" s="328"/>
      <c r="P18" s="329"/>
      <c r="Q18" s="342">
        <v>17000000</v>
      </c>
      <c r="R18" s="342">
        <v>17000000</v>
      </c>
      <c r="S18" s="320" t="s">
        <v>291</v>
      </c>
      <c r="T18" s="350"/>
      <c r="U18" s="351"/>
      <c r="V18" s="351"/>
      <c r="W18" s="351"/>
      <c r="X18" s="333"/>
      <c r="Y18" s="352"/>
      <c r="Z18" s="334"/>
      <c r="AA18" s="335"/>
      <c r="AB18" s="336"/>
    </row>
    <row r="19" spans="2:28" s="261" customFormat="1" ht="82.15" customHeight="1">
      <c r="B19" s="353"/>
      <c r="C19" s="344"/>
      <c r="D19" s="354"/>
      <c r="E19" s="354"/>
      <c r="F19" s="354"/>
      <c r="G19" s="354"/>
      <c r="H19" s="354"/>
      <c r="I19" s="355"/>
      <c r="J19" s="356"/>
      <c r="K19" s="356"/>
      <c r="L19" s="357"/>
      <c r="M19" s="341">
        <v>1086</v>
      </c>
      <c r="N19" s="327" t="s">
        <v>108</v>
      </c>
      <c r="O19" s="328"/>
      <c r="P19" s="329"/>
      <c r="Q19" s="342">
        <v>27000000</v>
      </c>
      <c r="R19" s="342">
        <v>27000000</v>
      </c>
      <c r="S19" s="320" t="s">
        <v>291</v>
      </c>
      <c r="T19" s="350"/>
      <c r="U19" s="351"/>
      <c r="V19" s="351"/>
      <c r="W19" s="351"/>
      <c r="X19" s="333"/>
      <c r="Y19" s="352"/>
      <c r="Z19" s="334"/>
      <c r="AA19" s="335"/>
      <c r="AB19" s="336"/>
    </row>
    <row r="20" spans="2:28" s="261" customFormat="1" ht="85.9" customHeight="1">
      <c r="B20" s="353"/>
      <c r="C20" s="344"/>
      <c r="D20" s="354"/>
      <c r="E20" s="354"/>
      <c r="F20" s="354"/>
      <c r="G20" s="354"/>
      <c r="H20" s="354"/>
      <c r="I20" s="355"/>
      <c r="J20" s="356"/>
      <c r="K20" s="356"/>
      <c r="L20" s="357"/>
      <c r="M20" s="341">
        <v>1730</v>
      </c>
      <c r="N20" s="327" t="s">
        <v>109</v>
      </c>
      <c r="O20" s="328"/>
      <c r="P20" s="329"/>
      <c r="Q20" s="342">
        <v>14000000</v>
      </c>
      <c r="R20" s="342">
        <v>14000000</v>
      </c>
      <c r="S20" s="320" t="s">
        <v>291</v>
      </c>
      <c r="T20" s="350"/>
      <c r="U20" s="351"/>
      <c r="V20" s="351"/>
      <c r="W20" s="351"/>
      <c r="X20" s="333"/>
      <c r="Y20" s="352"/>
      <c r="Z20" s="334"/>
      <c r="AA20" s="335"/>
      <c r="AB20" s="336"/>
    </row>
    <row r="21" spans="2:28" s="261" customFormat="1" ht="72" customHeight="1">
      <c r="B21" s="353"/>
      <c r="C21" s="344"/>
      <c r="D21" s="354"/>
      <c r="E21" s="354"/>
      <c r="F21" s="354"/>
      <c r="G21" s="354"/>
      <c r="H21" s="354"/>
      <c r="I21" s="355"/>
      <c r="J21" s="356"/>
      <c r="K21" s="356"/>
      <c r="L21" s="357"/>
      <c r="M21" s="341">
        <v>1256</v>
      </c>
      <c r="N21" s="327" t="s">
        <v>110</v>
      </c>
      <c r="O21" s="328"/>
      <c r="P21" s="329"/>
      <c r="Q21" s="342">
        <v>24000000</v>
      </c>
      <c r="R21" s="342">
        <v>24000000</v>
      </c>
      <c r="S21" s="320" t="s">
        <v>291</v>
      </c>
      <c r="T21" s="350"/>
      <c r="U21" s="351"/>
      <c r="V21" s="351"/>
      <c r="W21" s="351"/>
      <c r="X21" s="333"/>
      <c r="Y21" s="352"/>
      <c r="Z21" s="334"/>
      <c r="AA21" s="335"/>
      <c r="AB21" s="336"/>
    </row>
    <row r="22" spans="2:28" s="261" customFormat="1" ht="99" customHeight="1">
      <c r="B22" s="353"/>
      <c r="C22" s="344"/>
      <c r="D22" s="354"/>
      <c r="E22" s="354"/>
      <c r="F22" s="354"/>
      <c r="G22" s="354"/>
      <c r="H22" s="354"/>
      <c r="I22" s="355"/>
      <c r="J22" s="356"/>
      <c r="K22" s="356"/>
      <c r="L22" s="357"/>
      <c r="M22" s="341">
        <v>418</v>
      </c>
      <c r="N22" s="327" t="s">
        <v>111</v>
      </c>
      <c r="O22" s="328"/>
      <c r="P22" s="329"/>
      <c r="Q22" s="342">
        <v>33600000</v>
      </c>
      <c r="R22" s="342">
        <v>33600000</v>
      </c>
      <c r="S22" s="320" t="s">
        <v>291</v>
      </c>
      <c r="T22" s="350"/>
      <c r="U22" s="351"/>
      <c r="V22" s="351"/>
      <c r="W22" s="351"/>
      <c r="X22" s="333"/>
      <c r="Y22" s="352"/>
      <c r="Z22" s="334"/>
      <c r="AA22" s="335"/>
      <c r="AB22" s="336"/>
    </row>
    <row r="23" spans="2:28" s="261" customFormat="1" ht="72.599999999999994" customHeight="1">
      <c r="B23" s="353"/>
      <c r="C23" s="344"/>
      <c r="D23" s="354"/>
      <c r="E23" s="354"/>
      <c r="F23" s="354"/>
      <c r="G23" s="354"/>
      <c r="H23" s="354"/>
      <c r="I23" s="355"/>
      <c r="J23" s="356"/>
      <c r="K23" s="356"/>
      <c r="L23" s="357"/>
      <c r="M23" s="341">
        <v>424</v>
      </c>
      <c r="N23" s="327" t="s">
        <v>112</v>
      </c>
      <c r="O23" s="328"/>
      <c r="P23" s="329"/>
      <c r="Q23" s="342">
        <v>33600000</v>
      </c>
      <c r="R23" s="342">
        <v>33600000</v>
      </c>
      <c r="S23" s="320" t="s">
        <v>291</v>
      </c>
      <c r="T23" s="350"/>
      <c r="U23" s="351"/>
      <c r="V23" s="351"/>
      <c r="W23" s="351"/>
      <c r="X23" s="333"/>
      <c r="Y23" s="352"/>
      <c r="Z23" s="334"/>
      <c r="AA23" s="335"/>
      <c r="AB23" s="336"/>
    </row>
    <row r="24" spans="2:28" s="261" customFormat="1" ht="80.45" customHeight="1">
      <c r="B24" s="353"/>
      <c r="C24" s="344"/>
      <c r="D24" s="354"/>
      <c r="E24" s="354"/>
      <c r="F24" s="354"/>
      <c r="G24" s="354"/>
      <c r="H24" s="354"/>
      <c r="I24" s="355"/>
      <c r="J24" s="356"/>
      <c r="K24" s="356"/>
      <c r="L24" s="357"/>
      <c r="M24" s="341">
        <v>1290</v>
      </c>
      <c r="N24" s="327" t="s">
        <v>113</v>
      </c>
      <c r="O24" s="328"/>
      <c r="P24" s="329"/>
      <c r="Q24" s="342">
        <v>18000000</v>
      </c>
      <c r="R24" s="342">
        <v>18000000</v>
      </c>
      <c r="S24" s="320" t="s">
        <v>291</v>
      </c>
      <c r="T24" s="350"/>
      <c r="U24" s="351"/>
      <c r="V24" s="351"/>
      <c r="W24" s="351"/>
      <c r="X24" s="333"/>
      <c r="Y24" s="352"/>
      <c r="Z24" s="334"/>
      <c r="AA24" s="335"/>
      <c r="AB24" s="336"/>
    </row>
    <row r="25" spans="2:28" s="261" customFormat="1" ht="94.15" customHeight="1">
      <c r="B25" s="353"/>
      <c r="C25" s="344"/>
      <c r="D25" s="354"/>
      <c r="E25" s="354"/>
      <c r="F25" s="354"/>
      <c r="G25" s="354"/>
      <c r="H25" s="354"/>
      <c r="I25" s="355"/>
      <c r="J25" s="356"/>
      <c r="K25" s="356"/>
      <c r="L25" s="357"/>
      <c r="M25" s="341">
        <v>1617</v>
      </c>
      <c r="N25" s="327" t="s">
        <v>114</v>
      </c>
      <c r="O25" s="328"/>
      <c r="P25" s="329"/>
      <c r="Q25" s="342">
        <v>16000000</v>
      </c>
      <c r="R25" s="342">
        <v>16000000</v>
      </c>
      <c r="S25" s="320" t="s">
        <v>291</v>
      </c>
      <c r="T25" s="350"/>
      <c r="U25" s="351"/>
      <c r="V25" s="351"/>
      <c r="W25" s="351"/>
      <c r="X25" s="333"/>
      <c r="Y25" s="352"/>
      <c r="Z25" s="334"/>
      <c r="AA25" s="335"/>
      <c r="AB25" s="336"/>
    </row>
    <row r="26" spans="2:28" s="261" customFormat="1" ht="94.15" customHeight="1">
      <c r="B26" s="353"/>
      <c r="C26" s="344"/>
      <c r="D26" s="354"/>
      <c r="E26" s="354"/>
      <c r="F26" s="354"/>
      <c r="G26" s="354"/>
      <c r="H26" s="354"/>
      <c r="I26" s="355"/>
      <c r="J26" s="356"/>
      <c r="K26" s="356"/>
      <c r="L26" s="357"/>
      <c r="M26" s="341">
        <v>1729</v>
      </c>
      <c r="N26" s="327" t="s">
        <v>115</v>
      </c>
      <c r="O26" s="328"/>
      <c r="P26" s="329"/>
      <c r="Q26" s="342">
        <v>1700108</v>
      </c>
      <c r="R26" s="342">
        <v>1700108</v>
      </c>
      <c r="S26" s="320" t="s">
        <v>291</v>
      </c>
      <c r="T26" s="350"/>
      <c r="U26" s="351"/>
      <c r="V26" s="351"/>
      <c r="W26" s="351"/>
      <c r="X26" s="333"/>
      <c r="Y26" s="352"/>
      <c r="Z26" s="334"/>
      <c r="AA26" s="335"/>
      <c r="AB26" s="336"/>
    </row>
    <row r="27" spans="2:28" s="261" customFormat="1" ht="94.15" customHeight="1">
      <c r="B27" s="353"/>
      <c r="C27" s="344"/>
      <c r="D27" s="354"/>
      <c r="E27" s="354"/>
      <c r="F27" s="354"/>
      <c r="G27" s="354"/>
      <c r="H27" s="354"/>
      <c r="I27" s="355"/>
      <c r="J27" s="356"/>
      <c r="K27" s="356"/>
      <c r="L27" s="357"/>
      <c r="M27" s="341">
        <v>1643</v>
      </c>
      <c r="N27" s="327" t="s">
        <v>97</v>
      </c>
      <c r="O27" s="328"/>
      <c r="P27" s="329"/>
      <c r="Q27" s="342">
        <v>2000000</v>
      </c>
      <c r="R27" s="342">
        <v>2000000</v>
      </c>
      <c r="S27" s="320" t="s">
        <v>291</v>
      </c>
      <c r="T27" s="350"/>
      <c r="U27" s="351"/>
      <c r="V27" s="351"/>
      <c r="W27" s="351"/>
      <c r="X27" s="333"/>
      <c r="Y27" s="352"/>
      <c r="Z27" s="334"/>
      <c r="AA27" s="335"/>
      <c r="AB27" s="336"/>
    </row>
    <row r="28" spans="2:28" s="261" customFormat="1" ht="94.15" customHeight="1">
      <c r="B28" s="353"/>
      <c r="C28" s="344"/>
      <c r="D28" s="354"/>
      <c r="E28" s="354"/>
      <c r="F28" s="354"/>
      <c r="G28" s="354"/>
      <c r="H28" s="354"/>
      <c r="I28" s="355"/>
      <c r="J28" s="356"/>
      <c r="K28" s="356"/>
      <c r="L28" s="357"/>
      <c r="M28" s="341">
        <v>1633</v>
      </c>
      <c r="N28" s="327" t="s">
        <v>116</v>
      </c>
      <c r="O28" s="328"/>
      <c r="P28" s="329"/>
      <c r="Q28" s="342">
        <v>21600000</v>
      </c>
      <c r="R28" s="342">
        <v>21600000</v>
      </c>
      <c r="S28" s="320" t="s">
        <v>291</v>
      </c>
      <c r="T28" s="350"/>
      <c r="U28" s="351"/>
      <c r="V28" s="351"/>
      <c r="W28" s="351"/>
      <c r="X28" s="333"/>
      <c r="Y28" s="352"/>
      <c r="Z28" s="334"/>
      <c r="AA28" s="335"/>
      <c r="AB28" s="336"/>
    </row>
    <row r="29" spans="2:28" s="261" customFormat="1" ht="94.15" customHeight="1">
      <c r="B29" s="353"/>
      <c r="C29" s="344"/>
      <c r="D29" s="354"/>
      <c r="E29" s="354"/>
      <c r="F29" s="354"/>
      <c r="G29" s="354"/>
      <c r="H29" s="354"/>
      <c r="I29" s="355"/>
      <c r="J29" s="356"/>
      <c r="K29" s="356"/>
      <c r="L29" s="357"/>
      <c r="M29" s="341">
        <v>960</v>
      </c>
      <c r="N29" s="327" t="s">
        <v>117</v>
      </c>
      <c r="O29" s="328"/>
      <c r="P29" s="329"/>
      <c r="Q29" s="342">
        <v>35000000</v>
      </c>
      <c r="R29" s="342">
        <v>35000000</v>
      </c>
      <c r="S29" s="320" t="s">
        <v>291</v>
      </c>
      <c r="T29" s="350"/>
      <c r="U29" s="351"/>
      <c r="V29" s="351"/>
      <c r="W29" s="351"/>
      <c r="X29" s="333"/>
      <c r="Y29" s="352"/>
      <c r="Z29" s="334"/>
      <c r="AA29" s="335"/>
      <c r="AB29" s="336"/>
    </row>
    <row r="30" spans="2:28" s="261" customFormat="1" ht="94.15" customHeight="1">
      <c r="B30" s="353"/>
      <c r="C30" s="344"/>
      <c r="D30" s="354"/>
      <c r="E30" s="354"/>
      <c r="F30" s="354"/>
      <c r="G30" s="354"/>
      <c r="H30" s="354"/>
      <c r="I30" s="355"/>
      <c r="J30" s="356"/>
      <c r="K30" s="356"/>
      <c r="L30" s="357"/>
      <c r="M30" s="341">
        <v>3066</v>
      </c>
      <c r="N30" s="327" t="s">
        <v>118</v>
      </c>
      <c r="O30" s="328"/>
      <c r="P30" s="329"/>
      <c r="Q30" s="342">
        <v>5040000</v>
      </c>
      <c r="R30" s="342">
        <v>5040000</v>
      </c>
      <c r="S30" s="358" t="s">
        <v>290</v>
      </c>
      <c r="T30" s="350"/>
      <c r="U30" s="351"/>
      <c r="V30" s="351"/>
      <c r="W30" s="351"/>
      <c r="X30" s="333"/>
      <c r="Y30" s="352"/>
      <c r="Z30" s="334"/>
      <c r="AA30" s="335"/>
      <c r="AB30" s="336"/>
    </row>
    <row r="31" spans="2:28" s="261" customFormat="1" ht="94.15" customHeight="1">
      <c r="B31" s="353"/>
      <c r="C31" s="344"/>
      <c r="D31" s="354"/>
      <c r="E31" s="354"/>
      <c r="F31" s="354"/>
      <c r="G31" s="354"/>
      <c r="H31" s="354"/>
      <c r="I31" s="355"/>
      <c r="J31" s="356"/>
      <c r="K31" s="356"/>
      <c r="L31" s="357"/>
      <c r="M31" s="341">
        <v>3299</v>
      </c>
      <c r="N31" s="327" t="s">
        <v>119</v>
      </c>
      <c r="O31" s="328"/>
      <c r="P31" s="329"/>
      <c r="Q31" s="342">
        <v>5446666</v>
      </c>
      <c r="R31" s="342">
        <v>5446666</v>
      </c>
      <c r="S31" s="358" t="s">
        <v>290</v>
      </c>
      <c r="T31" s="350"/>
      <c r="U31" s="351"/>
      <c r="V31" s="351"/>
      <c r="W31" s="351"/>
      <c r="X31" s="333"/>
      <c r="Y31" s="352"/>
      <c r="Z31" s="334"/>
      <c r="AA31" s="335"/>
      <c r="AB31" s="336"/>
    </row>
    <row r="32" spans="2:28" s="261" customFormat="1" ht="94.15" customHeight="1">
      <c r="B32" s="353"/>
      <c r="C32" s="344"/>
      <c r="D32" s="354"/>
      <c r="E32" s="354"/>
      <c r="F32" s="354"/>
      <c r="G32" s="354"/>
      <c r="H32" s="354"/>
      <c r="I32" s="355"/>
      <c r="J32" s="356"/>
      <c r="K32" s="356"/>
      <c r="L32" s="357"/>
      <c r="M32" s="341">
        <v>2955</v>
      </c>
      <c r="N32" s="327" t="s">
        <v>120</v>
      </c>
      <c r="O32" s="328"/>
      <c r="P32" s="329"/>
      <c r="Q32" s="342">
        <v>6826666</v>
      </c>
      <c r="R32" s="342">
        <v>6826666</v>
      </c>
      <c r="S32" s="358" t="s">
        <v>290</v>
      </c>
      <c r="T32" s="350"/>
      <c r="U32" s="351"/>
      <c r="V32" s="351"/>
      <c r="W32" s="351"/>
      <c r="X32" s="333"/>
      <c r="Y32" s="352"/>
      <c r="Z32" s="334"/>
      <c r="AA32" s="335"/>
      <c r="AB32" s="336"/>
    </row>
    <row r="33" spans="2:28" s="261" customFormat="1" ht="94.15" customHeight="1">
      <c r="B33" s="353"/>
      <c r="C33" s="344"/>
      <c r="D33" s="354"/>
      <c r="E33" s="354"/>
      <c r="F33" s="354"/>
      <c r="G33" s="354"/>
      <c r="H33" s="354"/>
      <c r="I33" s="355"/>
      <c r="J33" s="356"/>
      <c r="K33" s="356"/>
      <c r="L33" s="357"/>
      <c r="M33" s="341">
        <v>2477</v>
      </c>
      <c r="N33" s="327" t="s">
        <v>121</v>
      </c>
      <c r="O33" s="328"/>
      <c r="P33" s="329"/>
      <c r="Q33" s="342">
        <v>13280000</v>
      </c>
      <c r="R33" s="342">
        <v>13280000</v>
      </c>
      <c r="S33" s="358" t="s">
        <v>290</v>
      </c>
      <c r="T33" s="350"/>
      <c r="U33" s="351"/>
      <c r="V33" s="351"/>
      <c r="W33" s="351"/>
      <c r="X33" s="333"/>
      <c r="Y33" s="352"/>
      <c r="Z33" s="334"/>
      <c r="AA33" s="335"/>
      <c r="AB33" s="336"/>
    </row>
    <row r="34" spans="2:28" s="261" customFormat="1" ht="94.15" customHeight="1" thickBot="1">
      <c r="B34" s="359"/>
      <c r="C34" s="360"/>
      <c r="D34" s="361"/>
      <c r="E34" s="361"/>
      <c r="F34" s="361"/>
      <c r="G34" s="361"/>
      <c r="H34" s="361"/>
      <c r="I34" s="361"/>
      <c r="J34" s="362"/>
      <c r="K34" s="362"/>
      <c r="L34" s="363"/>
      <c r="M34" s="364">
        <v>2855</v>
      </c>
      <c r="N34" s="365" t="s">
        <v>122</v>
      </c>
      <c r="O34" s="366"/>
      <c r="P34" s="367"/>
      <c r="Q34" s="368">
        <v>5866667</v>
      </c>
      <c r="R34" s="368">
        <v>5866667</v>
      </c>
      <c r="S34" s="369" t="s">
        <v>290</v>
      </c>
      <c r="T34" s="350"/>
      <c r="U34" s="351"/>
      <c r="V34" s="351"/>
      <c r="W34" s="351"/>
      <c r="X34" s="333"/>
      <c r="Y34" s="352"/>
      <c r="Z34" s="334"/>
      <c r="AA34" s="335"/>
      <c r="AB34" s="336"/>
    </row>
    <row r="35" spans="2:28" s="261" customFormat="1" ht="28.5" customHeight="1">
      <c r="B35" s="370" t="s">
        <v>42</v>
      </c>
      <c r="C35" s="371" t="s">
        <v>29</v>
      </c>
      <c r="D35" s="372" t="s">
        <v>311</v>
      </c>
      <c r="E35" s="372" t="s">
        <v>19</v>
      </c>
      <c r="F35" s="372" t="s">
        <v>40</v>
      </c>
      <c r="G35" s="373" t="s">
        <v>312</v>
      </c>
      <c r="H35" s="372" t="s">
        <v>31</v>
      </c>
      <c r="I35" s="304" t="s">
        <v>30</v>
      </c>
      <c r="J35" s="305"/>
      <c r="K35" s="305"/>
      <c r="L35" s="306"/>
      <c r="M35" s="372" t="s">
        <v>18</v>
      </c>
      <c r="N35" s="372"/>
      <c r="O35" s="374" t="s">
        <v>17</v>
      </c>
      <c r="P35" s="374"/>
      <c r="Q35" s="375"/>
      <c r="T35" s="376"/>
      <c r="U35" s="377"/>
      <c r="V35" s="377"/>
      <c r="X35" s="333"/>
      <c r="Z35" s="334"/>
      <c r="AA35" s="335"/>
      <c r="AB35" s="336"/>
    </row>
    <row r="36" spans="2:28" s="261" customFormat="1" ht="33.75" customHeight="1">
      <c r="B36" s="370"/>
      <c r="C36" s="378"/>
      <c r="D36" s="379"/>
      <c r="E36" s="379"/>
      <c r="F36" s="379"/>
      <c r="G36" s="379"/>
      <c r="H36" s="379"/>
      <c r="I36" s="347"/>
      <c r="J36" s="348"/>
      <c r="K36" s="348"/>
      <c r="L36" s="349"/>
      <c r="M36" s="379"/>
      <c r="N36" s="379"/>
      <c r="O36" s="379" t="s">
        <v>16</v>
      </c>
      <c r="P36" s="379" t="s">
        <v>15</v>
      </c>
      <c r="Q36" s="380" t="s">
        <v>14</v>
      </c>
      <c r="T36" s="352"/>
      <c r="U36" s="377"/>
      <c r="V36" s="377"/>
      <c r="X36" s="335"/>
      <c r="Z36" s="334"/>
      <c r="AA36" s="335"/>
      <c r="AB36" s="336"/>
    </row>
    <row r="37" spans="2:28" s="261" customFormat="1" ht="39.75" customHeight="1" thickBot="1">
      <c r="B37" s="381"/>
      <c r="C37" s="382"/>
      <c r="D37" s="383"/>
      <c r="E37" s="383"/>
      <c r="F37" s="383"/>
      <c r="G37" s="383"/>
      <c r="H37" s="383"/>
      <c r="I37" s="384" t="s">
        <v>13</v>
      </c>
      <c r="J37" s="384" t="s">
        <v>12</v>
      </c>
      <c r="K37" s="384" t="s">
        <v>11</v>
      </c>
      <c r="L37" s="385" t="s">
        <v>10</v>
      </c>
      <c r="M37" s="386" t="s">
        <v>9</v>
      </c>
      <c r="N37" s="387" t="s">
        <v>8</v>
      </c>
      <c r="O37" s="383"/>
      <c r="P37" s="383"/>
      <c r="Q37" s="388"/>
      <c r="T37" s="352"/>
      <c r="U37" s="377"/>
      <c r="V37" s="377"/>
      <c r="X37" s="335"/>
      <c r="Z37" s="334"/>
      <c r="AA37" s="335"/>
      <c r="AB37" s="336"/>
    </row>
    <row r="38" spans="2:28" s="261" customFormat="1" ht="51" customHeight="1">
      <c r="B38" s="389" t="s">
        <v>294</v>
      </c>
      <c r="C38" s="390" t="s">
        <v>245</v>
      </c>
      <c r="D38" s="391" t="s">
        <v>2</v>
      </c>
      <c r="E38" s="392" t="s">
        <v>300</v>
      </c>
      <c r="F38" s="393">
        <v>8</v>
      </c>
      <c r="G38" s="391" t="s">
        <v>2</v>
      </c>
      <c r="H38" s="394">
        <v>31696667</v>
      </c>
      <c r="I38" s="394">
        <v>31696667</v>
      </c>
      <c r="J38" s="395"/>
      <c r="K38" s="396"/>
      <c r="L38" s="395"/>
      <c r="M38" s="397">
        <v>45292</v>
      </c>
      <c r="N38" s="397">
        <v>45657</v>
      </c>
      <c r="O38" s="398">
        <f>F39/F38</f>
        <v>1</v>
      </c>
      <c r="P38" s="398">
        <f>H39/H38</f>
        <v>0.93490375502257062</v>
      </c>
      <c r="Q38" s="399">
        <f>(O38*O38)/P38</f>
        <v>1.0696288196808641</v>
      </c>
      <c r="T38" s="352"/>
      <c r="U38" s="400"/>
      <c r="V38" s="400"/>
      <c r="X38" s="401"/>
      <c r="Z38" s="334"/>
      <c r="AA38" s="335"/>
      <c r="AB38" s="336"/>
    </row>
    <row r="39" spans="2:28" s="261" customFormat="1" ht="51" customHeight="1">
      <c r="B39" s="402"/>
      <c r="C39" s="403"/>
      <c r="D39" s="404" t="s">
        <v>1</v>
      </c>
      <c r="E39" s="405"/>
      <c r="F39" s="406">
        <v>8</v>
      </c>
      <c r="G39" s="404" t="s">
        <v>35</v>
      </c>
      <c r="H39" s="407">
        <v>29633333</v>
      </c>
      <c r="I39" s="407">
        <v>29633333</v>
      </c>
      <c r="J39" s="408"/>
      <c r="K39" s="409"/>
      <c r="L39" s="408"/>
      <c r="M39" s="410">
        <v>45292</v>
      </c>
      <c r="N39" s="410">
        <v>45657</v>
      </c>
      <c r="O39" s="411"/>
      <c r="P39" s="411"/>
      <c r="Q39" s="412"/>
      <c r="T39" s="352"/>
      <c r="U39" s="400"/>
      <c r="V39" s="400"/>
      <c r="X39" s="401"/>
      <c r="Z39" s="334"/>
      <c r="AA39" s="335"/>
      <c r="AB39" s="336"/>
    </row>
    <row r="40" spans="2:28" s="261" customFormat="1" ht="51" customHeight="1">
      <c r="B40" s="402"/>
      <c r="C40" s="403" t="s">
        <v>263</v>
      </c>
      <c r="D40" s="404" t="s">
        <v>2</v>
      </c>
      <c r="E40" s="405" t="s">
        <v>293</v>
      </c>
      <c r="F40" s="406">
        <v>1</v>
      </c>
      <c r="G40" s="404" t="s">
        <v>2</v>
      </c>
      <c r="H40" s="407">
        <f>236000000+341728</f>
        <v>236341728</v>
      </c>
      <c r="I40" s="407">
        <v>236341728</v>
      </c>
      <c r="J40" s="408"/>
      <c r="K40" s="409"/>
      <c r="L40" s="408"/>
      <c r="M40" s="410">
        <v>45292</v>
      </c>
      <c r="N40" s="410">
        <v>45657</v>
      </c>
      <c r="O40" s="411">
        <f t="shared" ref="O40" si="0">F41/F40</f>
        <v>1</v>
      </c>
      <c r="P40" s="411">
        <f t="shared" ref="P40" si="1">H41/H40</f>
        <v>1</v>
      </c>
      <c r="Q40" s="412">
        <f t="shared" ref="Q40" si="2">(O40*O40)/P40</f>
        <v>1</v>
      </c>
      <c r="T40" s="352"/>
      <c r="U40" s="400"/>
      <c r="V40" s="400"/>
      <c r="X40" s="401"/>
      <c r="Z40" s="334"/>
      <c r="AA40" s="335"/>
      <c r="AB40" s="336"/>
    </row>
    <row r="41" spans="2:28" s="261" customFormat="1" ht="51" customHeight="1">
      <c r="B41" s="402"/>
      <c r="C41" s="403"/>
      <c r="D41" s="404" t="s">
        <v>1</v>
      </c>
      <c r="E41" s="405"/>
      <c r="F41" s="406">
        <v>1</v>
      </c>
      <c r="G41" s="404" t="s">
        <v>35</v>
      </c>
      <c r="H41" s="407">
        <v>236341728</v>
      </c>
      <c r="I41" s="407">
        <v>236341728</v>
      </c>
      <c r="J41" s="408"/>
      <c r="K41" s="409"/>
      <c r="L41" s="408"/>
      <c r="M41" s="410">
        <v>45292</v>
      </c>
      <c r="N41" s="410">
        <v>45657</v>
      </c>
      <c r="O41" s="411"/>
      <c r="P41" s="411"/>
      <c r="Q41" s="412"/>
      <c r="T41" s="352"/>
      <c r="U41" s="400"/>
      <c r="V41" s="400"/>
      <c r="X41" s="401"/>
      <c r="Z41" s="334"/>
      <c r="AA41" s="335"/>
      <c r="AB41" s="336"/>
    </row>
    <row r="42" spans="2:28" s="261" customFormat="1" ht="51" customHeight="1">
      <c r="B42" s="402"/>
      <c r="C42" s="403" t="s">
        <v>264</v>
      </c>
      <c r="D42" s="404" t="s">
        <v>2</v>
      </c>
      <c r="E42" s="405" t="s">
        <v>293</v>
      </c>
      <c r="F42" s="406">
        <v>1</v>
      </c>
      <c r="G42" s="404" t="s">
        <v>2</v>
      </c>
      <c r="H42" s="407">
        <v>237000000</v>
      </c>
      <c r="I42" s="407">
        <v>237000000</v>
      </c>
      <c r="J42" s="408"/>
      <c r="K42" s="409"/>
      <c r="L42" s="408"/>
      <c r="M42" s="410">
        <v>45292</v>
      </c>
      <c r="N42" s="410">
        <v>45657</v>
      </c>
      <c r="O42" s="411">
        <f t="shared" ref="O42" si="3">F43/F42</f>
        <v>1</v>
      </c>
      <c r="P42" s="411">
        <f t="shared" ref="P42" si="4">H43/H42</f>
        <v>1</v>
      </c>
      <c r="Q42" s="412">
        <f t="shared" ref="Q42" si="5">(O42*O42)/P42</f>
        <v>1</v>
      </c>
      <c r="T42" s="352"/>
      <c r="U42" s="400"/>
      <c r="V42" s="400"/>
      <c r="X42" s="401"/>
      <c r="Z42" s="334"/>
      <c r="AA42" s="335"/>
      <c r="AB42" s="336"/>
    </row>
    <row r="43" spans="2:28" s="261" customFormat="1" ht="51" customHeight="1">
      <c r="B43" s="402"/>
      <c r="C43" s="403"/>
      <c r="D43" s="404" t="s">
        <v>1</v>
      </c>
      <c r="E43" s="405"/>
      <c r="F43" s="406">
        <v>1</v>
      </c>
      <c r="G43" s="404" t="s">
        <v>35</v>
      </c>
      <c r="H43" s="407">
        <v>237000000</v>
      </c>
      <c r="I43" s="407">
        <v>237000000</v>
      </c>
      <c r="J43" s="408"/>
      <c r="K43" s="409"/>
      <c r="L43" s="408"/>
      <c r="M43" s="410">
        <v>45292</v>
      </c>
      <c r="N43" s="410">
        <v>45657</v>
      </c>
      <c r="O43" s="411"/>
      <c r="P43" s="411"/>
      <c r="Q43" s="412"/>
      <c r="T43" s="352"/>
      <c r="U43" s="400"/>
      <c r="V43" s="400"/>
      <c r="X43" s="401"/>
      <c r="Z43" s="334"/>
      <c r="AA43" s="335"/>
      <c r="AB43" s="336"/>
    </row>
    <row r="44" spans="2:28" s="261" customFormat="1" ht="38.450000000000003" customHeight="1">
      <c r="B44" s="402" t="s">
        <v>295</v>
      </c>
      <c r="C44" s="403" t="s">
        <v>246</v>
      </c>
      <c r="D44" s="404" t="s">
        <v>2</v>
      </c>
      <c r="E44" s="405" t="s">
        <v>296</v>
      </c>
      <c r="F44" s="406">
        <v>1</v>
      </c>
      <c r="G44" s="404" t="s">
        <v>2</v>
      </c>
      <c r="H44" s="407">
        <v>38253333</v>
      </c>
      <c r="I44" s="407">
        <v>38253333</v>
      </c>
      <c r="J44" s="408"/>
      <c r="K44" s="409"/>
      <c r="L44" s="408"/>
      <c r="M44" s="410">
        <v>45292</v>
      </c>
      <c r="N44" s="410">
        <v>45657</v>
      </c>
      <c r="O44" s="411">
        <f t="shared" ref="O44" si="6">+F45/F44</f>
        <v>1</v>
      </c>
      <c r="P44" s="411">
        <f t="shared" ref="P44" si="7">+H45/H44</f>
        <v>0.98884627909416412</v>
      </c>
      <c r="Q44" s="412">
        <f t="shared" ref="Q44" si="8">+(O44*O44)/P44</f>
        <v>1.0112795296312924</v>
      </c>
      <c r="X44" s="413"/>
      <c r="Z44" s="334"/>
      <c r="AA44" s="335"/>
      <c r="AB44" s="336"/>
    </row>
    <row r="45" spans="2:28" s="261" customFormat="1" ht="64.150000000000006" customHeight="1" thickBot="1">
      <c r="B45" s="414"/>
      <c r="C45" s="415"/>
      <c r="D45" s="416" t="s">
        <v>1</v>
      </c>
      <c r="E45" s="417"/>
      <c r="F45" s="418">
        <v>1</v>
      </c>
      <c r="G45" s="416" t="s">
        <v>35</v>
      </c>
      <c r="H45" s="419">
        <v>37826666</v>
      </c>
      <c r="I45" s="419">
        <v>37826666</v>
      </c>
      <c r="J45" s="420"/>
      <c r="K45" s="421"/>
      <c r="L45" s="420"/>
      <c r="M45" s="422">
        <v>45292</v>
      </c>
      <c r="N45" s="422">
        <v>45657</v>
      </c>
      <c r="O45" s="423"/>
      <c r="P45" s="423"/>
      <c r="Q45" s="424"/>
      <c r="X45" s="413"/>
      <c r="Z45" s="334"/>
      <c r="AA45" s="335"/>
      <c r="AB45" s="336"/>
    </row>
    <row r="46" spans="2:28" s="261" customFormat="1" ht="34.9" customHeight="1">
      <c r="B46" s="425"/>
      <c r="C46" s="426" t="s">
        <v>7</v>
      </c>
      <c r="D46" s="391" t="s">
        <v>2</v>
      </c>
      <c r="E46" s="427" t="s">
        <v>265</v>
      </c>
      <c r="F46" s="428">
        <f>F38+F40+F42+F44</f>
        <v>11</v>
      </c>
      <c r="G46" s="391" t="s">
        <v>2</v>
      </c>
      <c r="H46" s="429">
        <f>H38+H40+H42+H44</f>
        <v>543291728</v>
      </c>
      <c r="I46" s="430">
        <v>543561728</v>
      </c>
      <c r="J46" s="431"/>
      <c r="K46" s="431"/>
      <c r="L46" s="431"/>
      <c r="M46" s="432"/>
      <c r="N46" s="432"/>
      <c r="O46" s="433"/>
      <c r="P46" s="433"/>
      <c r="Q46" s="434"/>
    </row>
    <row r="47" spans="2:28" s="261" customFormat="1" ht="34.9" customHeight="1" thickBot="1">
      <c r="B47" s="435"/>
      <c r="C47" s="436"/>
      <c r="D47" s="416" t="s">
        <v>1</v>
      </c>
      <c r="E47" s="437"/>
      <c r="F47" s="438">
        <f>F39+F41+F43+F45</f>
        <v>11</v>
      </c>
      <c r="G47" s="416" t="s">
        <v>35</v>
      </c>
      <c r="H47" s="439">
        <f>H39+H41+H43+H45</f>
        <v>540801727</v>
      </c>
      <c r="I47" s="440">
        <v>540801727</v>
      </c>
      <c r="J47" s="441"/>
      <c r="K47" s="442"/>
      <c r="L47" s="441"/>
      <c r="M47" s="443"/>
      <c r="N47" s="443"/>
      <c r="O47" s="444"/>
      <c r="P47" s="444"/>
      <c r="Q47" s="445"/>
    </row>
    <row r="48" spans="2:28" s="261" customFormat="1">
      <c r="D48" s="446"/>
      <c r="H48" s="447"/>
      <c r="I48" s="448"/>
      <c r="J48" s="334"/>
      <c r="K48" s="334"/>
      <c r="L48" s="334"/>
      <c r="M48" s="449"/>
      <c r="N48" s="449"/>
      <c r="O48" s="448"/>
      <c r="P48" s="450"/>
      <c r="Q48" s="451"/>
      <c r="R48" s="450"/>
    </row>
    <row r="49" spans="2:53" s="261" customFormat="1" ht="15">
      <c r="B49" s="452" t="s">
        <v>37</v>
      </c>
      <c r="C49" s="452"/>
      <c r="D49" s="453" t="s">
        <v>6</v>
      </c>
      <c r="E49" s="453"/>
      <c r="F49" s="453"/>
      <c r="G49" s="453"/>
      <c r="H49" s="453"/>
      <c r="I49" s="453"/>
      <c r="J49" s="454" t="s">
        <v>38</v>
      </c>
      <c r="K49" s="453" t="s">
        <v>39</v>
      </c>
      <c r="L49" s="453"/>
      <c r="M49" s="455" t="s">
        <v>5</v>
      </c>
      <c r="N49" s="456"/>
      <c r="O49" s="456"/>
      <c r="P49" s="456"/>
      <c r="Q49" s="456"/>
    </row>
    <row r="50" spans="2:53" s="261" customFormat="1" ht="26.25" customHeight="1">
      <c r="B50" s="457" t="s">
        <v>79</v>
      </c>
      <c r="C50" s="458"/>
      <c r="D50" s="457" t="s">
        <v>81</v>
      </c>
      <c r="E50" s="459"/>
      <c r="F50" s="459"/>
      <c r="G50" s="459"/>
      <c r="H50" s="459"/>
      <c r="I50" s="458"/>
      <c r="J50" s="379" t="s">
        <v>89</v>
      </c>
      <c r="K50" s="460" t="s">
        <v>2</v>
      </c>
      <c r="L50" s="461">
        <v>88</v>
      </c>
      <c r="M50" s="462" t="s">
        <v>77</v>
      </c>
      <c r="N50" s="462"/>
      <c r="O50" s="462"/>
      <c r="P50" s="462"/>
      <c r="Q50" s="462"/>
    </row>
    <row r="51" spans="2:53" s="261" customFormat="1" ht="28.5" customHeight="1">
      <c r="B51" s="463"/>
      <c r="C51" s="464"/>
      <c r="D51" s="463"/>
      <c r="E51" s="465"/>
      <c r="F51" s="465"/>
      <c r="G51" s="465"/>
      <c r="H51" s="465"/>
      <c r="I51" s="464"/>
      <c r="J51" s="379"/>
      <c r="K51" s="460" t="s">
        <v>1</v>
      </c>
      <c r="L51" s="466"/>
      <c r="M51" s="462"/>
      <c r="N51" s="462"/>
      <c r="O51" s="462"/>
      <c r="P51" s="462"/>
      <c r="Q51" s="462"/>
    </row>
    <row r="52" spans="2:53" s="261" customFormat="1" ht="34.15" customHeight="1">
      <c r="B52" s="467" t="s">
        <v>80</v>
      </c>
      <c r="C52" s="468"/>
      <c r="D52" s="467" t="s">
        <v>82</v>
      </c>
      <c r="E52" s="469"/>
      <c r="F52" s="469"/>
      <c r="G52" s="469"/>
      <c r="H52" s="469"/>
      <c r="I52" s="468"/>
      <c r="J52" s="378" t="s">
        <v>89</v>
      </c>
      <c r="K52" s="460" t="s">
        <v>2</v>
      </c>
      <c r="L52" s="470">
        <v>75</v>
      </c>
      <c r="M52" s="471" t="s">
        <v>3</v>
      </c>
      <c r="N52" s="471"/>
      <c r="O52" s="471"/>
      <c r="P52" s="471"/>
      <c r="Q52" s="471"/>
    </row>
    <row r="53" spans="2:53" s="261" customFormat="1" ht="40.15" customHeight="1">
      <c r="B53" s="472"/>
      <c r="C53" s="473"/>
      <c r="D53" s="472"/>
      <c r="E53" s="474"/>
      <c r="F53" s="474"/>
      <c r="G53" s="474"/>
      <c r="H53" s="474"/>
      <c r="I53" s="473"/>
      <c r="J53" s="378"/>
      <c r="K53" s="460" t="s">
        <v>1</v>
      </c>
      <c r="L53" s="466"/>
      <c r="M53" s="471"/>
      <c r="N53" s="471"/>
      <c r="O53" s="471"/>
      <c r="P53" s="471"/>
      <c r="Q53" s="471"/>
    </row>
    <row r="54" spans="2:53" s="261" customFormat="1" ht="15">
      <c r="B54" s="467"/>
      <c r="C54" s="468"/>
      <c r="D54" s="467" t="s">
        <v>4</v>
      </c>
      <c r="E54" s="469"/>
      <c r="F54" s="469"/>
      <c r="G54" s="469"/>
      <c r="H54" s="469"/>
      <c r="I54" s="468"/>
      <c r="J54" s="378"/>
      <c r="K54" s="460" t="s">
        <v>2</v>
      </c>
      <c r="L54" s="466"/>
      <c r="M54" s="475" t="s">
        <v>78</v>
      </c>
      <c r="N54" s="475"/>
      <c r="O54" s="475"/>
      <c r="P54" s="475"/>
      <c r="Q54" s="475"/>
    </row>
    <row r="55" spans="2:53" s="261" customFormat="1" ht="15">
      <c r="B55" s="472"/>
      <c r="C55" s="473"/>
      <c r="D55" s="472"/>
      <c r="E55" s="474"/>
      <c r="F55" s="474"/>
      <c r="G55" s="474"/>
      <c r="H55" s="474"/>
      <c r="I55" s="473"/>
      <c r="J55" s="378"/>
      <c r="K55" s="460" t="s">
        <v>1</v>
      </c>
      <c r="L55" s="466"/>
      <c r="M55" s="475"/>
      <c r="N55" s="475"/>
      <c r="O55" s="475"/>
      <c r="P55" s="475"/>
      <c r="Q55" s="475"/>
    </row>
    <row r="56" spans="2:53" s="261" customFormat="1" ht="15" customHeight="1">
      <c r="B56" s="457" t="s">
        <v>229</v>
      </c>
      <c r="C56" s="459"/>
      <c r="D56" s="459"/>
      <c r="E56" s="459"/>
      <c r="F56" s="459"/>
      <c r="G56" s="459"/>
      <c r="H56" s="459"/>
      <c r="I56" s="459"/>
      <c r="J56" s="459"/>
      <c r="K56" s="459"/>
      <c r="L56" s="458"/>
      <c r="M56" s="471" t="s">
        <v>0</v>
      </c>
      <c r="N56" s="471"/>
      <c r="O56" s="471"/>
      <c r="P56" s="471"/>
      <c r="Q56" s="471"/>
    </row>
    <row r="57" spans="2:53" s="261" customFormat="1" ht="29.25" customHeight="1">
      <c r="B57" s="463"/>
      <c r="C57" s="465"/>
      <c r="D57" s="465"/>
      <c r="E57" s="465"/>
      <c r="F57" s="465"/>
      <c r="G57" s="465"/>
      <c r="H57" s="465"/>
      <c r="I57" s="465"/>
      <c r="J57" s="465"/>
      <c r="K57" s="465"/>
      <c r="L57" s="464"/>
      <c r="M57" s="471"/>
      <c r="N57" s="471"/>
      <c r="O57" s="471"/>
      <c r="P57" s="471"/>
      <c r="Q57" s="471"/>
    </row>
    <row r="58" spans="2:53" s="261" customFormat="1">
      <c r="B58" s="476" t="s">
        <v>45</v>
      </c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476"/>
      <c r="O58" s="476"/>
      <c r="P58" s="476"/>
      <c r="Q58" s="476"/>
    </row>
    <row r="59" spans="2:53" s="261" customFormat="1">
      <c r="B59" s="477"/>
      <c r="C59" s="477"/>
      <c r="D59" s="477"/>
      <c r="E59" s="477"/>
      <c r="F59" s="477"/>
      <c r="G59" s="477"/>
      <c r="H59" s="477"/>
      <c r="I59" s="477"/>
      <c r="J59" s="477"/>
      <c r="K59" s="477"/>
      <c r="L59" s="477"/>
      <c r="M59" s="477"/>
      <c r="N59" s="477"/>
      <c r="O59" s="477"/>
      <c r="P59" s="477"/>
      <c r="Q59" s="477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</row>
    <row r="60" spans="2:53" s="261" customFormat="1">
      <c r="M60" s="262"/>
      <c r="N60" s="262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</row>
    <row r="61" spans="2:53" s="261" customFormat="1">
      <c r="M61" s="262"/>
      <c r="N61" s="262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</row>
    <row r="62" spans="2:53" s="261" customFormat="1">
      <c r="M62" s="262"/>
      <c r="N62" s="262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0"/>
      <c r="AQ62" s="260"/>
      <c r="AR62" s="260"/>
      <c r="AS62" s="260"/>
      <c r="AT62" s="260"/>
      <c r="AU62" s="260"/>
      <c r="AV62" s="260"/>
      <c r="AW62" s="260"/>
      <c r="AX62" s="260"/>
      <c r="AY62" s="260"/>
      <c r="AZ62" s="260"/>
      <c r="BA62" s="260"/>
    </row>
    <row r="63" spans="2:53" s="261" customFormat="1">
      <c r="M63" s="262"/>
      <c r="N63" s="262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</row>
    <row r="64" spans="2:53" s="261" customFormat="1">
      <c r="M64" s="262"/>
      <c r="N64" s="262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/>
      <c r="AO64" s="260"/>
      <c r="AP64" s="260"/>
      <c r="AQ64" s="260"/>
      <c r="AR64" s="260"/>
      <c r="AS64" s="260"/>
      <c r="AT64" s="260"/>
      <c r="AU64" s="260"/>
      <c r="AV64" s="260"/>
      <c r="AW64" s="260"/>
      <c r="AX64" s="260"/>
      <c r="AY64" s="260"/>
      <c r="AZ64" s="260"/>
      <c r="BA64" s="260"/>
    </row>
    <row r="65" spans="13:53" s="261" customFormat="1">
      <c r="M65" s="262"/>
      <c r="N65" s="262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</row>
    <row r="66" spans="13:53" s="261" customFormat="1">
      <c r="M66" s="262"/>
      <c r="N66" s="262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</row>
    <row r="67" spans="13:53" s="261" customFormat="1">
      <c r="M67" s="262"/>
      <c r="N67" s="262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</row>
    <row r="68" spans="13:53" s="261" customFormat="1">
      <c r="M68" s="262"/>
      <c r="N68" s="262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</row>
    <row r="69" spans="13:53" s="261" customFormat="1">
      <c r="M69" s="262"/>
      <c r="N69" s="262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</row>
    <row r="70" spans="13:53" s="261" customFormat="1">
      <c r="M70" s="262"/>
      <c r="N70" s="262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</row>
    <row r="71" spans="13:53" s="261" customFormat="1">
      <c r="M71" s="262"/>
      <c r="N71" s="262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</row>
    <row r="72" spans="13:53" s="261" customFormat="1">
      <c r="M72" s="262"/>
      <c r="N72" s="262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</row>
    <row r="73" spans="13:53" s="261" customFormat="1">
      <c r="M73" s="262"/>
      <c r="N73" s="262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</row>
    <row r="74" spans="13:53" s="261" customFormat="1">
      <c r="M74" s="262"/>
      <c r="N74" s="262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</row>
    <row r="75" spans="13:53" s="261" customFormat="1">
      <c r="M75" s="262"/>
      <c r="N75" s="262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</row>
    <row r="76" spans="13:53" s="261" customFormat="1">
      <c r="M76" s="262"/>
      <c r="N76" s="262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</row>
    <row r="77" spans="13:53" s="261" customFormat="1">
      <c r="M77" s="262"/>
      <c r="N77" s="262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</row>
    <row r="78" spans="13:53" s="261" customFormat="1">
      <c r="M78" s="262"/>
      <c r="N78" s="262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</row>
    <row r="79" spans="13:53" s="261" customFormat="1">
      <c r="M79" s="262"/>
      <c r="N79" s="262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</row>
    <row r="80" spans="13:53" s="261" customFormat="1">
      <c r="M80" s="262"/>
      <c r="N80" s="262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</row>
    <row r="81" spans="13:53" s="261" customFormat="1">
      <c r="M81" s="262"/>
      <c r="N81" s="262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</row>
    <row r="82" spans="13:53" s="261" customFormat="1">
      <c r="M82" s="262"/>
      <c r="N82" s="262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</row>
    <row r="83" spans="13:53" s="261" customFormat="1">
      <c r="M83" s="262"/>
      <c r="N83" s="262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</row>
    <row r="84" spans="13:53" s="261" customFormat="1">
      <c r="M84" s="262"/>
      <c r="N84" s="262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</row>
    <row r="85" spans="13:53" s="261" customFormat="1">
      <c r="M85" s="262"/>
      <c r="N85" s="262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</row>
    <row r="86" spans="13:53" s="261" customFormat="1">
      <c r="M86" s="262"/>
      <c r="N86" s="262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</row>
    <row r="87" spans="13:53" s="261" customFormat="1">
      <c r="M87" s="262"/>
      <c r="N87" s="262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</row>
    <row r="88" spans="13:53" s="261" customFormat="1">
      <c r="M88" s="262"/>
      <c r="N88" s="262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</row>
    <row r="89" spans="13:53" s="261" customFormat="1">
      <c r="M89" s="262"/>
      <c r="N89" s="262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</row>
    <row r="90" spans="13:53" s="261" customFormat="1">
      <c r="M90" s="262"/>
      <c r="N90" s="262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</row>
    <row r="91" spans="13:53" s="261" customFormat="1">
      <c r="M91" s="262"/>
      <c r="N91" s="262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</row>
  </sheetData>
  <mergeCells count="116">
    <mergeCell ref="B14:C14"/>
    <mergeCell ref="B2:B5"/>
    <mergeCell ref="C2:M3"/>
    <mergeCell ref="N2:O2"/>
    <mergeCell ref="P2:Q5"/>
    <mergeCell ref="N3:O3"/>
    <mergeCell ref="C4:M5"/>
    <mergeCell ref="N4:O4"/>
    <mergeCell ref="N5:O5"/>
    <mergeCell ref="N14:P14"/>
    <mergeCell ref="N30:P30"/>
    <mergeCell ref="N31:P31"/>
    <mergeCell ref="N32:P32"/>
    <mergeCell ref="U36:V36"/>
    <mergeCell ref="T10:X10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U14:W14"/>
    <mergeCell ref="D15:I15"/>
    <mergeCell ref="B11:C11"/>
    <mergeCell ref="D11:I11"/>
    <mergeCell ref="N11:P11"/>
    <mergeCell ref="B12:C12"/>
    <mergeCell ref="D12:I12"/>
    <mergeCell ref="N12:P12"/>
    <mergeCell ref="U12:W12"/>
    <mergeCell ref="N22:P22"/>
    <mergeCell ref="N23:P23"/>
    <mergeCell ref="N24:P24"/>
    <mergeCell ref="D14:I14"/>
    <mergeCell ref="N25:P25"/>
    <mergeCell ref="N26:P26"/>
    <mergeCell ref="N27:P27"/>
    <mergeCell ref="N28:P28"/>
    <mergeCell ref="N29:P29"/>
    <mergeCell ref="U13:W13"/>
    <mergeCell ref="N15:P15"/>
    <mergeCell ref="U15:V15"/>
    <mergeCell ref="N16:P16"/>
    <mergeCell ref="N17:P17"/>
    <mergeCell ref="N18:P18"/>
    <mergeCell ref="N19:P19"/>
    <mergeCell ref="N20:P20"/>
    <mergeCell ref="N21:P21"/>
    <mergeCell ref="U37:V37"/>
    <mergeCell ref="H35:H37"/>
    <mergeCell ref="I35:L36"/>
    <mergeCell ref="M35:N36"/>
    <mergeCell ref="O35:Q35"/>
    <mergeCell ref="U35:V35"/>
    <mergeCell ref="O36:O37"/>
    <mergeCell ref="P36:P37"/>
    <mergeCell ref="Q36:Q37"/>
    <mergeCell ref="N33:P33"/>
    <mergeCell ref="N34:P34"/>
    <mergeCell ref="D49:I49"/>
    <mergeCell ref="K49:L49"/>
    <mergeCell ref="M49:Q49"/>
    <mergeCell ref="Q46:Q47"/>
    <mergeCell ref="B46:B47"/>
    <mergeCell ref="B35:B37"/>
    <mergeCell ref="C35:C37"/>
    <mergeCell ref="D35:D37"/>
    <mergeCell ref="E35:E37"/>
    <mergeCell ref="F35:F37"/>
    <mergeCell ref="G35:G37"/>
    <mergeCell ref="B44:B45"/>
    <mergeCell ref="P46:P47"/>
    <mergeCell ref="B49:C49"/>
    <mergeCell ref="C46:C47"/>
    <mergeCell ref="E46:E47"/>
    <mergeCell ref="O46:O47"/>
    <mergeCell ref="Q42:Q43"/>
    <mergeCell ref="P42:P43"/>
    <mergeCell ref="O42:O43"/>
    <mergeCell ref="Q40:Q41"/>
    <mergeCell ref="P40:P41"/>
    <mergeCell ref="B58:Q59"/>
    <mergeCell ref="B52:C53"/>
    <mergeCell ref="D52:I53"/>
    <mergeCell ref="J52:J53"/>
    <mergeCell ref="M52:Q53"/>
    <mergeCell ref="B54:C55"/>
    <mergeCell ref="D54:I55"/>
    <mergeCell ref="J54:J55"/>
    <mergeCell ref="M54:Q55"/>
    <mergeCell ref="B56:L57"/>
    <mergeCell ref="M56:Q57"/>
    <mergeCell ref="B50:C51"/>
    <mergeCell ref="D50:I51"/>
    <mergeCell ref="J50:J51"/>
    <mergeCell ref="M50:Q51"/>
    <mergeCell ref="O44:O45"/>
    <mergeCell ref="P44:P45"/>
    <mergeCell ref="Q44:Q45"/>
    <mergeCell ref="O38:O39"/>
    <mergeCell ref="P38:P39"/>
    <mergeCell ref="Q38:Q39"/>
    <mergeCell ref="C42:C43"/>
    <mergeCell ref="C40:C41"/>
    <mergeCell ref="C38:C39"/>
    <mergeCell ref="B38:B43"/>
    <mergeCell ref="E42:E43"/>
    <mergeCell ref="E40:E41"/>
    <mergeCell ref="E38:E39"/>
    <mergeCell ref="O40:O41"/>
    <mergeCell ref="C44:C45"/>
    <mergeCell ref="E44:E4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A149"/>
  <sheetViews>
    <sheetView zoomScale="80" zoomScaleNormal="80" workbookViewId="0">
      <selection activeCell="D104" sqref="D104:D105"/>
    </sheetView>
  </sheetViews>
  <sheetFormatPr baseColWidth="10" defaultColWidth="12.5703125" defaultRowHeight="14.25"/>
  <cols>
    <col min="1" max="1" width="6.7109375" style="261" customWidth="1"/>
    <col min="2" max="2" width="45.42578125" style="261" customWidth="1"/>
    <col min="3" max="3" width="37.28515625" style="261" customWidth="1"/>
    <col min="4" max="4" width="16.5703125" style="261" customWidth="1"/>
    <col min="5" max="5" width="22.140625" style="261" customWidth="1"/>
    <col min="6" max="6" width="16.7109375" style="261" customWidth="1"/>
    <col min="7" max="7" width="18" style="261" customWidth="1"/>
    <col min="8" max="8" width="22.85546875" style="261" customWidth="1"/>
    <col min="9" max="9" width="21.42578125" style="261" bestFit="1" customWidth="1"/>
    <col min="10" max="10" width="20.85546875" style="261" customWidth="1"/>
    <col min="11" max="11" width="13.5703125" style="261" customWidth="1"/>
    <col min="12" max="12" width="15.85546875" style="261" customWidth="1"/>
    <col min="13" max="13" width="14.85546875" style="262" customWidth="1"/>
    <col min="14" max="14" width="21.140625" style="262" customWidth="1"/>
    <col min="15" max="15" width="22.7109375" style="261" customWidth="1"/>
    <col min="16" max="16" width="25.140625" style="261" customWidth="1"/>
    <col min="17" max="17" width="20.28515625" style="261" customWidth="1"/>
    <col min="18" max="18" width="16.42578125" style="261" customWidth="1"/>
    <col min="19" max="19" width="18.7109375" style="261" customWidth="1"/>
    <col min="20" max="20" width="14.42578125" style="261" customWidth="1"/>
    <col min="21" max="21" width="18.5703125" style="261" customWidth="1"/>
    <col min="22" max="22" width="33.85546875" style="261" customWidth="1"/>
    <col min="23" max="23" width="12.5703125" style="261" hidden="1" customWidth="1"/>
    <col min="24" max="24" width="24.28515625" style="261" customWidth="1"/>
    <col min="25" max="25" width="22.5703125" style="261" customWidth="1"/>
    <col min="26" max="27" width="12.5703125" style="261"/>
    <col min="28" max="28" width="16.85546875" style="261" customWidth="1"/>
    <col min="29" max="29" width="12.5703125" style="261"/>
    <col min="30" max="30" width="30.140625" style="261" customWidth="1"/>
    <col min="31" max="31" width="15.42578125" style="261" customWidth="1"/>
    <col min="32" max="32" width="15.85546875" style="261" customWidth="1"/>
    <col min="33" max="33" width="24.42578125" style="261" customWidth="1"/>
    <col min="34" max="34" width="17.140625" style="261" customWidth="1"/>
    <col min="35" max="16384" width="12.5703125" style="261"/>
  </cols>
  <sheetData>
    <row r="2" spans="2:28" ht="15">
      <c r="B2" s="479"/>
      <c r="C2" s="269" t="s">
        <v>305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 t="s">
        <v>306</v>
      </c>
      <c r="O2" s="270"/>
      <c r="P2" s="271"/>
      <c r="Q2" s="271"/>
    </row>
    <row r="3" spans="2:28" ht="15">
      <c r="B3" s="47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 t="s">
        <v>307</v>
      </c>
      <c r="O3" s="270"/>
      <c r="P3" s="271"/>
      <c r="Q3" s="271"/>
    </row>
    <row r="4" spans="2:28" ht="15">
      <c r="B4" s="479"/>
      <c r="C4" s="269" t="s">
        <v>308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 t="s">
        <v>309</v>
      </c>
      <c r="O4" s="270"/>
      <c r="P4" s="271"/>
      <c r="Q4" s="271"/>
    </row>
    <row r="5" spans="2:28" ht="15">
      <c r="B5" s="47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480" t="s">
        <v>310</v>
      </c>
      <c r="O5" s="480"/>
      <c r="P5" s="271"/>
      <c r="Q5" s="271"/>
    </row>
    <row r="7" spans="2:28" ht="12.75" customHeight="1"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</row>
    <row r="8" spans="2:28" ht="31.5" customHeight="1">
      <c r="B8" s="481" t="s">
        <v>33</v>
      </c>
      <c r="C8" s="481" t="s">
        <v>50</v>
      </c>
      <c r="D8" s="482" t="s">
        <v>51</v>
      </c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4"/>
      <c r="R8" s="279"/>
    </row>
    <row r="9" spans="2:28" ht="36" customHeight="1" thickBot="1">
      <c r="B9" s="481" t="s">
        <v>28</v>
      </c>
      <c r="C9" s="288">
        <v>45292</v>
      </c>
      <c r="D9" s="289" t="s">
        <v>93</v>
      </c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</row>
    <row r="10" spans="2:28" ht="36" customHeight="1" thickBot="1">
      <c r="B10" s="485" t="s">
        <v>32</v>
      </c>
      <c r="C10" s="293"/>
      <c r="D10" s="294" t="s">
        <v>52</v>
      </c>
      <c r="E10" s="294"/>
      <c r="F10" s="294"/>
      <c r="G10" s="294"/>
      <c r="H10" s="294"/>
      <c r="I10" s="295"/>
      <c r="J10" s="296" t="s">
        <v>67</v>
      </c>
      <c r="K10" s="297"/>
      <c r="L10" s="297"/>
      <c r="M10" s="486" t="s">
        <v>27</v>
      </c>
      <c r="N10" s="487"/>
      <c r="O10" s="487"/>
      <c r="P10" s="487"/>
      <c r="Q10" s="487"/>
      <c r="R10" s="487"/>
      <c r="S10" s="488"/>
      <c r="T10" s="303"/>
      <c r="U10" s="303"/>
      <c r="V10" s="303"/>
      <c r="W10" s="303"/>
      <c r="X10" s="303"/>
    </row>
    <row r="11" spans="2:28" ht="68.45" customHeight="1">
      <c r="B11" s="485" t="s">
        <v>26</v>
      </c>
      <c r="C11" s="293"/>
      <c r="D11" s="294" t="s">
        <v>64</v>
      </c>
      <c r="E11" s="294"/>
      <c r="F11" s="294"/>
      <c r="G11" s="294"/>
      <c r="H11" s="294"/>
      <c r="I11" s="295"/>
      <c r="J11" s="304"/>
      <c r="K11" s="489"/>
      <c r="L11" s="306"/>
      <c r="M11" s="490" t="s">
        <v>25</v>
      </c>
      <c r="N11" s="491" t="s">
        <v>24</v>
      </c>
      <c r="O11" s="491"/>
      <c r="P11" s="491"/>
      <c r="Q11" s="492" t="s">
        <v>292</v>
      </c>
      <c r="R11" s="490" t="s">
        <v>223</v>
      </c>
      <c r="S11" s="492" t="s">
        <v>288</v>
      </c>
      <c r="T11" s="310"/>
      <c r="U11" s="310"/>
      <c r="V11" s="310"/>
      <c r="W11" s="310"/>
      <c r="X11" s="310"/>
    </row>
    <row r="12" spans="2:28" ht="81" customHeight="1">
      <c r="B12" s="493" t="s">
        <v>22</v>
      </c>
      <c r="C12" s="312"/>
      <c r="D12" s="313" t="s">
        <v>65</v>
      </c>
      <c r="E12" s="313"/>
      <c r="F12" s="313"/>
      <c r="G12" s="313"/>
      <c r="H12" s="313"/>
      <c r="I12" s="314"/>
      <c r="J12" s="304"/>
      <c r="K12" s="489"/>
      <c r="L12" s="306"/>
      <c r="M12" s="315">
        <v>1695</v>
      </c>
      <c r="N12" s="316" t="s">
        <v>123</v>
      </c>
      <c r="O12" s="317"/>
      <c r="P12" s="318"/>
      <c r="Q12" s="319">
        <v>14000000</v>
      </c>
      <c r="R12" s="319">
        <v>14000000</v>
      </c>
      <c r="S12" s="319" t="s">
        <v>291</v>
      </c>
      <c r="T12" s="321"/>
      <c r="U12" s="322"/>
      <c r="V12" s="322"/>
      <c r="W12" s="322"/>
      <c r="X12" s="321"/>
      <c r="Z12" s="323"/>
      <c r="AA12" s="323"/>
    </row>
    <row r="13" spans="2:28" ht="74.25" customHeight="1">
      <c r="B13" s="494" t="s">
        <v>21</v>
      </c>
      <c r="C13" s="325"/>
      <c r="D13" s="313" t="s">
        <v>66</v>
      </c>
      <c r="E13" s="313"/>
      <c r="F13" s="313"/>
      <c r="G13" s="313"/>
      <c r="H13" s="313"/>
      <c r="I13" s="314"/>
      <c r="J13" s="304"/>
      <c r="K13" s="489"/>
      <c r="L13" s="306"/>
      <c r="M13" s="315">
        <v>585</v>
      </c>
      <c r="N13" s="316" t="s">
        <v>124</v>
      </c>
      <c r="O13" s="317"/>
      <c r="P13" s="318"/>
      <c r="Q13" s="319">
        <v>35000000</v>
      </c>
      <c r="R13" s="319">
        <v>35000000</v>
      </c>
      <c r="S13" s="319" t="s">
        <v>291</v>
      </c>
      <c r="T13" s="331"/>
      <c r="U13" s="332"/>
      <c r="V13" s="332"/>
      <c r="W13" s="332"/>
      <c r="X13" s="333"/>
      <c r="Z13" s="334"/>
      <c r="AA13" s="335"/>
      <c r="AB13" s="336"/>
    </row>
    <row r="14" spans="2:28" ht="74.25" customHeight="1">
      <c r="B14" s="495" t="s">
        <v>20</v>
      </c>
      <c r="C14" s="338"/>
      <c r="D14" s="339" t="s">
        <v>94</v>
      </c>
      <c r="E14" s="339"/>
      <c r="F14" s="339"/>
      <c r="G14" s="339"/>
      <c r="H14" s="339"/>
      <c r="I14" s="340"/>
      <c r="J14" s="304"/>
      <c r="K14" s="489"/>
      <c r="L14" s="306"/>
      <c r="M14" s="315">
        <v>1618</v>
      </c>
      <c r="N14" s="316" t="s">
        <v>125</v>
      </c>
      <c r="O14" s="317"/>
      <c r="P14" s="318"/>
      <c r="Q14" s="319">
        <v>21000000</v>
      </c>
      <c r="R14" s="319">
        <v>21000000</v>
      </c>
      <c r="S14" s="319" t="s">
        <v>291</v>
      </c>
      <c r="T14" s="331"/>
      <c r="U14" s="332"/>
      <c r="V14" s="332"/>
      <c r="W14" s="332"/>
      <c r="X14" s="333"/>
      <c r="Z14" s="334"/>
      <c r="AA14" s="335"/>
      <c r="AB14" s="336"/>
    </row>
    <row r="15" spans="2:28" ht="74.25" customHeight="1">
      <c r="B15" s="496"/>
      <c r="C15" s="497"/>
      <c r="D15" s="498"/>
      <c r="E15" s="498"/>
      <c r="F15" s="498"/>
      <c r="G15" s="498"/>
      <c r="H15" s="498"/>
      <c r="I15" s="499"/>
      <c r="J15" s="304"/>
      <c r="K15" s="489"/>
      <c r="L15" s="306"/>
      <c r="M15" s="315">
        <v>1489</v>
      </c>
      <c r="N15" s="316" t="s">
        <v>126</v>
      </c>
      <c r="O15" s="317"/>
      <c r="P15" s="318"/>
      <c r="Q15" s="319">
        <v>37890157</v>
      </c>
      <c r="R15" s="319">
        <v>37770242.670000002</v>
      </c>
      <c r="S15" s="319" t="s">
        <v>291</v>
      </c>
      <c r="T15" s="331"/>
      <c r="U15" s="351"/>
      <c r="V15" s="351"/>
      <c r="W15" s="351"/>
      <c r="X15" s="333"/>
      <c r="Z15" s="334"/>
      <c r="AA15" s="335"/>
      <c r="AB15" s="336"/>
    </row>
    <row r="16" spans="2:28" ht="117" customHeight="1">
      <c r="B16" s="496"/>
      <c r="C16" s="497"/>
      <c r="D16" s="498"/>
      <c r="E16" s="498"/>
      <c r="F16" s="498"/>
      <c r="G16" s="498"/>
      <c r="H16" s="498"/>
      <c r="I16" s="499"/>
      <c r="J16" s="304"/>
      <c r="K16" s="489"/>
      <c r="L16" s="306"/>
      <c r="M16" s="315">
        <v>2247</v>
      </c>
      <c r="N16" s="316" t="s">
        <v>127</v>
      </c>
      <c r="O16" s="317"/>
      <c r="P16" s="318"/>
      <c r="Q16" s="319">
        <v>38000000</v>
      </c>
      <c r="R16" s="319">
        <v>0</v>
      </c>
      <c r="S16" s="319" t="s">
        <v>291</v>
      </c>
      <c r="T16" s="331"/>
      <c r="U16" s="351"/>
      <c r="V16" s="351"/>
      <c r="W16" s="351"/>
      <c r="X16" s="333"/>
      <c r="Z16" s="334"/>
      <c r="AA16" s="335"/>
      <c r="AB16" s="336"/>
    </row>
    <row r="17" spans="2:28" ht="74.25" customHeight="1">
      <c r="B17" s="496"/>
      <c r="C17" s="497"/>
      <c r="D17" s="498"/>
      <c r="E17" s="498"/>
      <c r="F17" s="498"/>
      <c r="G17" s="498"/>
      <c r="H17" s="498"/>
      <c r="I17" s="499"/>
      <c r="J17" s="304"/>
      <c r="K17" s="489"/>
      <c r="L17" s="306"/>
      <c r="M17" s="315">
        <v>1881</v>
      </c>
      <c r="N17" s="316" t="s">
        <v>101</v>
      </c>
      <c r="O17" s="317"/>
      <c r="P17" s="318"/>
      <c r="Q17" s="319">
        <v>356987550</v>
      </c>
      <c r="R17" s="319">
        <v>349287951</v>
      </c>
      <c r="S17" s="319" t="s">
        <v>291</v>
      </c>
      <c r="T17" s="331"/>
      <c r="U17" s="351"/>
      <c r="V17" s="351"/>
      <c r="W17" s="351"/>
      <c r="X17" s="333"/>
      <c r="Z17" s="334"/>
      <c r="AA17" s="335"/>
      <c r="AB17" s="336"/>
    </row>
    <row r="18" spans="2:28" ht="74.25" customHeight="1">
      <c r="B18" s="496"/>
      <c r="C18" s="497"/>
      <c r="D18" s="498"/>
      <c r="E18" s="498"/>
      <c r="F18" s="498"/>
      <c r="G18" s="498"/>
      <c r="H18" s="498"/>
      <c r="I18" s="499"/>
      <c r="J18" s="304"/>
      <c r="K18" s="489"/>
      <c r="L18" s="306"/>
      <c r="M18" s="315">
        <v>1877</v>
      </c>
      <c r="N18" s="316" t="s">
        <v>128</v>
      </c>
      <c r="O18" s="317"/>
      <c r="P18" s="318"/>
      <c r="Q18" s="319">
        <v>15200000</v>
      </c>
      <c r="R18" s="319">
        <v>15200000</v>
      </c>
      <c r="S18" s="319" t="s">
        <v>291</v>
      </c>
      <c r="T18" s="331"/>
      <c r="U18" s="351"/>
      <c r="V18" s="351"/>
      <c r="W18" s="351"/>
      <c r="X18" s="333"/>
      <c r="Z18" s="334"/>
      <c r="AA18" s="335"/>
      <c r="AB18" s="336"/>
    </row>
    <row r="19" spans="2:28" ht="74.25" customHeight="1">
      <c r="B19" s="496"/>
      <c r="C19" s="497"/>
      <c r="D19" s="498"/>
      <c r="E19" s="498"/>
      <c r="F19" s="498"/>
      <c r="G19" s="498"/>
      <c r="H19" s="498"/>
      <c r="I19" s="499"/>
      <c r="J19" s="304"/>
      <c r="K19" s="489"/>
      <c r="L19" s="306"/>
      <c r="M19" s="315">
        <v>728</v>
      </c>
      <c r="N19" s="316" t="s">
        <v>129</v>
      </c>
      <c r="O19" s="317"/>
      <c r="P19" s="318"/>
      <c r="Q19" s="319">
        <v>28000000</v>
      </c>
      <c r="R19" s="319">
        <v>28000000</v>
      </c>
      <c r="S19" s="319" t="s">
        <v>291</v>
      </c>
      <c r="T19" s="331"/>
      <c r="U19" s="351"/>
      <c r="V19" s="351"/>
      <c r="W19" s="351"/>
      <c r="X19" s="333"/>
      <c r="Z19" s="334"/>
      <c r="AA19" s="335"/>
      <c r="AB19" s="336"/>
    </row>
    <row r="20" spans="2:28" ht="74.25" customHeight="1">
      <c r="B20" s="496"/>
      <c r="C20" s="497"/>
      <c r="D20" s="498"/>
      <c r="E20" s="498"/>
      <c r="F20" s="498"/>
      <c r="G20" s="498"/>
      <c r="H20" s="498"/>
      <c r="I20" s="499"/>
      <c r="J20" s="304"/>
      <c r="K20" s="489"/>
      <c r="L20" s="306"/>
      <c r="M20" s="315">
        <v>1997</v>
      </c>
      <c r="N20" s="316" t="s">
        <v>130</v>
      </c>
      <c r="O20" s="317"/>
      <c r="P20" s="318"/>
      <c r="Q20" s="319">
        <v>12000000</v>
      </c>
      <c r="R20" s="319">
        <v>12000000</v>
      </c>
      <c r="S20" s="319" t="s">
        <v>291</v>
      </c>
      <c r="T20" s="331"/>
      <c r="U20" s="351"/>
      <c r="V20" s="351"/>
      <c r="W20" s="351"/>
      <c r="X20" s="333"/>
      <c r="Z20" s="334"/>
      <c r="AA20" s="335"/>
      <c r="AB20" s="336"/>
    </row>
    <row r="21" spans="2:28" ht="74.25" customHeight="1">
      <c r="B21" s="496"/>
      <c r="C21" s="497"/>
      <c r="D21" s="498"/>
      <c r="E21" s="498"/>
      <c r="F21" s="498"/>
      <c r="G21" s="498"/>
      <c r="H21" s="498"/>
      <c r="I21" s="499"/>
      <c r="J21" s="304"/>
      <c r="K21" s="489"/>
      <c r="L21" s="306"/>
      <c r="M21" s="315">
        <v>1261</v>
      </c>
      <c r="N21" s="316" t="s">
        <v>131</v>
      </c>
      <c r="O21" s="317"/>
      <c r="P21" s="318"/>
      <c r="Q21" s="319">
        <v>22800000</v>
      </c>
      <c r="R21" s="319">
        <v>22800000</v>
      </c>
      <c r="S21" s="319" t="s">
        <v>291</v>
      </c>
      <c r="T21" s="331"/>
      <c r="U21" s="351"/>
      <c r="V21" s="351"/>
      <c r="W21" s="351"/>
      <c r="X21" s="333"/>
      <c r="Z21" s="334"/>
      <c r="AA21" s="335"/>
      <c r="AB21" s="336"/>
    </row>
    <row r="22" spans="2:28" ht="74.25" customHeight="1">
      <c r="B22" s="496"/>
      <c r="C22" s="497"/>
      <c r="D22" s="498"/>
      <c r="E22" s="498"/>
      <c r="F22" s="498"/>
      <c r="G22" s="498"/>
      <c r="H22" s="498"/>
      <c r="I22" s="499"/>
      <c r="J22" s="304"/>
      <c r="K22" s="489"/>
      <c r="L22" s="306"/>
      <c r="M22" s="315">
        <v>1641</v>
      </c>
      <c r="N22" s="316" t="s">
        <v>132</v>
      </c>
      <c r="O22" s="317"/>
      <c r="P22" s="318"/>
      <c r="Q22" s="319">
        <v>25000000</v>
      </c>
      <c r="R22" s="319">
        <v>25000000</v>
      </c>
      <c r="S22" s="319" t="s">
        <v>291</v>
      </c>
      <c r="T22" s="331"/>
      <c r="U22" s="351"/>
      <c r="V22" s="351"/>
      <c r="W22" s="351"/>
      <c r="X22" s="333"/>
      <c r="Z22" s="334"/>
      <c r="AA22" s="335"/>
      <c r="AB22" s="336"/>
    </row>
    <row r="23" spans="2:28" ht="74.25" customHeight="1">
      <c r="B23" s="496"/>
      <c r="C23" s="497"/>
      <c r="D23" s="498"/>
      <c r="E23" s="498"/>
      <c r="F23" s="498"/>
      <c r="G23" s="498"/>
      <c r="H23" s="498"/>
      <c r="I23" s="499"/>
      <c r="J23" s="304"/>
      <c r="K23" s="489"/>
      <c r="L23" s="306"/>
      <c r="M23" s="315">
        <v>1761</v>
      </c>
      <c r="N23" s="316" t="s">
        <v>133</v>
      </c>
      <c r="O23" s="317"/>
      <c r="P23" s="318"/>
      <c r="Q23" s="319">
        <v>12800000</v>
      </c>
      <c r="R23" s="319">
        <v>12800000</v>
      </c>
      <c r="S23" s="319" t="s">
        <v>291</v>
      </c>
      <c r="T23" s="331"/>
      <c r="U23" s="351"/>
      <c r="V23" s="351"/>
      <c r="W23" s="351"/>
      <c r="X23" s="333"/>
      <c r="Z23" s="334"/>
      <c r="AA23" s="335"/>
      <c r="AB23" s="336"/>
    </row>
    <row r="24" spans="2:28" ht="74.25" customHeight="1">
      <c r="B24" s="496"/>
      <c r="C24" s="497"/>
      <c r="D24" s="498"/>
      <c r="E24" s="498"/>
      <c r="F24" s="498"/>
      <c r="G24" s="498"/>
      <c r="H24" s="498"/>
      <c r="I24" s="499"/>
      <c r="J24" s="304"/>
      <c r="K24" s="489"/>
      <c r="L24" s="306"/>
      <c r="M24" s="315">
        <v>1878</v>
      </c>
      <c r="N24" s="316" t="s">
        <v>134</v>
      </c>
      <c r="O24" s="317"/>
      <c r="P24" s="318"/>
      <c r="Q24" s="319">
        <v>12800000</v>
      </c>
      <c r="R24" s="319">
        <v>12800000</v>
      </c>
      <c r="S24" s="319" t="s">
        <v>291</v>
      </c>
      <c r="T24" s="331"/>
      <c r="U24" s="351"/>
      <c r="V24" s="351"/>
      <c r="W24" s="351"/>
      <c r="X24" s="333"/>
      <c r="Z24" s="334"/>
      <c r="AA24" s="335"/>
      <c r="AB24" s="336"/>
    </row>
    <row r="25" spans="2:28" ht="74.25" customHeight="1">
      <c r="B25" s="496"/>
      <c r="C25" s="497"/>
      <c r="D25" s="498"/>
      <c r="E25" s="498"/>
      <c r="F25" s="498"/>
      <c r="G25" s="498"/>
      <c r="H25" s="498"/>
      <c r="I25" s="499"/>
      <c r="J25" s="304"/>
      <c r="K25" s="489"/>
      <c r="L25" s="306"/>
      <c r="M25" s="315">
        <v>1325</v>
      </c>
      <c r="N25" s="316" t="s">
        <v>135</v>
      </c>
      <c r="O25" s="317"/>
      <c r="P25" s="318"/>
      <c r="Q25" s="319">
        <v>24000000</v>
      </c>
      <c r="R25" s="319">
        <v>24000000</v>
      </c>
      <c r="S25" s="319" t="s">
        <v>291</v>
      </c>
      <c r="T25" s="331"/>
      <c r="U25" s="351"/>
      <c r="V25" s="351"/>
      <c r="W25" s="351"/>
      <c r="X25" s="333"/>
      <c r="Z25" s="334"/>
      <c r="AA25" s="335"/>
      <c r="AB25" s="336"/>
    </row>
    <row r="26" spans="2:28" ht="74.25" customHeight="1">
      <c r="B26" s="496"/>
      <c r="C26" s="497"/>
      <c r="D26" s="498"/>
      <c r="E26" s="498"/>
      <c r="F26" s="498"/>
      <c r="G26" s="498"/>
      <c r="H26" s="498"/>
      <c r="I26" s="499"/>
      <c r="J26" s="304"/>
      <c r="K26" s="489"/>
      <c r="L26" s="306"/>
      <c r="M26" s="315">
        <v>466</v>
      </c>
      <c r="N26" s="316" t="s">
        <v>136</v>
      </c>
      <c r="O26" s="317"/>
      <c r="P26" s="318"/>
      <c r="Q26" s="319">
        <v>29400000</v>
      </c>
      <c r="R26" s="319">
        <v>29400000</v>
      </c>
      <c r="S26" s="319" t="s">
        <v>291</v>
      </c>
      <c r="T26" s="331"/>
      <c r="U26" s="351"/>
      <c r="V26" s="351"/>
      <c r="W26" s="351"/>
      <c r="X26" s="333"/>
      <c r="Z26" s="334"/>
      <c r="AA26" s="335"/>
      <c r="AB26" s="336"/>
    </row>
    <row r="27" spans="2:28" ht="74.25" customHeight="1">
      <c r="B27" s="496"/>
      <c r="C27" s="497"/>
      <c r="D27" s="498"/>
      <c r="E27" s="498"/>
      <c r="F27" s="498"/>
      <c r="G27" s="498"/>
      <c r="H27" s="498"/>
      <c r="I27" s="499"/>
      <c r="J27" s="304"/>
      <c r="K27" s="489"/>
      <c r="L27" s="306"/>
      <c r="M27" s="315">
        <v>1880</v>
      </c>
      <c r="N27" s="316" t="s">
        <v>137</v>
      </c>
      <c r="O27" s="317"/>
      <c r="P27" s="318"/>
      <c r="Q27" s="319">
        <v>15200000</v>
      </c>
      <c r="R27" s="319">
        <v>7600000</v>
      </c>
      <c r="S27" s="319" t="s">
        <v>291</v>
      </c>
      <c r="T27" s="331"/>
      <c r="U27" s="351"/>
      <c r="V27" s="351"/>
      <c r="W27" s="351"/>
      <c r="X27" s="333"/>
      <c r="Z27" s="334"/>
      <c r="AA27" s="335"/>
      <c r="AB27" s="336"/>
    </row>
    <row r="28" spans="2:28" ht="74.25" customHeight="1">
      <c r="B28" s="496"/>
      <c r="C28" s="497"/>
      <c r="D28" s="498"/>
      <c r="E28" s="498"/>
      <c r="F28" s="498"/>
      <c r="G28" s="498"/>
      <c r="H28" s="498"/>
      <c r="I28" s="499"/>
      <c r="J28" s="304"/>
      <c r="K28" s="489"/>
      <c r="L28" s="306"/>
      <c r="M28" s="315">
        <v>537</v>
      </c>
      <c r="N28" s="316" t="s">
        <v>138</v>
      </c>
      <c r="O28" s="317"/>
      <c r="P28" s="318"/>
      <c r="Q28" s="319">
        <v>33600000</v>
      </c>
      <c r="R28" s="319">
        <v>33600000</v>
      </c>
      <c r="S28" s="319" t="s">
        <v>291</v>
      </c>
      <c r="T28" s="331"/>
      <c r="U28" s="351"/>
      <c r="V28" s="351"/>
      <c r="W28" s="351"/>
      <c r="X28" s="333"/>
      <c r="Z28" s="334"/>
      <c r="AA28" s="335"/>
      <c r="AB28" s="336"/>
    </row>
    <row r="29" spans="2:28" ht="74.25" customHeight="1">
      <c r="B29" s="496"/>
      <c r="C29" s="497"/>
      <c r="D29" s="498"/>
      <c r="E29" s="498"/>
      <c r="F29" s="498"/>
      <c r="G29" s="498"/>
      <c r="H29" s="498"/>
      <c r="I29" s="499"/>
      <c r="J29" s="304"/>
      <c r="K29" s="489"/>
      <c r="L29" s="306"/>
      <c r="M29" s="315">
        <v>438</v>
      </c>
      <c r="N29" s="316" t="s">
        <v>139</v>
      </c>
      <c r="O29" s="317"/>
      <c r="P29" s="318"/>
      <c r="Q29" s="319">
        <v>22400000</v>
      </c>
      <c r="R29" s="319">
        <v>22400000</v>
      </c>
      <c r="S29" s="319" t="s">
        <v>291</v>
      </c>
      <c r="T29" s="331"/>
      <c r="U29" s="351"/>
      <c r="V29" s="351"/>
      <c r="W29" s="351"/>
      <c r="X29" s="333"/>
      <c r="Z29" s="334"/>
      <c r="AA29" s="335"/>
      <c r="AB29" s="336"/>
    </row>
    <row r="30" spans="2:28" ht="74.25" customHeight="1">
      <c r="B30" s="496"/>
      <c r="C30" s="497"/>
      <c r="D30" s="498"/>
      <c r="E30" s="498"/>
      <c r="F30" s="498"/>
      <c r="G30" s="498"/>
      <c r="H30" s="498"/>
      <c r="I30" s="499"/>
      <c r="J30" s="304"/>
      <c r="K30" s="489"/>
      <c r="L30" s="306"/>
      <c r="M30" s="315">
        <v>866</v>
      </c>
      <c r="N30" s="316" t="s">
        <v>140</v>
      </c>
      <c r="O30" s="317"/>
      <c r="P30" s="318"/>
      <c r="Q30" s="319">
        <v>31750000</v>
      </c>
      <c r="R30" s="319">
        <v>31750000</v>
      </c>
      <c r="S30" s="319" t="s">
        <v>291</v>
      </c>
      <c r="T30" s="331"/>
      <c r="U30" s="351"/>
      <c r="V30" s="351"/>
      <c r="W30" s="351"/>
      <c r="X30" s="333"/>
      <c r="Z30" s="334"/>
      <c r="AA30" s="335"/>
      <c r="AB30" s="336"/>
    </row>
    <row r="31" spans="2:28" ht="74.25" customHeight="1">
      <c r="B31" s="496"/>
      <c r="C31" s="497"/>
      <c r="D31" s="498"/>
      <c r="E31" s="498"/>
      <c r="F31" s="498"/>
      <c r="G31" s="498"/>
      <c r="H31" s="498"/>
      <c r="I31" s="499"/>
      <c r="J31" s="304"/>
      <c r="K31" s="489"/>
      <c r="L31" s="306"/>
      <c r="M31" s="315">
        <v>676</v>
      </c>
      <c r="N31" s="316" t="s">
        <v>141</v>
      </c>
      <c r="O31" s="317"/>
      <c r="P31" s="318"/>
      <c r="Q31" s="319">
        <v>22400000</v>
      </c>
      <c r="R31" s="319">
        <v>22400000</v>
      </c>
      <c r="S31" s="319" t="s">
        <v>291</v>
      </c>
      <c r="T31" s="331"/>
      <c r="U31" s="351"/>
      <c r="V31" s="351"/>
      <c r="W31" s="351"/>
      <c r="X31" s="333"/>
      <c r="Z31" s="334"/>
      <c r="AA31" s="335"/>
      <c r="AB31" s="336"/>
    </row>
    <row r="32" spans="2:28" ht="74.25" customHeight="1">
      <c r="B32" s="496"/>
      <c r="C32" s="497"/>
      <c r="D32" s="498"/>
      <c r="E32" s="498"/>
      <c r="F32" s="498"/>
      <c r="G32" s="498"/>
      <c r="H32" s="498"/>
      <c r="I32" s="499"/>
      <c r="J32" s="304"/>
      <c r="K32" s="489"/>
      <c r="L32" s="306"/>
      <c r="M32" s="315">
        <v>790</v>
      </c>
      <c r="N32" s="316" t="s">
        <v>142</v>
      </c>
      <c r="O32" s="317"/>
      <c r="P32" s="318"/>
      <c r="Q32" s="319">
        <v>16320000</v>
      </c>
      <c r="R32" s="319">
        <v>16320000</v>
      </c>
      <c r="S32" s="319" t="s">
        <v>291</v>
      </c>
      <c r="T32" s="331"/>
      <c r="U32" s="351"/>
      <c r="V32" s="351"/>
      <c r="W32" s="351"/>
      <c r="X32" s="333"/>
      <c r="Z32" s="334"/>
      <c r="AA32" s="335"/>
      <c r="AB32" s="336"/>
    </row>
    <row r="33" spans="2:28" ht="74.25" customHeight="1">
      <c r="B33" s="496"/>
      <c r="C33" s="497"/>
      <c r="D33" s="498"/>
      <c r="E33" s="498"/>
      <c r="F33" s="498"/>
      <c r="G33" s="498"/>
      <c r="H33" s="498"/>
      <c r="I33" s="499"/>
      <c r="J33" s="304"/>
      <c r="K33" s="489"/>
      <c r="L33" s="306"/>
      <c r="M33" s="315">
        <v>384</v>
      </c>
      <c r="N33" s="316" t="s">
        <v>143</v>
      </c>
      <c r="O33" s="317"/>
      <c r="P33" s="318"/>
      <c r="Q33" s="319">
        <v>28000000</v>
      </c>
      <c r="R33" s="319">
        <v>28000000</v>
      </c>
      <c r="S33" s="319" t="s">
        <v>291</v>
      </c>
      <c r="T33" s="331"/>
      <c r="U33" s="351"/>
      <c r="V33" s="351"/>
      <c r="W33" s="351"/>
      <c r="X33" s="333"/>
      <c r="Z33" s="334"/>
      <c r="AA33" s="335"/>
      <c r="AB33" s="336"/>
    </row>
    <row r="34" spans="2:28" ht="74.25" customHeight="1">
      <c r="B34" s="496"/>
      <c r="C34" s="497"/>
      <c r="D34" s="498"/>
      <c r="E34" s="498"/>
      <c r="F34" s="498"/>
      <c r="G34" s="498"/>
      <c r="H34" s="498"/>
      <c r="I34" s="499"/>
      <c r="J34" s="304"/>
      <c r="K34" s="489"/>
      <c r="L34" s="306"/>
      <c r="M34" s="315">
        <v>1797</v>
      </c>
      <c r="N34" s="316" t="s">
        <v>144</v>
      </c>
      <c r="O34" s="317"/>
      <c r="P34" s="318"/>
      <c r="Q34" s="319">
        <v>15200000</v>
      </c>
      <c r="R34" s="319">
        <v>15200000</v>
      </c>
      <c r="S34" s="319" t="s">
        <v>291</v>
      </c>
      <c r="T34" s="331"/>
      <c r="U34" s="351"/>
      <c r="V34" s="351"/>
      <c r="W34" s="351"/>
      <c r="X34" s="333"/>
      <c r="Z34" s="334"/>
      <c r="AA34" s="335"/>
      <c r="AB34" s="336"/>
    </row>
    <row r="35" spans="2:28" ht="74.25" customHeight="1">
      <c r="B35" s="496"/>
      <c r="C35" s="497"/>
      <c r="D35" s="498"/>
      <c r="E35" s="498"/>
      <c r="F35" s="498"/>
      <c r="G35" s="498"/>
      <c r="H35" s="498"/>
      <c r="I35" s="499"/>
      <c r="J35" s="304"/>
      <c r="K35" s="489"/>
      <c r="L35" s="306"/>
      <c r="M35" s="315">
        <v>538</v>
      </c>
      <c r="N35" s="316" t="s">
        <v>145</v>
      </c>
      <c r="O35" s="317"/>
      <c r="P35" s="318"/>
      <c r="Q35" s="319">
        <v>33250000</v>
      </c>
      <c r="R35" s="319">
        <v>33250000</v>
      </c>
      <c r="S35" s="319" t="s">
        <v>291</v>
      </c>
      <c r="T35" s="331"/>
      <c r="U35" s="351"/>
      <c r="V35" s="351"/>
      <c r="W35" s="351"/>
      <c r="X35" s="333"/>
      <c r="Z35" s="334"/>
      <c r="AA35" s="335"/>
      <c r="AB35" s="336"/>
    </row>
    <row r="36" spans="2:28" ht="74.25" customHeight="1">
      <c r="B36" s="496"/>
      <c r="C36" s="497"/>
      <c r="D36" s="498"/>
      <c r="E36" s="498"/>
      <c r="F36" s="498"/>
      <c r="G36" s="498"/>
      <c r="H36" s="498"/>
      <c r="I36" s="499"/>
      <c r="J36" s="304"/>
      <c r="K36" s="489"/>
      <c r="L36" s="306"/>
      <c r="M36" s="315">
        <v>1859</v>
      </c>
      <c r="N36" s="316" t="s">
        <v>146</v>
      </c>
      <c r="O36" s="317"/>
      <c r="P36" s="318"/>
      <c r="Q36" s="319">
        <v>12800000</v>
      </c>
      <c r="R36" s="319">
        <v>12800000</v>
      </c>
      <c r="S36" s="319" t="s">
        <v>291</v>
      </c>
      <c r="T36" s="331"/>
      <c r="U36" s="351"/>
      <c r="V36" s="351"/>
      <c r="W36" s="351"/>
      <c r="X36" s="333"/>
      <c r="Z36" s="334"/>
      <c r="AA36" s="335"/>
      <c r="AB36" s="336"/>
    </row>
    <row r="37" spans="2:28" ht="74.25" customHeight="1">
      <c r="B37" s="496"/>
      <c r="C37" s="497"/>
      <c r="D37" s="498"/>
      <c r="E37" s="498"/>
      <c r="F37" s="498"/>
      <c r="G37" s="498"/>
      <c r="H37" s="498"/>
      <c r="I37" s="499"/>
      <c r="J37" s="304"/>
      <c r="K37" s="489"/>
      <c r="L37" s="306"/>
      <c r="M37" s="315">
        <v>962</v>
      </c>
      <c r="N37" s="316" t="s">
        <v>147</v>
      </c>
      <c r="O37" s="317"/>
      <c r="P37" s="318"/>
      <c r="Q37" s="319">
        <v>17100000</v>
      </c>
      <c r="R37" s="319">
        <v>17100000</v>
      </c>
      <c r="S37" s="319" t="s">
        <v>291</v>
      </c>
      <c r="T37" s="331"/>
      <c r="U37" s="351"/>
      <c r="V37" s="351"/>
      <c r="W37" s="351"/>
      <c r="X37" s="333"/>
      <c r="Z37" s="334"/>
      <c r="AA37" s="335"/>
      <c r="AB37" s="336"/>
    </row>
    <row r="38" spans="2:28" ht="74.25" customHeight="1">
      <c r="B38" s="496"/>
      <c r="C38" s="497"/>
      <c r="D38" s="498"/>
      <c r="E38" s="498"/>
      <c r="F38" s="498"/>
      <c r="G38" s="498"/>
      <c r="H38" s="498"/>
      <c r="I38" s="499"/>
      <c r="J38" s="304"/>
      <c r="K38" s="489"/>
      <c r="L38" s="306"/>
      <c r="M38" s="315">
        <v>1694</v>
      </c>
      <c r="N38" s="316" t="s">
        <v>148</v>
      </c>
      <c r="O38" s="317"/>
      <c r="P38" s="318"/>
      <c r="Q38" s="319">
        <v>9000000</v>
      </c>
      <c r="R38" s="319">
        <v>8400600</v>
      </c>
      <c r="S38" s="319" t="s">
        <v>291</v>
      </c>
      <c r="T38" s="331"/>
      <c r="U38" s="351"/>
      <c r="V38" s="351"/>
      <c r="W38" s="351"/>
      <c r="X38" s="333"/>
      <c r="Z38" s="334"/>
      <c r="AA38" s="335"/>
      <c r="AB38" s="336"/>
    </row>
    <row r="39" spans="2:28" ht="74.25" customHeight="1">
      <c r="B39" s="496"/>
      <c r="C39" s="497"/>
      <c r="D39" s="498"/>
      <c r="E39" s="498"/>
      <c r="F39" s="498"/>
      <c r="G39" s="498"/>
      <c r="H39" s="498"/>
      <c r="I39" s="499"/>
      <c r="J39" s="304"/>
      <c r="K39" s="489"/>
      <c r="L39" s="306"/>
      <c r="M39" s="315">
        <v>1642</v>
      </c>
      <c r="N39" s="316" t="s">
        <v>149</v>
      </c>
      <c r="O39" s="317"/>
      <c r="P39" s="318"/>
      <c r="Q39" s="319">
        <v>20000000</v>
      </c>
      <c r="R39" s="319">
        <v>20000000</v>
      </c>
      <c r="S39" s="319" t="s">
        <v>291</v>
      </c>
      <c r="T39" s="331"/>
      <c r="U39" s="351"/>
      <c r="V39" s="351"/>
      <c r="W39" s="351"/>
      <c r="X39" s="333"/>
      <c r="Z39" s="334"/>
      <c r="AA39" s="335"/>
      <c r="AB39" s="336"/>
    </row>
    <row r="40" spans="2:28" ht="74.25" customHeight="1">
      <c r="B40" s="496"/>
      <c r="C40" s="497"/>
      <c r="D40" s="498"/>
      <c r="E40" s="498"/>
      <c r="F40" s="498"/>
      <c r="G40" s="498"/>
      <c r="H40" s="498"/>
      <c r="I40" s="499"/>
      <c r="J40" s="304"/>
      <c r="K40" s="489"/>
      <c r="L40" s="306"/>
      <c r="M40" s="315">
        <v>1616</v>
      </c>
      <c r="N40" s="316" t="s">
        <v>150</v>
      </c>
      <c r="O40" s="317"/>
      <c r="P40" s="318"/>
      <c r="Q40" s="319">
        <v>14500000</v>
      </c>
      <c r="R40" s="319">
        <v>14500000</v>
      </c>
      <c r="S40" s="319" t="s">
        <v>291</v>
      </c>
      <c r="T40" s="331"/>
      <c r="U40" s="351"/>
      <c r="V40" s="351"/>
      <c r="W40" s="351"/>
      <c r="X40" s="333"/>
      <c r="Z40" s="334"/>
      <c r="AA40" s="335"/>
      <c r="AB40" s="336"/>
    </row>
    <row r="41" spans="2:28" ht="74.25" customHeight="1">
      <c r="B41" s="496"/>
      <c r="C41" s="497"/>
      <c r="D41" s="498"/>
      <c r="E41" s="498"/>
      <c r="F41" s="498"/>
      <c r="G41" s="498"/>
      <c r="H41" s="498"/>
      <c r="I41" s="499"/>
      <c r="J41" s="304"/>
      <c r="K41" s="489"/>
      <c r="L41" s="306"/>
      <c r="M41" s="315">
        <v>1860</v>
      </c>
      <c r="N41" s="316" t="s">
        <v>151</v>
      </c>
      <c r="O41" s="317"/>
      <c r="P41" s="318"/>
      <c r="Q41" s="319">
        <v>16000000</v>
      </c>
      <c r="R41" s="319">
        <v>0</v>
      </c>
      <c r="S41" s="319" t="s">
        <v>291</v>
      </c>
      <c r="T41" s="331"/>
      <c r="U41" s="351"/>
      <c r="V41" s="351"/>
      <c r="W41" s="351"/>
      <c r="X41" s="333"/>
      <c r="Z41" s="334"/>
      <c r="AA41" s="335"/>
      <c r="AB41" s="336"/>
    </row>
    <row r="42" spans="2:28" ht="74.25" customHeight="1">
      <c r="B42" s="496"/>
      <c r="C42" s="497"/>
      <c r="D42" s="498"/>
      <c r="E42" s="498"/>
      <c r="F42" s="498"/>
      <c r="G42" s="498"/>
      <c r="H42" s="498"/>
      <c r="I42" s="499"/>
      <c r="J42" s="304"/>
      <c r="K42" s="489"/>
      <c r="L42" s="306"/>
      <c r="M42" s="315">
        <v>790</v>
      </c>
      <c r="N42" s="316" t="s">
        <v>142</v>
      </c>
      <c r="O42" s="317"/>
      <c r="P42" s="318"/>
      <c r="Q42" s="319">
        <v>12480000</v>
      </c>
      <c r="R42" s="319">
        <v>12480000</v>
      </c>
      <c r="S42" s="319" t="s">
        <v>291</v>
      </c>
      <c r="T42" s="331"/>
      <c r="U42" s="351"/>
      <c r="V42" s="351"/>
      <c r="W42" s="351"/>
      <c r="X42" s="333"/>
      <c r="Z42" s="334"/>
      <c r="AA42" s="335"/>
      <c r="AB42" s="336"/>
    </row>
    <row r="43" spans="2:28" ht="74.25" customHeight="1">
      <c r="B43" s="496"/>
      <c r="C43" s="497"/>
      <c r="D43" s="498"/>
      <c r="E43" s="498"/>
      <c r="F43" s="498"/>
      <c r="G43" s="498"/>
      <c r="H43" s="498"/>
      <c r="I43" s="499"/>
      <c r="J43" s="304"/>
      <c r="K43" s="489"/>
      <c r="L43" s="306"/>
      <c r="M43" s="315">
        <v>2641</v>
      </c>
      <c r="N43" s="316" t="s">
        <v>152</v>
      </c>
      <c r="O43" s="317"/>
      <c r="P43" s="318"/>
      <c r="Q43" s="319">
        <v>12666666</v>
      </c>
      <c r="R43" s="319">
        <v>12666666</v>
      </c>
      <c r="S43" s="319" t="s">
        <v>290</v>
      </c>
      <c r="T43" s="331"/>
      <c r="U43" s="351"/>
      <c r="V43" s="351"/>
      <c r="W43" s="351"/>
      <c r="X43" s="333"/>
      <c r="Z43" s="334"/>
      <c r="AA43" s="335"/>
      <c r="AB43" s="336"/>
    </row>
    <row r="44" spans="2:28" ht="74.25" customHeight="1">
      <c r="B44" s="496"/>
      <c r="C44" s="497"/>
      <c r="D44" s="498"/>
      <c r="E44" s="498"/>
      <c r="F44" s="498"/>
      <c r="G44" s="498"/>
      <c r="H44" s="498"/>
      <c r="I44" s="499"/>
      <c r="J44" s="304"/>
      <c r="K44" s="489"/>
      <c r="L44" s="306"/>
      <c r="M44" s="315">
        <v>3487</v>
      </c>
      <c r="N44" s="316" t="s">
        <v>153</v>
      </c>
      <c r="O44" s="317"/>
      <c r="P44" s="318"/>
      <c r="Q44" s="319">
        <v>3500000</v>
      </c>
      <c r="R44" s="319">
        <v>3500000</v>
      </c>
      <c r="S44" s="319" t="s">
        <v>290</v>
      </c>
      <c r="T44" s="331"/>
      <c r="U44" s="351"/>
      <c r="V44" s="351"/>
      <c r="W44" s="351"/>
      <c r="X44" s="333"/>
      <c r="Z44" s="334"/>
      <c r="AA44" s="335"/>
      <c r="AB44" s="336"/>
    </row>
    <row r="45" spans="2:28" ht="74.25" customHeight="1">
      <c r="B45" s="496"/>
      <c r="C45" s="497"/>
      <c r="D45" s="498"/>
      <c r="E45" s="498"/>
      <c r="F45" s="498"/>
      <c r="G45" s="498"/>
      <c r="H45" s="498"/>
      <c r="I45" s="499"/>
      <c r="J45" s="304"/>
      <c r="K45" s="489"/>
      <c r="L45" s="306"/>
      <c r="M45" s="315">
        <v>3686</v>
      </c>
      <c r="N45" s="316" t="s">
        <v>154</v>
      </c>
      <c r="O45" s="317"/>
      <c r="P45" s="318"/>
      <c r="Q45" s="319">
        <v>2750000</v>
      </c>
      <c r="R45" s="319">
        <v>0</v>
      </c>
      <c r="S45" s="319" t="s">
        <v>290</v>
      </c>
      <c r="T45" s="331"/>
      <c r="U45" s="351"/>
      <c r="V45" s="351"/>
      <c r="W45" s="351"/>
      <c r="X45" s="333"/>
      <c r="Z45" s="334"/>
      <c r="AA45" s="335"/>
      <c r="AB45" s="336"/>
    </row>
    <row r="46" spans="2:28" ht="74.25" customHeight="1">
      <c r="B46" s="496"/>
      <c r="C46" s="497"/>
      <c r="D46" s="498"/>
      <c r="E46" s="498"/>
      <c r="F46" s="498"/>
      <c r="G46" s="498"/>
      <c r="H46" s="498"/>
      <c r="I46" s="499"/>
      <c r="J46" s="304"/>
      <c r="K46" s="489"/>
      <c r="L46" s="306"/>
      <c r="M46" s="315">
        <v>2553</v>
      </c>
      <c r="N46" s="316" t="s">
        <v>155</v>
      </c>
      <c r="O46" s="317"/>
      <c r="P46" s="318"/>
      <c r="Q46" s="319">
        <v>10533333</v>
      </c>
      <c r="R46" s="319">
        <v>10533333</v>
      </c>
      <c r="S46" s="319" t="s">
        <v>290</v>
      </c>
      <c r="T46" s="331"/>
      <c r="U46" s="351"/>
      <c r="V46" s="351"/>
      <c r="W46" s="351"/>
      <c r="X46" s="333"/>
      <c r="Z46" s="334"/>
      <c r="AA46" s="335"/>
      <c r="AB46" s="336"/>
    </row>
    <row r="47" spans="2:28" ht="74.25" customHeight="1">
      <c r="B47" s="496"/>
      <c r="C47" s="497"/>
      <c r="D47" s="498"/>
      <c r="E47" s="498"/>
      <c r="F47" s="498"/>
      <c r="G47" s="498"/>
      <c r="H47" s="498"/>
      <c r="I47" s="499"/>
      <c r="J47" s="304"/>
      <c r="K47" s="489"/>
      <c r="L47" s="306"/>
      <c r="M47" s="315">
        <v>3674</v>
      </c>
      <c r="N47" s="316" t="s">
        <v>156</v>
      </c>
      <c r="O47" s="317"/>
      <c r="P47" s="318"/>
      <c r="Q47" s="319">
        <v>5000000</v>
      </c>
      <c r="R47" s="319">
        <v>5000000</v>
      </c>
      <c r="S47" s="319" t="s">
        <v>290</v>
      </c>
      <c r="T47" s="331"/>
      <c r="U47" s="351"/>
      <c r="V47" s="351"/>
      <c r="W47" s="351"/>
      <c r="X47" s="333"/>
      <c r="Z47" s="334"/>
      <c r="AA47" s="335"/>
      <c r="AB47" s="336"/>
    </row>
    <row r="48" spans="2:28" ht="74.25" customHeight="1">
      <c r="B48" s="496"/>
      <c r="C48" s="497"/>
      <c r="D48" s="498"/>
      <c r="E48" s="498"/>
      <c r="F48" s="498"/>
      <c r="G48" s="498"/>
      <c r="H48" s="498"/>
      <c r="I48" s="499"/>
      <c r="J48" s="304"/>
      <c r="K48" s="489"/>
      <c r="L48" s="306"/>
      <c r="M48" s="315">
        <v>3288</v>
      </c>
      <c r="N48" s="316" t="s">
        <v>157</v>
      </c>
      <c r="O48" s="317"/>
      <c r="P48" s="318"/>
      <c r="Q48" s="319">
        <v>3000000</v>
      </c>
      <c r="R48" s="319">
        <v>3000000</v>
      </c>
      <c r="S48" s="319" t="s">
        <v>290</v>
      </c>
      <c r="T48" s="331"/>
      <c r="U48" s="351"/>
      <c r="V48" s="351"/>
      <c r="W48" s="351"/>
      <c r="X48" s="333"/>
      <c r="Z48" s="334"/>
      <c r="AA48" s="335"/>
      <c r="AB48" s="336"/>
    </row>
    <row r="49" spans="2:28" ht="74.25" customHeight="1">
      <c r="B49" s="496"/>
      <c r="C49" s="497"/>
      <c r="D49" s="498"/>
      <c r="E49" s="498"/>
      <c r="F49" s="498"/>
      <c r="G49" s="498"/>
      <c r="H49" s="498"/>
      <c r="I49" s="499"/>
      <c r="J49" s="304"/>
      <c r="K49" s="489"/>
      <c r="L49" s="306"/>
      <c r="M49" s="315">
        <v>4040</v>
      </c>
      <c r="N49" s="316" t="s">
        <v>158</v>
      </c>
      <c r="O49" s="317"/>
      <c r="P49" s="318"/>
      <c r="Q49" s="319">
        <v>274090000</v>
      </c>
      <c r="R49" s="319">
        <v>0</v>
      </c>
      <c r="S49" s="319" t="s">
        <v>290</v>
      </c>
      <c r="T49" s="331"/>
      <c r="U49" s="351"/>
      <c r="V49" s="351"/>
      <c r="W49" s="351"/>
      <c r="X49" s="333"/>
      <c r="Z49" s="334"/>
      <c r="AA49" s="335"/>
      <c r="AB49" s="336"/>
    </row>
    <row r="50" spans="2:28" ht="74.25" customHeight="1">
      <c r="B50" s="496"/>
      <c r="C50" s="497"/>
      <c r="D50" s="498"/>
      <c r="E50" s="498"/>
      <c r="F50" s="498"/>
      <c r="G50" s="498"/>
      <c r="H50" s="498"/>
      <c r="I50" s="499"/>
      <c r="J50" s="304"/>
      <c r="K50" s="489"/>
      <c r="L50" s="306"/>
      <c r="M50" s="315">
        <v>3378</v>
      </c>
      <c r="N50" s="316" t="s">
        <v>159</v>
      </c>
      <c r="O50" s="317"/>
      <c r="P50" s="318"/>
      <c r="Q50" s="319">
        <v>4730333</v>
      </c>
      <c r="R50" s="319">
        <v>4730333</v>
      </c>
      <c r="S50" s="319" t="s">
        <v>290</v>
      </c>
      <c r="T50" s="331"/>
      <c r="U50" s="351"/>
      <c r="V50" s="351"/>
      <c r="W50" s="351"/>
      <c r="X50" s="333"/>
      <c r="Z50" s="334"/>
      <c r="AA50" s="335"/>
      <c r="AB50" s="336"/>
    </row>
    <row r="51" spans="2:28" ht="74.25" customHeight="1">
      <c r="B51" s="496"/>
      <c r="C51" s="497"/>
      <c r="D51" s="498"/>
      <c r="E51" s="498"/>
      <c r="F51" s="498"/>
      <c r="G51" s="498"/>
      <c r="H51" s="498"/>
      <c r="I51" s="499"/>
      <c r="J51" s="304"/>
      <c r="K51" s="489"/>
      <c r="L51" s="306"/>
      <c r="M51" s="315">
        <v>3105</v>
      </c>
      <c r="N51" s="316" t="s">
        <v>160</v>
      </c>
      <c r="O51" s="317"/>
      <c r="P51" s="318"/>
      <c r="Q51" s="319">
        <v>6400000</v>
      </c>
      <c r="R51" s="319">
        <v>6400000</v>
      </c>
      <c r="S51" s="319" t="s">
        <v>290</v>
      </c>
      <c r="T51" s="331"/>
      <c r="U51" s="351"/>
      <c r="V51" s="351"/>
      <c r="W51" s="351"/>
      <c r="X51" s="333"/>
      <c r="Z51" s="334"/>
      <c r="AA51" s="335"/>
      <c r="AB51" s="336"/>
    </row>
    <row r="52" spans="2:28" ht="74.25" customHeight="1">
      <c r="B52" s="496"/>
      <c r="C52" s="497"/>
      <c r="D52" s="498"/>
      <c r="E52" s="498"/>
      <c r="F52" s="498"/>
      <c r="G52" s="498"/>
      <c r="H52" s="498"/>
      <c r="I52" s="499"/>
      <c r="J52" s="304"/>
      <c r="K52" s="489"/>
      <c r="L52" s="306"/>
      <c r="M52" s="315">
        <v>3123</v>
      </c>
      <c r="N52" s="316" t="s">
        <v>161</v>
      </c>
      <c r="O52" s="317"/>
      <c r="P52" s="318"/>
      <c r="Q52" s="319">
        <v>5666666</v>
      </c>
      <c r="R52" s="319">
        <v>5666666</v>
      </c>
      <c r="S52" s="319" t="s">
        <v>290</v>
      </c>
      <c r="T52" s="331"/>
      <c r="U52" s="351"/>
      <c r="V52" s="351"/>
      <c r="W52" s="351"/>
      <c r="X52" s="333"/>
      <c r="Z52" s="334"/>
      <c r="AA52" s="335"/>
      <c r="AB52" s="336"/>
    </row>
    <row r="53" spans="2:28" ht="74.25" customHeight="1">
      <c r="B53" s="496"/>
      <c r="C53" s="497"/>
      <c r="D53" s="498"/>
      <c r="E53" s="498"/>
      <c r="F53" s="498"/>
      <c r="G53" s="498"/>
      <c r="H53" s="498"/>
      <c r="I53" s="499"/>
      <c r="J53" s="304"/>
      <c r="K53" s="489"/>
      <c r="L53" s="306"/>
      <c r="M53" s="315">
        <v>3395</v>
      </c>
      <c r="N53" s="316" t="s">
        <v>162</v>
      </c>
      <c r="O53" s="317"/>
      <c r="P53" s="318"/>
      <c r="Q53" s="319">
        <v>2850000</v>
      </c>
      <c r="R53" s="319">
        <v>2850000</v>
      </c>
      <c r="S53" s="319" t="s">
        <v>290</v>
      </c>
      <c r="T53" s="331"/>
      <c r="U53" s="351"/>
      <c r="V53" s="351"/>
      <c r="W53" s="351"/>
      <c r="X53" s="333"/>
      <c r="Z53" s="334"/>
      <c r="AA53" s="335"/>
      <c r="AB53" s="336"/>
    </row>
    <row r="54" spans="2:28" ht="74.25" customHeight="1">
      <c r="B54" s="496"/>
      <c r="C54" s="497"/>
      <c r="D54" s="498"/>
      <c r="E54" s="498"/>
      <c r="F54" s="498"/>
      <c r="G54" s="498"/>
      <c r="H54" s="498"/>
      <c r="I54" s="499"/>
      <c r="J54" s="304"/>
      <c r="K54" s="489"/>
      <c r="L54" s="306"/>
      <c r="M54" s="315">
        <v>3361</v>
      </c>
      <c r="N54" s="316" t="s">
        <v>163</v>
      </c>
      <c r="O54" s="317"/>
      <c r="P54" s="318"/>
      <c r="Q54" s="319">
        <v>4300000</v>
      </c>
      <c r="R54" s="319">
        <v>4300000</v>
      </c>
      <c r="S54" s="319" t="s">
        <v>290</v>
      </c>
      <c r="T54" s="331"/>
      <c r="U54" s="351"/>
      <c r="V54" s="351"/>
      <c r="W54" s="351"/>
      <c r="X54" s="333"/>
      <c r="Z54" s="334"/>
      <c r="AA54" s="335"/>
      <c r="AB54" s="336"/>
    </row>
    <row r="55" spans="2:28" ht="74.25" customHeight="1">
      <c r="B55" s="496"/>
      <c r="C55" s="497"/>
      <c r="D55" s="498"/>
      <c r="E55" s="498"/>
      <c r="F55" s="498"/>
      <c r="G55" s="498"/>
      <c r="H55" s="498"/>
      <c r="I55" s="499"/>
      <c r="J55" s="304"/>
      <c r="K55" s="489"/>
      <c r="L55" s="306"/>
      <c r="M55" s="315">
        <v>2938</v>
      </c>
      <c r="N55" s="316" t="s">
        <v>164</v>
      </c>
      <c r="O55" s="317"/>
      <c r="P55" s="318"/>
      <c r="Q55" s="319">
        <v>7980000</v>
      </c>
      <c r="R55" s="319">
        <v>7980000</v>
      </c>
      <c r="S55" s="319" t="s">
        <v>290</v>
      </c>
      <c r="T55" s="331"/>
      <c r="U55" s="351"/>
      <c r="V55" s="351"/>
      <c r="W55" s="351"/>
      <c r="X55" s="333"/>
      <c r="Z55" s="334"/>
      <c r="AA55" s="335"/>
      <c r="AB55" s="336"/>
    </row>
    <row r="56" spans="2:28" ht="108" customHeight="1">
      <c r="B56" s="496"/>
      <c r="C56" s="497"/>
      <c r="D56" s="498"/>
      <c r="E56" s="498"/>
      <c r="F56" s="498"/>
      <c r="G56" s="498"/>
      <c r="H56" s="498"/>
      <c r="I56" s="499"/>
      <c r="J56" s="304"/>
      <c r="K56" s="489"/>
      <c r="L56" s="306"/>
      <c r="M56" s="315">
        <v>3093</v>
      </c>
      <c r="N56" s="316" t="s">
        <v>165</v>
      </c>
      <c r="O56" s="317"/>
      <c r="P56" s="318"/>
      <c r="Q56" s="319">
        <v>100000000</v>
      </c>
      <c r="R56" s="319">
        <v>100000000</v>
      </c>
      <c r="S56" s="319" t="s">
        <v>290</v>
      </c>
      <c r="T56" s="331"/>
      <c r="U56" s="351"/>
      <c r="V56" s="351"/>
      <c r="W56" s="351"/>
      <c r="X56" s="333"/>
      <c r="Z56" s="334"/>
      <c r="AA56" s="335"/>
      <c r="AB56" s="336"/>
    </row>
    <row r="57" spans="2:28" ht="74.25" customHeight="1">
      <c r="B57" s="496"/>
      <c r="C57" s="497"/>
      <c r="D57" s="498"/>
      <c r="E57" s="498"/>
      <c r="F57" s="498"/>
      <c r="G57" s="498"/>
      <c r="H57" s="498"/>
      <c r="I57" s="499"/>
      <c r="J57" s="304"/>
      <c r="K57" s="489"/>
      <c r="L57" s="306"/>
      <c r="M57" s="315">
        <v>3032</v>
      </c>
      <c r="N57" s="316" t="s">
        <v>166</v>
      </c>
      <c r="O57" s="317"/>
      <c r="P57" s="318"/>
      <c r="Q57" s="319">
        <v>6186666</v>
      </c>
      <c r="R57" s="319">
        <v>6186666</v>
      </c>
      <c r="S57" s="319" t="s">
        <v>290</v>
      </c>
      <c r="T57" s="331"/>
      <c r="U57" s="351"/>
      <c r="V57" s="351"/>
      <c r="W57" s="351"/>
      <c r="X57" s="333"/>
      <c r="Z57" s="334"/>
      <c r="AA57" s="335"/>
      <c r="AB57" s="336"/>
    </row>
    <row r="58" spans="2:28" ht="74.25" customHeight="1">
      <c r="B58" s="496"/>
      <c r="C58" s="497"/>
      <c r="D58" s="498"/>
      <c r="E58" s="498"/>
      <c r="F58" s="498"/>
      <c r="G58" s="498"/>
      <c r="H58" s="498"/>
      <c r="I58" s="499"/>
      <c r="J58" s="304"/>
      <c r="K58" s="489"/>
      <c r="L58" s="306"/>
      <c r="M58" s="315">
        <v>2872</v>
      </c>
      <c r="N58" s="316" t="s">
        <v>167</v>
      </c>
      <c r="O58" s="317"/>
      <c r="P58" s="318"/>
      <c r="Q58" s="319">
        <v>4800000</v>
      </c>
      <c r="R58" s="319">
        <v>4800000</v>
      </c>
      <c r="S58" s="319" t="s">
        <v>290</v>
      </c>
      <c r="T58" s="331"/>
      <c r="U58" s="351"/>
      <c r="V58" s="351"/>
      <c r="W58" s="351"/>
      <c r="X58" s="333"/>
      <c r="Z58" s="334"/>
      <c r="AA58" s="335"/>
      <c r="AB58" s="336"/>
    </row>
    <row r="59" spans="2:28" ht="74.25" customHeight="1">
      <c r="B59" s="496"/>
      <c r="C59" s="497"/>
      <c r="D59" s="498"/>
      <c r="E59" s="498"/>
      <c r="F59" s="498"/>
      <c r="G59" s="498"/>
      <c r="H59" s="498"/>
      <c r="I59" s="499"/>
      <c r="J59" s="304"/>
      <c r="K59" s="489"/>
      <c r="L59" s="306"/>
      <c r="M59" s="315">
        <v>2764</v>
      </c>
      <c r="N59" s="316" t="s">
        <v>168</v>
      </c>
      <c r="O59" s="317"/>
      <c r="P59" s="318"/>
      <c r="Q59" s="319">
        <v>9280000</v>
      </c>
      <c r="R59" s="319">
        <v>9280000</v>
      </c>
      <c r="S59" s="319" t="s">
        <v>290</v>
      </c>
      <c r="T59" s="331"/>
      <c r="U59" s="351"/>
      <c r="V59" s="351"/>
      <c r="W59" s="351"/>
      <c r="X59" s="333"/>
      <c r="Z59" s="334"/>
      <c r="AA59" s="335"/>
      <c r="AB59" s="336"/>
    </row>
    <row r="60" spans="2:28" ht="74.25" customHeight="1">
      <c r="B60" s="496"/>
      <c r="C60" s="497"/>
      <c r="D60" s="498"/>
      <c r="E60" s="498"/>
      <c r="F60" s="498"/>
      <c r="G60" s="498"/>
      <c r="H60" s="498"/>
      <c r="I60" s="499"/>
      <c r="J60" s="304"/>
      <c r="K60" s="489"/>
      <c r="L60" s="306"/>
      <c r="M60" s="315">
        <v>3031</v>
      </c>
      <c r="N60" s="316" t="s">
        <v>169</v>
      </c>
      <c r="O60" s="317"/>
      <c r="P60" s="318"/>
      <c r="Q60" s="319">
        <v>5506667</v>
      </c>
      <c r="R60" s="319">
        <v>5506667</v>
      </c>
      <c r="S60" s="319" t="s">
        <v>290</v>
      </c>
      <c r="T60" s="331"/>
      <c r="U60" s="351"/>
      <c r="V60" s="351"/>
      <c r="W60" s="351"/>
      <c r="X60" s="333"/>
      <c r="Z60" s="334"/>
      <c r="AA60" s="335"/>
      <c r="AB60" s="336"/>
    </row>
    <row r="61" spans="2:28" ht="74.25" customHeight="1">
      <c r="B61" s="496"/>
      <c r="C61" s="497"/>
      <c r="D61" s="498"/>
      <c r="E61" s="498"/>
      <c r="F61" s="498"/>
      <c r="G61" s="498"/>
      <c r="H61" s="498"/>
      <c r="I61" s="499"/>
      <c r="J61" s="304"/>
      <c r="K61" s="489"/>
      <c r="L61" s="306"/>
      <c r="M61" s="315">
        <v>3034</v>
      </c>
      <c r="N61" s="316" t="s">
        <v>170</v>
      </c>
      <c r="O61" s="317"/>
      <c r="P61" s="318"/>
      <c r="Q61" s="319">
        <v>6666667</v>
      </c>
      <c r="R61" s="319">
        <v>6666667</v>
      </c>
      <c r="S61" s="319" t="s">
        <v>290</v>
      </c>
      <c r="T61" s="331"/>
      <c r="U61" s="351"/>
      <c r="V61" s="351"/>
      <c r="W61" s="351"/>
      <c r="X61" s="333"/>
      <c r="Z61" s="334"/>
      <c r="AA61" s="335"/>
      <c r="AB61" s="336"/>
    </row>
    <row r="62" spans="2:28" ht="74.25" customHeight="1">
      <c r="B62" s="496"/>
      <c r="C62" s="497"/>
      <c r="D62" s="498"/>
      <c r="E62" s="498"/>
      <c r="F62" s="498"/>
      <c r="G62" s="498"/>
      <c r="H62" s="498"/>
      <c r="I62" s="499"/>
      <c r="J62" s="304"/>
      <c r="K62" s="489"/>
      <c r="L62" s="306"/>
      <c r="M62" s="315">
        <v>2739</v>
      </c>
      <c r="N62" s="316" t="s">
        <v>171</v>
      </c>
      <c r="O62" s="317"/>
      <c r="P62" s="318"/>
      <c r="Q62" s="319">
        <v>9520000</v>
      </c>
      <c r="R62" s="319">
        <v>9520000</v>
      </c>
      <c r="S62" s="319" t="s">
        <v>290</v>
      </c>
      <c r="T62" s="331"/>
      <c r="U62" s="351"/>
      <c r="V62" s="351"/>
      <c r="W62" s="351"/>
      <c r="X62" s="333"/>
      <c r="Z62" s="334"/>
      <c r="AA62" s="335"/>
      <c r="AB62" s="336"/>
    </row>
    <row r="63" spans="2:28" ht="74.25" customHeight="1">
      <c r="B63" s="496"/>
      <c r="C63" s="497"/>
      <c r="D63" s="498"/>
      <c r="E63" s="498"/>
      <c r="F63" s="498"/>
      <c r="G63" s="498"/>
      <c r="H63" s="498"/>
      <c r="I63" s="499"/>
      <c r="J63" s="304"/>
      <c r="K63" s="489"/>
      <c r="L63" s="306"/>
      <c r="M63" s="315">
        <v>2931</v>
      </c>
      <c r="N63" s="316" t="s">
        <v>172</v>
      </c>
      <c r="O63" s="317"/>
      <c r="P63" s="318"/>
      <c r="Q63" s="319">
        <v>5250000</v>
      </c>
      <c r="R63" s="319">
        <v>5250000</v>
      </c>
      <c r="S63" s="319" t="s">
        <v>290</v>
      </c>
      <c r="T63" s="331"/>
      <c r="U63" s="351"/>
      <c r="V63" s="351"/>
      <c r="W63" s="351"/>
      <c r="X63" s="333"/>
      <c r="Z63" s="334"/>
      <c r="AA63" s="335"/>
      <c r="AB63" s="336"/>
    </row>
    <row r="64" spans="2:28" ht="74.25" customHeight="1">
      <c r="B64" s="496"/>
      <c r="C64" s="497"/>
      <c r="D64" s="498"/>
      <c r="E64" s="498"/>
      <c r="F64" s="498"/>
      <c r="G64" s="498"/>
      <c r="H64" s="498"/>
      <c r="I64" s="499"/>
      <c r="J64" s="304"/>
      <c r="K64" s="489"/>
      <c r="L64" s="306"/>
      <c r="M64" s="315">
        <v>2737</v>
      </c>
      <c r="N64" s="316" t="s">
        <v>173</v>
      </c>
      <c r="O64" s="317"/>
      <c r="P64" s="318"/>
      <c r="Q64" s="319">
        <v>9066667</v>
      </c>
      <c r="R64" s="319">
        <v>9066667</v>
      </c>
      <c r="S64" s="319" t="s">
        <v>290</v>
      </c>
      <c r="T64" s="331"/>
      <c r="U64" s="351"/>
      <c r="V64" s="351"/>
      <c r="W64" s="351"/>
      <c r="X64" s="333"/>
      <c r="Z64" s="334"/>
      <c r="AA64" s="335"/>
      <c r="AB64" s="336"/>
    </row>
    <row r="65" spans="2:28" ht="74.25" customHeight="1">
      <c r="B65" s="496"/>
      <c r="C65" s="497"/>
      <c r="D65" s="498"/>
      <c r="E65" s="498"/>
      <c r="F65" s="498"/>
      <c r="G65" s="498"/>
      <c r="H65" s="498"/>
      <c r="I65" s="499"/>
      <c r="J65" s="304"/>
      <c r="K65" s="489"/>
      <c r="L65" s="306"/>
      <c r="M65" s="315">
        <v>2525</v>
      </c>
      <c r="N65" s="316" t="s">
        <v>174</v>
      </c>
      <c r="O65" s="317"/>
      <c r="P65" s="318"/>
      <c r="Q65" s="319">
        <v>13280000</v>
      </c>
      <c r="R65" s="319">
        <v>13280000</v>
      </c>
      <c r="S65" s="319" t="s">
        <v>290</v>
      </c>
      <c r="T65" s="331"/>
      <c r="U65" s="351"/>
      <c r="V65" s="351"/>
      <c r="W65" s="351"/>
      <c r="X65" s="333"/>
      <c r="Z65" s="334"/>
      <c r="AA65" s="335"/>
      <c r="AB65" s="336"/>
    </row>
    <row r="66" spans="2:28" ht="74.25" customHeight="1">
      <c r="B66" s="496"/>
      <c r="C66" s="497"/>
      <c r="D66" s="498"/>
      <c r="E66" s="498"/>
      <c r="F66" s="498"/>
      <c r="G66" s="498"/>
      <c r="H66" s="498"/>
      <c r="I66" s="499"/>
      <c r="J66" s="304"/>
      <c r="K66" s="489"/>
      <c r="L66" s="306"/>
      <c r="M66" s="315">
        <v>2933</v>
      </c>
      <c r="N66" s="316" t="s">
        <v>175</v>
      </c>
      <c r="O66" s="317"/>
      <c r="P66" s="318"/>
      <c r="Q66" s="319">
        <v>6400000</v>
      </c>
      <c r="R66" s="319">
        <v>6400000</v>
      </c>
      <c r="S66" s="319" t="s">
        <v>290</v>
      </c>
      <c r="T66" s="331"/>
      <c r="U66" s="351"/>
      <c r="V66" s="351"/>
      <c r="W66" s="351"/>
      <c r="X66" s="333"/>
      <c r="Z66" s="334"/>
      <c r="AA66" s="335"/>
      <c r="AB66" s="336"/>
    </row>
    <row r="67" spans="2:28" ht="74.25" customHeight="1">
      <c r="B67" s="496"/>
      <c r="C67" s="497"/>
      <c r="D67" s="498"/>
      <c r="E67" s="498"/>
      <c r="F67" s="498"/>
      <c r="G67" s="498"/>
      <c r="H67" s="498"/>
      <c r="I67" s="499"/>
      <c r="J67" s="304"/>
      <c r="K67" s="489"/>
      <c r="L67" s="306"/>
      <c r="M67" s="315">
        <v>2763</v>
      </c>
      <c r="N67" s="316" t="s">
        <v>176</v>
      </c>
      <c r="O67" s="317"/>
      <c r="P67" s="318"/>
      <c r="Q67" s="319">
        <v>6500000</v>
      </c>
      <c r="R67" s="319">
        <v>6500000</v>
      </c>
      <c r="S67" s="319" t="s">
        <v>290</v>
      </c>
      <c r="T67" s="331"/>
      <c r="U67" s="351"/>
      <c r="V67" s="351"/>
      <c r="W67" s="351"/>
      <c r="X67" s="333"/>
      <c r="Z67" s="334"/>
      <c r="AA67" s="335"/>
      <c r="AB67" s="336"/>
    </row>
    <row r="68" spans="2:28" ht="74.25" customHeight="1">
      <c r="B68" s="496"/>
      <c r="C68" s="497"/>
      <c r="D68" s="498"/>
      <c r="E68" s="498"/>
      <c r="F68" s="498"/>
      <c r="G68" s="498"/>
      <c r="H68" s="498"/>
      <c r="I68" s="499"/>
      <c r="J68" s="304"/>
      <c r="K68" s="489"/>
      <c r="L68" s="306"/>
      <c r="M68" s="315">
        <v>3453</v>
      </c>
      <c r="N68" s="316" t="s">
        <v>177</v>
      </c>
      <c r="O68" s="317"/>
      <c r="P68" s="318"/>
      <c r="Q68" s="319">
        <v>3500000</v>
      </c>
      <c r="R68" s="319">
        <v>3500000</v>
      </c>
      <c r="S68" s="319" t="s">
        <v>290</v>
      </c>
      <c r="T68" s="331"/>
      <c r="U68" s="351"/>
      <c r="V68" s="351"/>
      <c r="W68" s="351"/>
      <c r="X68" s="333"/>
      <c r="Z68" s="334"/>
      <c r="AA68" s="335"/>
      <c r="AB68" s="336"/>
    </row>
    <row r="69" spans="2:28" ht="74.25" customHeight="1">
      <c r="B69" s="496"/>
      <c r="C69" s="497"/>
      <c r="D69" s="498"/>
      <c r="E69" s="498"/>
      <c r="F69" s="498"/>
      <c r="G69" s="498"/>
      <c r="H69" s="498"/>
      <c r="I69" s="499"/>
      <c r="J69" s="304"/>
      <c r="K69" s="489"/>
      <c r="L69" s="306"/>
      <c r="M69" s="315">
        <v>2932</v>
      </c>
      <c r="N69" s="316" t="s">
        <v>178</v>
      </c>
      <c r="O69" s="317"/>
      <c r="P69" s="318"/>
      <c r="Q69" s="319">
        <v>6719958</v>
      </c>
      <c r="R69" s="319">
        <v>6719958</v>
      </c>
      <c r="S69" s="319" t="s">
        <v>290</v>
      </c>
      <c r="T69" s="331"/>
      <c r="U69" s="351"/>
      <c r="V69" s="351"/>
      <c r="W69" s="351"/>
      <c r="X69" s="333"/>
      <c r="Z69" s="334"/>
      <c r="AA69" s="335"/>
      <c r="AB69" s="336"/>
    </row>
    <row r="70" spans="2:28" ht="74.25" customHeight="1">
      <c r="B70" s="496"/>
      <c r="C70" s="497"/>
      <c r="D70" s="498"/>
      <c r="E70" s="498"/>
      <c r="F70" s="498"/>
      <c r="G70" s="498"/>
      <c r="H70" s="498"/>
      <c r="I70" s="499"/>
      <c r="J70" s="304"/>
      <c r="K70" s="489"/>
      <c r="L70" s="306"/>
      <c r="M70" s="315">
        <v>3086</v>
      </c>
      <c r="N70" s="316" t="s">
        <v>179</v>
      </c>
      <c r="O70" s="317"/>
      <c r="P70" s="318"/>
      <c r="Q70" s="319">
        <v>5760000</v>
      </c>
      <c r="R70" s="319">
        <v>5760000</v>
      </c>
      <c r="S70" s="319" t="s">
        <v>290</v>
      </c>
      <c r="T70" s="331"/>
      <c r="U70" s="351"/>
      <c r="V70" s="351"/>
      <c r="W70" s="351"/>
      <c r="X70" s="333"/>
      <c r="Z70" s="334"/>
      <c r="AA70" s="335"/>
      <c r="AB70" s="336"/>
    </row>
    <row r="71" spans="2:28" ht="74.25" customHeight="1">
      <c r="B71" s="496"/>
      <c r="C71" s="497"/>
      <c r="D71" s="498"/>
      <c r="E71" s="498"/>
      <c r="F71" s="498"/>
      <c r="G71" s="498"/>
      <c r="H71" s="498"/>
      <c r="I71" s="499"/>
      <c r="J71" s="304"/>
      <c r="K71" s="489"/>
      <c r="L71" s="306"/>
      <c r="M71" s="315">
        <v>2478</v>
      </c>
      <c r="N71" s="316" t="s">
        <v>180</v>
      </c>
      <c r="O71" s="317"/>
      <c r="P71" s="318"/>
      <c r="Q71" s="319">
        <v>11066667</v>
      </c>
      <c r="R71" s="319">
        <v>11066667</v>
      </c>
      <c r="S71" s="319" t="s">
        <v>290</v>
      </c>
      <c r="T71" s="331"/>
      <c r="U71" s="351"/>
      <c r="V71" s="351"/>
      <c r="W71" s="351"/>
      <c r="X71" s="333"/>
      <c r="Z71" s="334"/>
      <c r="AA71" s="335"/>
      <c r="AB71" s="336"/>
    </row>
    <row r="72" spans="2:28" ht="74.25" customHeight="1">
      <c r="B72" s="496"/>
      <c r="C72" s="497"/>
      <c r="D72" s="498"/>
      <c r="E72" s="498"/>
      <c r="F72" s="498"/>
      <c r="G72" s="498"/>
      <c r="H72" s="498"/>
      <c r="I72" s="499"/>
      <c r="J72" s="304"/>
      <c r="K72" s="489"/>
      <c r="L72" s="306"/>
      <c r="M72" s="315">
        <v>2738</v>
      </c>
      <c r="N72" s="316" t="s">
        <v>181</v>
      </c>
      <c r="O72" s="317"/>
      <c r="P72" s="318"/>
      <c r="Q72" s="319">
        <v>8613288</v>
      </c>
      <c r="R72" s="319">
        <v>8613288</v>
      </c>
      <c r="S72" s="319" t="s">
        <v>290</v>
      </c>
      <c r="T72" s="331"/>
      <c r="U72" s="351"/>
      <c r="V72" s="351"/>
      <c r="W72" s="351"/>
      <c r="X72" s="333"/>
      <c r="Z72" s="334"/>
      <c r="AA72" s="335"/>
      <c r="AB72" s="336"/>
    </row>
    <row r="73" spans="2:28" ht="74.25" customHeight="1">
      <c r="B73" s="496"/>
      <c r="C73" s="497"/>
      <c r="D73" s="498"/>
      <c r="E73" s="498"/>
      <c r="F73" s="498"/>
      <c r="G73" s="498"/>
      <c r="H73" s="498"/>
      <c r="I73" s="499"/>
      <c r="J73" s="304"/>
      <c r="K73" s="489"/>
      <c r="L73" s="306"/>
      <c r="M73" s="315">
        <v>2523</v>
      </c>
      <c r="N73" s="316" t="s">
        <v>182</v>
      </c>
      <c r="O73" s="317"/>
      <c r="P73" s="318"/>
      <c r="Q73" s="319">
        <v>7600000</v>
      </c>
      <c r="R73" s="319">
        <v>7600000</v>
      </c>
      <c r="S73" s="319" t="s">
        <v>290</v>
      </c>
      <c r="T73" s="331"/>
      <c r="U73" s="351"/>
      <c r="V73" s="351"/>
      <c r="W73" s="351"/>
      <c r="X73" s="333"/>
      <c r="Z73" s="334"/>
      <c r="AA73" s="335"/>
      <c r="AB73" s="336"/>
    </row>
    <row r="74" spans="2:28" ht="74.25" customHeight="1">
      <c r="B74" s="496"/>
      <c r="C74" s="497"/>
      <c r="D74" s="498"/>
      <c r="E74" s="498"/>
      <c r="F74" s="498"/>
      <c r="G74" s="498"/>
      <c r="H74" s="498"/>
      <c r="I74" s="499"/>
      <c r="J74" s="304"/>
      <c r="K74" s="489"/>
      <c r="L74" s="306"/>
      <c r="M74" s="315">
        <v>2939</v>
      </c>
      <c r="N74" s="316" t="s">
        <v>183</v>
      </c>
      <c r="O74" s="317"/>
      <c r="P74" s="318"/>
      <c r="Q74" s="319">
        <v>4466667</v>
      </c>
      <c r="R74" s="319">
        <v>4466667</v>
      </c>
      <c r="S74" s="319" t="s">
        <v>290</v>
      </c>
      <c r="T74" s="331"/>
      <c r="U74" s="351"/>
      <c r="V74" s="351"/>
      <c r="W74" s="351"/>
      <c r="X74" s="333"/>
      <c r="Z74" s="334"/>
      <c r="AA74" s="335"/>
      <c r="AB74" s="336"/>
    </row>
    <row r="75" spans="2:28" ht="74.25" customHeight="1">
      <c r="B75" s="496"/>
      <c r="C75" s="497"/>
      <c r="D75" s="498"/>
      <c r="E75" s="498"/>
      <c r="F75" s="498"/>
      <c r="G75" s="498"/>
      <c r="H75" s="498"/>
      <c r="I75" s="499"/>
      <c r="J75" s="304"/>
      <c r="K75" s="489"/>
      <c r="L75" s="306"/>
      <c r="M75" s="315">
        <v>3721</v>
      </c>
      <c r="N75" s="316" t="s">
        <v>184</v>
      </c>
      <c r="O75" s="317"/>
      <c r="P75" s="318"/>
      <c r="Q75" s="319">
        <v>2000000</v>
      </c>
      <c r="R75" s="319">
        <v>2000000</v>
      </c>
      <c r="S75" s="319" t="s">
        <v>290</v>
      </c>
      <c r="T75" s="331"/>
      <c r="U75" s="351"/>
      <c r="V75" s="351"/>
      <c r="W75" s="351"/>
      <c r="X75" s="333"/>
      <c r="Z75" s="334"/>
      <c r="AA75" s="335"/>
      <c r="AB75" s="336"/>
    </row>
    <row r="76" spans="2:28" ht="74.25" customHeight="1">
      <c r="B76" s="496"/>
      <c r="C76" s="497"/>
      <c r="D76" s="498"/>
      <c r="E76" s="498"/>
      <c r="F76" s="498"/>
      <c r="G76" s="498"/>
      <c r="H76" s="498"/>
      <c r="I76" s="499"/>
      <c r="J76" s="304"/>
      <c r="K76" s="489"/>
      <c r="L76" s="306"/>
      <c r="M76" s="315">
        <v>3644</v>
      </c>
      <c r="N76" s="316" t="s">
        <v>185</v>
      </c>
      <c r="O76" s="317"/>
      <c r="P76" s="318"/>
      <c r="Q76" s="319">
        <v>3600000</v>
      </c>
      <c r="R76" s="319">
        <v>3600000</v>
      </c>
      <c r="S76" s="319" t="s">
        <v>290</v>
      </c>
      <c r="T76" s="331"/>
      <c r="U76" s="351"/>
      <c r="V76" s="351"/>
      <c r="W76" s="351"/>
      <c r="X76" s="333"/>
      <c r="Z76" s="334"/>
      <c r="AA76" s="335"/>
      <c r="AB76" s="336"/>
    </row>
    <row r="77" spans="2:28" ht="74.25" customHeight="1">
      <c r="B77" s="496"/>
      <c r="C77" s="497"/>
      <c r="D77" s="498"/>
      <c r="E77" s="498"/>
      <c r="F77" s="498"/>
      <c r="G77" s="498"/>
      <c r="H77" s="498"/>
      <c r="I77" s="499"/>
      <c r="J77" s="304"/>
      <c r="K77" s="489"/>
      <c r="L77" s="306"/>
      <c r="M77" s="315">
        <v>3539</v>
      </c>
      <c r="N77" s="316" t="s">
        <v>186</v>
      </c>
      <c r="O77" s="317"/>
      <c r="P77" s="318"/>
      <c r="Q77" s="319">
        <v>2083333</v>
      </c>
      <c r="R77" s="319">
        <v>2083333</v>
      </c>
      <c r="S77" s="319" t="s">
        <v>290</v>
      </c>
      <c r="T77" s="331"/>
      <c r="U77" s="351"/>
      <c r="V77" s="351"/>
      <c r="W77" s="351"/>
      <c r="X77" s="333"/>
      <c r="Z77" s="334"/>
      <c r="AA77" s="335"/>
      <c r="AB77" s="336"/>
    </row>
    <row r="78" spans="2:28" ht="28.5" customHeight="1" thickBot="1">
      <c r="B78" s="500" t="s">
        <v>41</v>
      </c>
      <c r="C78" s="501"/>
      <c r="D78" s="502" t="s">
        <v>56</v>
      </c>
      <c r="E78" s="502"/>
      <c r="F78" s="502"/>
      <c r="G78" s="502"/>
      <c r="H78" s="502"/>
      <c r="I78" s="503"/>
      <c r="J78" s="304"/>
      <c r="K78" s="489"/>
      <c r="L78" s="306"/>
      <c r="M78" s="504"/>
      <c r="N78" s="505"/>
      <c r="O78" s="506"/>
      <c r="P78" s="507"/>
      <c r="Q78" s="319"/>
      <c r="R78" s="508"/>
      <c r="T78" s="350"/>
      <c r="U78" s="332"/>
      <c r="V78" s="332"/>
      <c r="W78" s="351"/>
      <c r="X78" s="333"/>
      <c r="Y78" s="352"/>
      <c r="Z78" s="334"/>
      <c r="AA78" s="335"/>
      <c r="AB78" s="336"/>
    </row>
    <row r="79" spans="2:28" ht="28.5" customHeight="1" thickBot="1">
      <c r="B79" s="509" t="s">
        <v>42</v>
      </c>
      <c r="C79" s="510" t="s">
        <v>29</v>
      </c>
      <c r="D79" s="511" t="s">
        <v>311</v>
      </c>
      <c r="E79" s="511" t="s">
        <v>19</v>
      </c>
      <c r="F79" s="511" t="s">
        <v>40</v>
      </c>
      <c r="G79" s="512" t="s">
        <v>312</v>
      </c>
      <c r="H79" s="511" t="s">
        <v>31</v>
      </c>
      <c r="I79" s="513" t="s">
        <v>30</v>
      </c>
      <c r="J79" s="514"/>
      <c r="K79" s="514"/>
      <c r="L79" s="515"/>
      <c r="M79" s="516" t="s">
        <v>18</v>
      </c>
      <c r="N79" s="517"/>
      <c r="O79" s="518" t="s">
        <v>17</v>
      </c>
      <c r="P79" s="519"/>
      <c r="Q79" s="520"/>
      <c r="T79" s="376"/>
      <c r="U79" s="377"/>
      <c r="V79" s="377"/>
      <c r="X79" s="333"/>
      <c r="Z79" s="334"/>
      <c r="AA79" s="335"/>
      <c r="AB79" s="336"/>
    </row>
    <row r="80" spans="2:28" ht="33.75" customHeight="1" thickBot="1">
      <c r="B80" s="521"/>
      <c r="C80" s="522"/>
      <c r="D80" s="523"/>
      <c r="E80" s="523"/>
      <c r="F80" s="523"/>
      <c r="G80" s="523"/>
      <c r="H80" s="523"/>
      <c r="I80" s="524"/>
      <c r="J80" s="525"/>
      <c r="K80" s="525"/>
      <c r="L80" s="526"/>
      <c r="M80" s="527"/>
      <c r="N80" s="528"/>
      <c r="O80" s="511" t="s">
        <v>16</v>
      </c>
      <c r="P80" s="511" t="s">
        <v>15</v>
      </c>
      <c r="Q80" s="510" t="s">
        <v>14</v>
      </c>
      <c r="T80" s="352"/>
      <c r="U80" s="377"/>
      <c r="V80" s="377"/>
      <c r="X80" s="335"/>
      <c r="Z80" s="334"/>
      <c r="AA80" s="335"/>
      <c r="AB80" s="336"/>
    </row>
    <row r="81" spans="2:28" ht="39.75" customHeight="1" thickBot="1">
      <c r="B81" s="521"/>
      <c r="C81" s="553"/>
      <c r="D81" s="554"/>
      <c r="E81" s="554"/>
      <c r="F81" s="554"/>
      <c r="G81" s="554"/>
      <c r="H81" s="554"/>
      <c r="I81" s="555" t="s">
        <v>13</v>
      </c>
      <c r="J81" s="555" t="s">
        <v>12</v>
      </c>
      <c r="K81" s="555" t="s">
        <v>11</v>
      </c>
      <c r="L81" s="556" t="s">
        <v>10</v>
      </c>
      <c r="M81" s="557" t="s">
        <v>9</v>
      </c>
      <c r="N81" s="558" t="s">
        <v>8</v>
      </c>
      <c r="O81" s="554"/>
      <c r="P81" s="554"/>
      <c r="Q81" s="553"/>
      <c r="T81" s="352"/>
      <c r="U81" s="377"/>
      <c r="V81" s="377"/>
      <c r="X81" s="335"/>
      <c r="Z81" s="334"/>
      <c r="AA81" s="335"/>
      <c r="AB81" s="336"/>
    </row>
    <row r="82" spans="2:28" ht="54.6" customHeight="1">
      <c r="B82" s="562" t="s">
        <v>238</v>
      </c>
      <c r="C82" s="390" t="s">
        <v>234</v>
      </c>
      <c r="D82" s="563" t="s">
        <v>2</v>
      </c>
      <c r="E82" s="392" t="s">
        <v>280</v>
      </c>
      <c r="F82" s="564">
        <v>3</v>
      </c>
      <c r="G82" s="563" t="s">
        <v>2</v>
      </c>
      <c r="H82" s="394">
        <v>23500000</v>
      </c>
      <c r="I82" s="565">
        <v>23500000</v>
      </c>
      <c r="J82" s="395"/>
      <c r="K82" s="396"/>
      <c r="L82" s="395"/>
      <c r="M82" s="397">
        <v>45292</v>
      </c>
      <c r="N82" s="397">
        <v>45657</v>
      </c>
      <c r="O82" s="398">
        <f t="shared" ref="O82" si="0">+F83/F82</f>
        <v>1</v>
      </c>
      <c r="P82" s="398">
        <f t="shared" ref="P82" si="1">+H83/H82</f>
        <v>0.91077829787234044</v>
      </c>
      <c r="Q82" s="399">
        <f t="shared" ref="Q82:Q102" si="2">+(O82*O82)/P82</f>
        <v>1.0979620422841534</v>
      </c>
      <c r="T82" s="352"/>
      <c r="U82" s="400"/>
      <c r="V82" s="400"/>
      <c r="X82" s="401"/>
      <c r="Z82" s="334"/>
      <c r="AA82" s="335"/>
      <c r="AB82" s="336"/>
    </row>
    <row r="83" spans="2:28" ht="69" customHeight="1">
      <c r="B83" s="566"/>
      <c r="C83" s="403"/>
      <c r="D83" s="534" t="s">
        <v>1</v>
      </c>
      <c r="E83" s="405"/>
      <c r="F83" s="530">
        <v>3</v>
      </c>
      <c r="G83" s="534" t="s">
        <v>35</v>
      </c>
      <c r="H83" s="407">
        <v>21403290</v>
      </c>
      <c r="I83" s="531">
        <v>21403290</v>
      </c>
      <c r="J83" s="408"/>
      <c r="K83" s="409"/>
      <c r="L83" s="408"/>
      <c r="M83" s="410">
        <v>45292</v>
      </c>
      <c r="N83" s="410">
        <v>45657</v>
      </c>
      <c r="O83" s="411"/>
      <c r="P83" s="411"/>
      <c r="Q83" s="412"/>
      <c r="T83" s="352"/>
      <c r="U83" s="400"/>
      <c r="V83" s="400"/>
      <c r="X83" s="401"/>
      <c r="Z83" s="334"/>
      <c r="AA83" s="335"/>
      <c r="AB83" s="336"/>
    </row>
    <row r="84" spans="2:28" ht="34.9" customHeight="1">
      <c r="B84" s="566"/>
      <c r="C84" s="403" t="s">
        <v>230</v>
      </c>
      <c r="D84" s="534" t="s">
        <v>2</v>
      </c>
      <c r="E84" s="405" t="s">
        <v>281</v>
      </c>
      <c r="F84" s="530">
        <v>6</v>
      </c>
      <c r="G84" s="534" t="s">
        <v>2</v>
      </c>
      <c r="H84" s="407">
        <f>11500000+17670012</f>
        <v>29170012</v>
      </c>
      <c r="I84" s="552">
        <v>29170012</v>
      </c>
      <c r="J84" s="408"/>
      <c r="K84" s="409"/>
      <c r="L84" s="408"/>
      <c r="M84" s="410">
        <v>45292</v>
      </c>
      <c r="N84" s="410">
        <v>45657</v>
      </c>
      <c r="O84" s="411">
        <f t="shared" ref="O84" si="3">+F85/F84</f>
        <v>1</v>
      </c>
      <c r="P84" s="411">
        <f t="shared" ref="P84" si="4">+H85/H84</f>
        <v>0.91077830204526489</v>
      </c>
      <c r="Q84" s="412">
        <f t="shared" si="2"/>
        <v>1.097962037253607</v>
      </c>
      <c r="T84" s="352"/>
      <c r="U84" s="400"/>
      <c r="V84" s="400"/>
      <c r="X84" s="401"/>
      <c r="Z84" s="334"/>
      <c r="AA84" s="335"/>
      <c r="AB84" s="336"/>
    </row>
    <row r="85" spans="2:28" ht="34.9" customHeight="1">
      <c r="B85" s="566"/>
      <c r="C85" s="403"/>
      <c r="D85" s="534" t="s">
        <v>1</v>
      </c>
      <c r="E85" s="405"/>
      <c r="F85" s="530">
        <v>6</v>
      </c>
      <c r="G85" s="534" t="s">
        <v>35</v>
      </c>
      <c r="H85" s="407">
        <v>26567414</v>
      </c>
      <c r="I85" s="531">
        <v>26567414</v>
      </c>
      <c r="J85" s="408"/>
      <c r="K85" s="409"/>
      <c r="L85" s="408"/>
      <c r="M85" s="410">
        <v>45292</v>
      </c>
      <c r="N85" s="410">
        <v>45657</v>
      </c>
      <c r="O85" s="411"/>
      <c r="P85" s="411"/>
      <c r="Q85" s="412"/>
      <c r="T85" s="352"/>
      <c r="U85" s="400"/>
      <c r="V85" s="400"/>
      <c r="X85" s="401"/>
      <c r="Z85" s="334"/>
      <c r="AA85" s="335"/>
      <c r="AB85" s="336"/>
    </row>
    <row r="86" spans="2:28" ht="34.9" customHeight="1">
      <c r="B86" s="566"/>
      <c r="C86" s="403" t="s">
        <v>231</v>
      </c>
      <c r="D86" s="534" t="s">
        <v>2</v>
      </c>
      <c r="E86" s="405" t="s">
        <v>258</v>
      </c>
      <c r="F86" s="530">
        <v>33</v>
      </c>
      <c r="G86" s="534" t="s">
        <v>2</v>
      </c>
      <c r="H86" s="407">
        <f>8000000+60000000</f>
        <v>68000000</v>
      </c>
      <c r="I86" s="552">
        <v>68000000</v>
      </c>
      <c r="J86" s="408"/>
      <c r="K86" s="409"/>
      <c r="L86" s="408"/>
      <c r="M86" s="410">
        <v>45292</v>
      </c>
      <c r="N86" s="410">
        <v>45657</v>
      </c>
      <c r="O86" s="411">
        <f t="shared" ref="O86" si="5">+F87/F86</f>
        <v>1.1212121212121211</v>
      </c>
      <c r="P86" s="411">
        <f t="shared" ref="P86" si="6">+H87/H86</f>
        <v>0.91077830882352939</v>
      </c>
      <c r="Q86" s="412">
        <f t="shared" si="2"/>
        <v>1.3802663157149921</v>
      </c>
      <c r="T86" s="352"/>
      <c r="U86" s="400"/>
      <c r="V86" s="400"/>
      <c r="X86" s="401"/>
      <c r="Z86" s="334"/>
      <c r="AA86" s="335"/>
      <c r="AB86" s="336"/>
    </row>
    <row r="87" spans="2:28" ht="34.9" customHeight="1">
      <c r="B87" s="566"/>
      <c r="C87" s="403"/>
      <c r="D87" s="534" t="s">
        <v>1</v>
      </c>
      <c r="E87" s="405"/>
      <c r="F87" s="530">
        <v>37</v>
      </c>
      <c r="G87" s="534" t="s">
        <v>35</v>
      </c>
      <c r="H87" s="407">
        <v>61932925</v>
      </c>
      <c r="I87" s="531">
        <v>61932925</v>
      </c>
      <c r="J87" s="408"/>
      <c r="K87" s="409"/>
      <c r="L87" s="408"/>
      <c r="M87" s="410">
        <v>45292</v>
      </c>
      <c r="N87" s="410">
        <v>45657</v>
      </c>
      <c r="O87" s="411"/>
      <c r="P87" s="411"/>
      <c r="Q87" s="412"/>
      <c r="T87" s="352"/>
      <c r="U87" s="400"/>
      <c r="V87" s="400"/>
      <c r="X87" s="401"/>
      <c r="Z87" s="334"/>
      <c r="AA87" s="335"/>
      <c r="AB87" s="336"/>
    </row>
    <row r="88" spans="2:28" ht="34.9" customHeight="1">
      <c r="B88" s="566"/>
      <c r="C88" s="403" t="s">
        <v>232</v>
      </c>
      <c r="D88" s="534" t="s">
        <v>2</v>
      </c>
      <c r="E88" s="405" t="s">
        <v>283</v>
      </c>
      <c r="F88" s="530">
        <v>57</v>
      </c>
      <c r="G88" s="534" t="s">
        <v>2</v>
      </c>
      <c r="H88" s="407">
        <f>8500000+80000000</f>
        <v>88500000</v>
      </c>
      <c r="I88" s="552">
        <v>88500000</v>
      </c>
      <c r="J88" s="408"/>
      <c r="K88" s="409"/>
      <c r="L88" s="408"/>
      <c r="M88" s="410">
        <v>45292</v>
      </c>
      <c r="N88" s="410">
        <v>45657</v>
      </c>
      <c r="O88" s="411">
        <f t="shared" ref="O88" si="7">+F89/F88</f>
        <v>1.1754385964912282</v>
      </c>
      <c r="P88" s="411">
        <f t="shared" ref="P88" si="8">+H89/H88</f>
        <v>0.91077830508474578</v>
      </c>
      <c r="Q88" s="412">
        <f t="shared" si="2"/>
        <v>1.5170057152302374</v>
      </c>
      <c r="T88" s="352"/>
      <c r="U88" s="400"/>
      <c r="V88" s="400"/>
      <c r="X88" s="401"/>
      <c r="Z88" s="334"/>
      <c r="AA88" s="335"/>
      <c r="AB88" s="336"/>
    </row>
    <row r="89" spans="2:28" ht="34.9" customHeight="1">
      <c r="B89" s="566"/>
      <c r="C89" s="403"/>
      <c r="D89" s="534" t="s">
        <v>1</v>
      </c>
      <c r="E89" s="405"/>
      <c r="F89" s="530">
        <v>67</v>
      </c>
      <c r="G89" s="534" t="s">
        <v>35</v>
      </c>
      <c r="H89" s="407">
        <v>80603880</v>
      </c>
      <c r="I89" s="531">
        <v>80603880</v>
      </c>
      <c r="J89" s="408"/>
      <c r="K89" s="409"/>
      <c r="L89" s="408"/>
      <c r="M89" s="410">
        <v>45292</v>
      </c>
      <c r="N89" s="410">
        <v>45657</v>
      </c>
      <c r="O89" s="411"/>
      <c r="P89" s="411"/>
      <c r="Q89" s="412"/>
      <c r="T89" s="352"/>
      <c r="U89" s="400"/>
      <c r="V89" s="400"/>
      <c r="X89" s="401"/>
      <c r="Z89" s="334"/>
      <c r="AA89" s="335"/>
      <c r="AB89" s="336"/>
    </row>
    <row r="90" spans="2:28" ht="34.9" customHeight="1">
      <c r="B90" s="566"/>
      <c r="C90" s="403" t="s">
        <v>233</v>
      </c>
      <c r="D90" s="534" t="s">
        <v>2</v>
      </c>
      <c r="E90" s="405" t="s">
        <v>282</v>
      </c>
      <c r="F90" s="530">
        <v>85</v>
      </c>
      <c r="G90" s="534" t="s">
        <v>2</v>
      </c>
      <c r="H90" s="407">
        <f>26000000+100000000</f>
        <v>126000000</v>
      </c>
      <c r="I90" s="552">
        <v>126000000</v>
      </c>
      <c r="J90" s="408"/>
      <c r="K90" s="409"/>
      <c r="L90" s="408"/>
      <c r="M90" s="410">
        <v>45292</v>
      </c>
      <c r="N90" s="410">
        <v>45657</v>
      </c>
      <c r="O90" s="411">
        <f t="shared" ref="O90" si="9">+F91/F90</f>
        <v>1.1176470588235294</v>
      </c>
      <c r="P90" s="411">
        <f t="shared" ref="P90" si="10">+H91/H90</f>
        <v>0.91077830158730155</v>
      </c>
      <c r="Q90" s="412">
        <f t="shared" si="2"/>
        <v>1.3715027531067632</v>
      </c>
      <c r="T90" s="352"/>
      <c r="U90" s="400"/>
      <c r="V90" s="400"/>
      <c r="X90" s="401"/>
      <c r="Z90" s="334"/>
      <c r="AA90" s="335"/>
      <c r="AB90" s="336"/>
    </row>
    <row r="91" spans="2:28" ht="34.9" customHeight="1">
      <c r="B91" s="566"/>
      <c r="C91" s="403"/>
      <c r="D91" s="534" t="s">
        <v>1</v>
      </c>
      <c r="E91" s="405"/>
      <c r="F91" s="530">
        <v>95</v>
      </c>
      <c r="G91" s="534" t="s">
        <v>35</v>
      </c>
      <c r="H91" s="407">
        <v>114758066</v>
      </c>
      <c r="I91" s="531">
        <v>114758066</v>
      </c>
      <c r="J91" s="408"/>
      <c r="K91" s="409"/>
      <c r="L91" s="408"/>
      <c r="M91" s="410">
        <v>45292</v>
      </c>
      <c r="N91" s="410">
        <v>45657</v>
      </c>
      <c r="O91" s="411"/>
      <c r="P91" s="411"/>
      <c r="Q91" s="412"/>
      <c r="T91" s="352"/>
      <c r="U91" s="400"/>
      <c r="V91" s="400"/>
      <c r="X91" s="401"/>
      <c r="Z91" s="334"/>
      <c r="AA91" s="335"/>
      <c r="AB91" s="336"/>
    </row>
    <row r="92" spans="2:28" ht="34.9" customHeight="1">
      <c r="B92" s="566" t="s">
        <v>239</v>
      </c>
      <c r="C92" s="403" t="s">
        <v>235</v>
      </c>
      <c r="D92" s="534" t="s">
        <v>2</v>
      </c>
      <c r="E92" s="405" t="s">
        <v>301</v>
      </c>
      <c r="F92" s="530">
        <v>1</v>
      </c>
      <c r="G92" s="534" t="s">
        <v>2</v>
      </c>
      <c r="H92" s="532">
        <v>35324667</v>
      </c>
      <c r="I92" s="533">
        <v>35324667</v>
      </c>
      <c r="J92" s="408"/>
      <c r="K92" s="409"/>
      <c r="L92" s="408"/>
      <c r="M92" s="410">
        <v>45292</v>
      </c>
      <c r="N92" s="410">
        <v>45657</v>
      </c>
      <c r="O92" s="411">
        <f t="shared" ref="O92" si="11">+F93/F92</f>
        <v>1</v>
      </c>
      <c r="P92" s="411">
        <f t="shared" ref="P92" si="12">+H93/H92</f>
        <v>0.59151300704405796</v>
      </c>
      <c r="Q92" s="412">
        <f t="shared" si="2"/>
        <v>1.6905798994974872</v>
      </c>
      <c r="X92" s="413"/>
      <c r="Z92" s="334"/>
      <c r="AA92" s="335"/>
      <c r="AB92" s="336"/>
    </row>
    <row r="93" spans="2:28" ht="58.15" customHeight="1">
      <c r="B93" s="566"/>
      <c r="C93" s="403"/>
      <c r="D93" s="534" t="s">
        <v>1</v>
      </c>
      <c r="E93" s="405"/>
      <c r="F93" s="530">
        <v>1</v>
      </c>
      <c r="G93" s="534" t="s">
        <v>35</v>
      </c>
      <c r="H93" s="532">
        <f>2850000+18045000</f>
        <v>20895000</v>
      </c>
      <c r="I93" s="533">
        <v>20895000</v>
      </c>
      <c r="J93" s="408"/>
      <c r="K93" s="409"/>
      <c r="L93" s="408"/>
      <c r="M93" s="410">
        <v>45292</v>
      </c>
      <c r="N93" s="410">
        <v>45657</v>
      </c>
      <c r="O93" s="411"/>
      <c r="P93" s="411"/>
      <c r="Q93" s="412"/>
      <c r="X93" s="413"/>
      <c r="Z93" s="334"/>
      <c r="AA93" s="335"/>
      <c r="AB93" s="336"/>
    </row>
    <row r="94" spans="2:28" ht="34.9" customHeight="1">
      <c r="B94" s="566"/>
      <c r="C94" s="403" t="s">
        <v>236</v>
      </c>
      <c r="D94" s="534" t="s">
        <v>2</v>
      </c>
      <c r="E94" s="405" t="s">
        <v>302</v>
      </c>
      <c r="F94" s="530">
        <v>31</v>
      </c>
      <c r="G94" s="534" t="s">
        <v>2</v>
      </c>
      <c r="H94" s="532">
        <v>353709695</v>
      </c>
      <c r="I94" s="533">
        <v>353709695</v>
      </c>
      <c r="J94" s="408"/>
      <c r="K94" s="409"/>
      <c r="L94" s="408"/>
      <c r="M94" s="410">
        <v>45292</v>
      </c>
      <c r="N94" s="410">
        <v>45657</v>
      </c>
      <c r="O94" s="411">
        <f t="shared" ref="O94" si="13">+F95/F94</f>
        <v>1</v>
      </c>
      <c r="P94" s="411">
        <f t="shared" ref="P94" si="14">+H95/H94</f>
        <v>0.98749894599298449</v>
      </c>
      <c r="Q94" s="412">
        <f t="shared" si="2"/>
        <v>1.0126593087088767</v>
      </c>
      <c r="X94" s="413"/>
      <c r="Z94" s="334"/>
      <c r="AA94" s="335"/>
      <c r="AB94" s="336"/>
    </row>
    <row r="95" spans="2:28" ht="60.6" customHeight="1">
      <c r="B95" s="566"/>
      <c r="C95" s="403"/>
      <c r="D95" s="534" t="s">
        <v>1</v>
      </c>
      <c r="E95" s="405"/>
      <c r="F95" s="530">
        <v>31</v>
      </c>
      <c r="G95" s="534" t="s">
        <v>35</v>
      </c>
      <c r="H95" s="532">
        <v>349287951</v>
      </c>
      <c r="I95" s="533">
        <v>349287951</v>
      </c>
      <c r="J95" s="408"/>
      <c r="K95" s="409"/>
      <c r="L95" s="408"/>
      <c r="M95" s="410">
        <v>45292</v>
      </c>
      <c r="N95" s="410">
        <v>45657</v>
      </c>
      <c r="O95" s="411"/>
      <c r="P95" s="411"/>
      <c r="Q95" s="412"/>
      <c r="X95" s="413"/>
      <c r="Z95" s="334"/>
      <c r="AA95" s="335"/>
      <c r="AB95" s="336"/>
    </row>
    <row r="96" spans="2:28" ht="34.9" customHeight="1">
      <c r="B96" s="566"/>
      <c r="C96" s="403" t="s">
        <v>237</v>
      </c>
      <c r="D96" s="534" t="s">
        <v>2</v>
      </c>
      <c r="E96" s="405" t="s">
        <v>225</v>
      </c>
      <c r="F96" s="530">
        <v>375</v>
      </c>
      <c r="G96" s="534" t="s">
        <v>2</v>
      </c>
      <c r="H96" s="532">
        <v>432900000</v>
      </c>
      <c r="I96" s="533">
        <v>432900000</v>
      </c>
      <c r="J96" s="408"/>
      <c r="K96" s="409"/>
      <c r="L96" s="408"/>
      <c r="M96" s="410">
        <v>45292</v>
      </c>
      <c r="N96" s="410">
        <v>45657</v>
      </c>
      <c r="O96" s="411">
        <f t="shared" ref="O96" si="15">+F97/F96</f>
        <v>1.6213333333333333</v>
      </c>
      <c r="P96" s="411">
        <f t="shared" ref="P96" si="16">+H97/H96</f>
        <v>0.95000513975513978</v>
      </c>
      <c r="Q96" s="412">
        <f t="shared" si="2"/>
        <v>2.7670605850146464</v>
      </c>
      <c r="X96" s="413"/>
      <c r="Z96" s="334"/>
      <c r="AA96" s="335"/>
      <c r="AB96" s="336"/>
    </row>
    <row r="97" spans="2:28" ht="34.9" customHeight="1">
      <c r="B97" s="566"/>
      <c r="C97" s="403"/>
      <c r="D97" s="534" t="s">
        <v>1</v>
      </c>
      <c r="E97" s="405"/>
      <c r="F97" s="530">
        <v>608</v>
      </c>
      <c r="G97" s="534" t="s">
        <v>35</v>
      </c>
      <c r="H97" s="532">
        <f>85956625+325300600</f>
        <v>411257225</v>
      </c>
      <c r="I97" s="533">
        <v>411257225</v>
      </c>
      <c r="J97" s="408"/>
      <c r="K97" s="409"/>
      <c r="L97" s="408"/>
      <c r="M97" s="410">
        <v>45292</v>
      </c>
      <c r="N97" s="410">
        <v>45657</v>
      </c>
      <c r="O97" s="411"/>
      <c r="P97" s="411"/>
      <c r="Q97" s="412"/>
      <c r="X97" s="413"/>
      <c r="Z97" s="334"/>
      <c r="AA97" s="335"/>
      <c r="AB97" s="336"/>
    </row>
    <row r="98" spans="2:28" ht="45" customHeight="1">
      <c r="B98" s="566" t="s">
        <v>241</v>
      </c>
      <c r="C98" s="403" t="s">
        <v>222</v>
      </c>
      <c r="D98" s="534" t="s">
        <v>2</v>
      </c>
      <c r="E98" s="405" t="s">
        <v>225</v>
      </c>
      <c r="F98" s="530">
        <v>200</v>
      </c>
      <c r="G98" s="534" t="s">
        <v>2</v>
      </c>
      <c r="H98" s="407">
        <v>127653333</v>
      </c>
      <c r="I98" s="531">
        <v>127653333</v>
      </c>
      <c r="J98" s="408"/>
      <c r="K98" s="409"/>
      <c r="L98" s="408"/>
      <c r="M98" s="410">
        <v>45292</v>
      </c>
      <c r="N98" s="410">
        <v>45657</v>
      </c>
      <c r="O98" s="411">
        <f t="shared" ref="O98" si="17">+F99/F98</f>
        <v>0.70499999999999996</v>
      </c>
      <c r="P98" s="411">
        <f t="shared" ref="P98" si="18">+H99/H98</f>
        <v>0.99477751983177753</v>
      </c>
      <c r="Q98" s="412">
        <f t="shared" si="2"/>
        <v>0.4996343303817819</v>
      </c>
      <c r="X98" s="413"/>
    </row>
    <row r="99" spans="2:28" ht="45" customHeight="1">
      <c r="B99" s="566"/>
      <c r="C99" s="403"/>
      <c r="D99" s="534" t="s">
        <v>1</v>
      </c>
      <c r="E99" s="405"/>
      <c r="F99" s="530">
        <v>141</v>
      </c>
      <c r="G99" s="534" t="s">
        <v>35</v>
      </c>
      <c r="H99" s="532">
        <v>126986666</v>
      </c>
      <c r="I99" s="533">
        <v>126986666</v>
      </c>
      <c r="J99" s="408"/>
      <c r="K99" s="409"/>
      <c r="L99" s="408"/>
      <c r="M99" s="410">
        <v>45292</v>
      </c>
      <c r="N99" s="410">
        <v>45657</v>
      </c>
      <c r="O99" s="411"/>
      <c r="P99" s="411"/>
      <c r="Q99" s="412"/>
      <c r="AB99" s="336"/>
    </row>
    <row r="100" spans="2:28" ht="45" customHeight="1">
      <c r="B100" s="566" t="s">
        <v>242</v>
      </c>
      <c r="C100" s="403" t="s">
        <v>240</v>
      </c>
      <c r="D100" s="534" t="s">
        <v>2</v>
      </c>
      <c r="E100" s="405" t="s">
        <v>284</v>
      </c>
      <c r="F100" s="530">
        <v>100</v>
      </c>
      <c r="G100" s="534" t="s">
        <v>2</v>
      </c>
      <c r="H100" s="407">
        <v>301000000</v>
      </c>
      <c r="I100" s="552">
        <v>301000000</v>
      </c>
      <c r="J100" s="408"/>
      <c r="K100" s="409"/>
      <c r="L100" s="408"/>
      <c r="M100" s="410">
        <v>45292</v>
      </c>
      <c r="N100" s="410">
        <v>45657</v>
      </c>
      <c r="O100" s="411">
        <f t="shared" ref="O100" si="19">+F101/F100</f>
        <v>1.05</v>
      </c>
      <c r="P100" s="411">
        <f t="shared" ref="P100" si="20">+H101/H100</f>
        <v>8.5249019933554812E-2</v>
      </c>
      <c r="Q100" s="412">
        <f t="shared" si="2"/>
        <v>12.932699998889321</v>
      </c>
    </row>
    <row r="101" spans="2:28" ht="45" customHeight="1">
      <c r="B101" s="566"/>
      <c r="C101" s="403"/>
      <c r="D101" s="534" t="s">
        <v>1</v>
      </c>
      <c r="E101" s="405"/>
      <c r="F101" s="530">
        <v>105</v>
      </c>
      <c r="G101" s="534" t="s">
        <v>35</v>
      </c>
      <c r="H101" s="407">
        <v>25659955</v>
      </c>
      <c r="I101" s="552">
        <v>25659955</v>
      </c>
      <c r="J101" s="408"/>
      <c r="K101" s="409"/>
      <c r="L101" s="408"/>
      <c r="M101" s="410">
        <v>45292</v>
      </c>
      <c r="N101" s="410">
        <v>45657</v>
      </c>
      <c r="O101" s="411"/>
      <c r="P101" s="411"/>
      <c r="Q101" s="412"/>
    </row>
    <row r="102" spans="2:28" ht="45" customHeight="1">
      <c r="B102" s="566"/>
      <c r="C102" s="403" t="s">
        <v>259</v>
      </c>
      <c r="D102" s="534" t="s">
        <v>2</v>
      </c>
      <c r="E102" s="405" t="s">
        <v>285</v>
      </c>
      <c r="F102" s="530">
        <v>100</v>
      </c>
      <c r="G102" s="534" t="s">
        <v>2</v>
      </c>
      <c r="H102" s="407">
        <v>17920000</v>
      </c>
      <c r="I102" s="552">
        <v>17920000</v>
      </c>
      <c r="J102" s="408"/>
      <c r="K102" s="409"/>
      <c r="L102" s="408"/>
      <c r="M102" s="410">
        <v>45292</v>
      </c>
      <c r="N102" s="410">
        <v>45657</v>
      </c>
      <c r="O102" s="411">
        <f t="shared" ref="O102" si="21">+F103/F102</f>
        <v>1.05</v>
      </c>
      <c r="P102" s="411">
        <f t="shared" ref="P102" si="22">+H103/H102</f>
        <v>0</v>
      </c>
      <c r="Q102" s="412">
        <v>0</v>
      </c>
    </row>
    <row r="103" spans="2:28" ht="45" customHeight="1" thickBot="1">
      <c r="B103" s="567"/>
      <c r="C103" s="415"/>
      <c r="D103" s="568" t="s">
        <v>1</v>
      </c>
      <c r="E103" s="417"/>
      <c r="F103" s="569">
        <v>105</v>
      </c>
      <c r="G103" s="568" t="s">
        <v>35</v>
      </c>
      <c r="H103" s="570">
        <v>0</v>
      </c>
      <c r="I103" s="571">
        <v>0</v>
      </c>
      <c r="J103" s="420"/>
      <c r="K103" s="421"/>
      <c r="L103" s="420"/>
      <c r="M103" s="422">
        <v>45292</v>
      </c>
      <c r="N103" s="422">
        <v>45657</v>
      </c>
      <c r="O103" s="423"/>
      <c r="P103" s="423"/>
      <c r="Q103" s="424"/>
    </row>
    <row r="104" spans="2:28" ht="30" customHeight="1">
      <c r="B104" s="538"/>
      <c r="C104" s="559" t="s">
        <v>7</v>
      </c>
      <c r="D104" s="529"/>
      <c r="E104" s="549"/>
      <c r="F104" s="550"/>
      <c r="G104" s="529" t="s">
        <v>2</v>
      </c>
      <c r="H104" s="560">
        <f>H82+H84+H86+H88+H90+H92+H94+H96+H98+H100+H102</f>
        <v>1603677707</v>
      </c>
      <c r="I104" s="560">
        <f>I82+I84+I86+I88+I90+I92+I94+I96+I98+I100+I102</f>
        <v>1603677707</v>
      </c>
      <c r="J104" s="551"/>
      <c r="K104" s="551"/>
      <c r="L104" s="551"/>
      <c r="M104" s="561">
        <v>45292</v>
      </c>
      <c r="N104" s="561">
        <v>45657</v>
      </c>
      <c r="O104" s="541"/>
      <c r="P104" s="541"/>
      <c r="Q104" s="542"/>
    </row>
    <row r="105" spans="2:28" ht="30" customHeight="1">
      <c r="B105" s="543"/>
      <c r="C105" s="539"/>
      <c r="D105" s="404"/>
      <c r="E105" s="544"/>
      <c r="F105" s="536"/>
      <c r="G105" s="404" t="s">
        <v>35</v>
      </c>
      <c r="H105" s="545">
        <f>H83+H85+H87+H89+H91+H93+H95+H97+H99+H101+H103</f>
        <v>1239352372</v>
      </c>
      <c r="I105" s="545">
        <f>I83+I85+I87+I89+I91+I93+I95+I97+I99+I101+I103</f>
        <v>1239352372</v>
      </c>
      <c r="J105" s="537"/>
      <c r="K105" s="546"/>
      <c r="L105" s="537"/>
      <c r="M105" s="540">
        <v>45292</v>
      </c>
      <c r="N105" s="540">
        <v>45657</v>
      </c>
      <c r="O105" s="547"/>
      <c r="P105" s="547"/>
      <c r="Q105" s="548"/>
    </row>
    <row r="106" spans="2:28">
      <c r="D106" s="446"/>
      <c r="H106" s="447"/>
      <c r="I106" s="448"/>
      <c r="J106" s="334"/>
      <c r="K106" s="334"/>
      <c r="L106" s="334"/>
      <c r="M106" s="449"/>
      <c r="N106" s="449"/>
      <c r="O106" s="448"/>
      <c r="P106" s="450"/>
      <c r="Q106" s="451"/>
      <c r="R106" s="450"/>
    </row>
    <row r="107" spans="2:28" ht="15">
      <c r="B107" s="452" t="s">
        <v>37</v>
      </c>
      <c r="C107" s="452"/>
      <c r="D107" s="453" t="s">
        <v>6</v>
      </c>
      <c r="E107" s="453"/>
      <c r="F107" s="453"/>
      <c r="G107" s="453"/>
      <c r="H107" s="453"/>
      <c r="I107" s="453"/>
      <c r="J107" s="454" t="s">
        <v>38</v>
      </c>
      <c r="K107" s="453" t="s">
        <v>39</v>
      </c>
      <c r="L107" s="453"/>
      <c r="M107" s="455" t="s">
        <v>5</v>
      </c>
      <c r="N107" s="456"/>
      <c r="O107" s="456"/>
      <c r="P107" s="456"/>
      <c r="Q107" s="456"/>
    </row>
    <row r="108" spans="2:28" ht="26.25" customHeight="1">
      <c r="B108" s="457" t="s">
        <v>83</v>
      </c>
      <c r="C108" s="458"/>
      <c r="D108" s="457" t="s">
        <v>84</v>
      </c>
      <c r="E108" s="459"/>
      <c r="F108" s="459"/>
      <c r="G108" s="459"/>
      <c r="H108" s="459"/>
      <c r="I108" s="458"/>
      <c r="J108" s="379" t="s">
        <v>76</v>
      </c>
      <c r="K108" s="460" t="s">
        <v>2</v>
      </c>
      <c r="L108" s="461">
        <v>5.48</v>
      </c>
      <c r="M108" s="462" t="s">
        <v>77</v>
      </c>
      <c r="N108" s="462"/>
      <c r="O108" s="462"/>
      <c r="P108" s="462"/>
      <c r="Q108" s="462"/>
    </row>
    <row r="109" spans="2:28" ht="28.5" customHeight="1">
      <c r="B109" s="463"/>
      <c r="C109" s="464"/>
      <c r="D109" s="463"/>
      <c r="E109" s="465"/>
      <c r="F109" s="465"/>
      <c r="G109" s="465"/>
      <c r="H109" s="465"/>
      <c r="I109" s="464"/>
      <c r="J109" s="379"/>
      <c r="K109" s="460" t="s">
        <v>1</v>
      </c>
      <c r="L109" s="461">
        <v>5.61</v>
      </c>
      <c r="M109" s="462"/>
      <c r="N109" s="462"/>
      <c r="O109" s="462"/>
      <c r="P109" s="462"/>
      <c r="Q109" s="462"/>
    </row>
    <row r="110" spans="2:28" ht="34.9" customHeight="1">
      <c r="B110" s="467"/>
      <c r="C110" s="468"/>
      <c r="D110" s="467" t="s">
        <v>4</v>
      </c>
      <c r="E110" s="469"/>
      <c r="F110" s="469"/>
      <c r="G110" s="469"/>
      <c r="H110" s="469"/>
      <c r="I110" s="468"/>
      <c r="J110" s="378"/>
      <c r="K110" s="460" t="s">
        <v>2</v>
      </c>
      <c r="L110" s="470"/>
      <c r="M110" s="471" t="s">
        <v>3</v>
      </c>
      <c r="N110" s="471"/>
      <c r="O110" s="471"/>
      <c r="P110" s="471"/>
      <c r="Q110" s="471"/>
    </row>
    <row r="111" spans="2:28" ht="37.15" customHeight="1">
      <c r="B111" s="472"/>
      <c r="C111" s="473"/>
      <c r="D111" s="472"/>
      <c r="E111" s="474"/>
      <c r="F111" s="474"/>
      <c r="G111" s="474"/>
      <c r="H111" s="474"/>
      <c r="I111" s="473"/>
      <c r="J111" s="378"/>
      <c r="K111" s="460" t="s">
        <v>1</v>
      </c>
      <c r="L111" s="466"/>
      <c r="M111" s="471"/>
      <c r="N111" s="471"/>
      <c r="O111" s="471"/>
      <c r="P111" s="471"/>
      <c r="Q111" s="471"/>
    </row>
    <row r="112" spans="2:28" ht="15">
      <c r="B112" s="467"/>
      <c r="C112" s="468"/>
      <c r="D112" s="467" t="s">
        <v>4</v>
      </c>
      <c r="E112" s="469"/>
      <c r="F112" s="469"/>
      <c r="G112" s="469"/>
      <c r="H112" s="469"/>
      <c r="I112" s="468"/>
      <c r="J112" s="378"/>
      <c r="K112" s="460" t="s">
        <v>2</v>
      </c>
      <c r="L112" s="466"/>
      <c r="M112" s="475" t="s">
        <v>78</v>
      </c>
      <c r="N112" s="475"/>
      <c r="O112" s="475"/>
      <c r="P112" s="475"/>
      <c r="Q112" s="475"/>
    </row>
    <row r="113" spans="2:53" ht="15">
      <c r="B113" s="472"/>
      <c r="C113" s="473"/>
      <c r="D113" s="472"/>
      <c r="E113" s="474"/>
      <c r="F113" s="474"/>
      <c r="G113" s="474"/>
      <c r="H113" s="474"/>
      <c r="I113" s="473"/>
      <c r="J113" s="378"/>
      <c r="K113" s="460" t="s">
        <v>1</v>
      </c>
      <c r="L113" s="466"/>
      <c r="M113" s="475"/>
      <c r="N113" s="475"/>
      <c r="O113" s="475"/>
      <c r="P113" s="475"/>
      <c r="Q113" s="475"/>
    </row>
    <row r="114" spans="2:53" ht="58.15" customHeight="1">
      <c r="B114" s="457" t="s">
        <v>256</v>
      </c>
      <c r="C114" s="459"/>
      <c r="D114" s="459"/>
      <c r="E114" s="459"/>
      <c r="F114" s="459"/>
      <c r="G114" s="459"/>
      <c r="H114" s="459"/>
      <c r="I114" s="459"/>
      <c r="J114" s="459"/>
      <c r="K114" s="459"/>
      <c r="L114" s="458"/>
      <c r="M114" s="471" t="s">
        <v>0</v>
      </c>
      <c r="N114" s="471"/>
      <c r="O114" s="471"/>
      <c r="P114" s="471"/>
      <c r="Q114" s="471"/>
    </row>
    <row r="115" spans="2:53" ht="69" customHeight="1">
      <c r="B115" s="463"/>
      <c r="C115" s="465"/>
      <c r="D115" s="465"/>
      <c r="E115" s="465"/>
      <c r="F115" s="465"/>
      <c r="G115" s="465"/>
      <c r="H115" s="465"/>
      <c r="I115" s="465"/>
      <c r="J115" s="465"/>
      <c r="K115" s="465"/>
      <c r="L115" s="464"/>
      <c r="M115" s="471"/>
      <c r="N115" s="471"/>
      <c r="O115" s="471"/>
      <c r="P115" s="471"/>
      <c r="Q115" s="471"/>
    </row>
    <row r="116" spans="2:53">
      <c r="B116" s="476" t="s">
        <v>45</v>
      </c>
      <c r="C116" s="476"/>
      <c r="D116" s="476"/>
      <c r="E116" s="476"/>
      <c r="F116" s="476"/>
      <c r="G116" s="476"/>
      <c r="H116" s="476"/>
      <c r="I116" s="476"/>
      <c r="J116" s="476"/>
      <c r="K116" s="476"/>
      <c r="L116" s="476"/>
      <c r="M116" s="476"/>
      <c r="N116" s="476"/>
      <c r="O116" s="476"/>
      <c r="P116" s="476"/>
      <c r="Q116" s="476"/>
    </row>
    <row r="117" spans="2:53">
      <c r="B117" s="477"/>
      <c r="C117" s="477"/>
      <c r="D117" s="477"/>
      <c r="E117" s="477"/>
      <c r="F117" s="477"/>
      <c r="G117" s="477"/>
      <c r="H117" s="477"/>
      <c r="I117" s="477"/>
      <c r="J117" s="477"/>
      <c r="K117" s="477"/>
      <c r="L117" s="477"/>
      <c r="M117" s="477"/>
      <c r="N117" s="477"/>
      <c r="O117" s="477"/>
      <c r="P117" s="477"/>
      <c r="Q117" s="477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</row>
    <row r="118" spans="2:53"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</row>
    <row r="119" spans="2:53"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</row>
    <row r="120" spans="2:53"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</row>
    <row r="121" spans="2:53"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</row>
    <row r="122" spans="2:53"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</row>
    <row r="123" spans="2:53"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</row>
    <row r="124" spans="2:53"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</row>
    <row r="125" spans="2:53"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</row>
    <row r="126" spans="2:53"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</row>
    <row r="127" spans="2:53"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</row>
    <row r="128" spans="2:53"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</row>
    <row r="129" spans="18:53"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</row>
    <row r="130" spans="18:53"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</row>
    <row r="131" spans="18:53"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</row>
    <row r="132" spans="18:53"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</row>
    <row r="133" spans="18:53"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</row>
    <row r="134" spans="18:53"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</row>
    <row r="135" spans="18:53"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</row>
    <row r="136" spans="18:53"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</row>
    <row r="137" spans="18:53"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</row>
    <row r="138" spans="18:53"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</row>
    <row r="139" spans="18:53"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</row>
    <row r="140" spans="18:53"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</row>
    <row r="141" spans="18:53"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</row>
    <row r="142" spans="18:53"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</row>
    <row r="143" spans="18:53"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</row>
    <row r="144" spans="18:53"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</row>
    <row r="145" spans="18:53"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</row>
    <row r="146" spans="18:53"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</row>
    <row r="147" spans="18:53"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</row>
    <row r="148" spans="18:53"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</row>
    <row r="149" spans="18:53"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</row>
  </sheetData>
  <mergeCells count="197">
    <mergeCell ref="P82:P83"/>
    <mergeCell ref="O82:O83"/>
    <mergeCell ref="Q88:Q89"/>
    <mergeCell ref="P88:P89"/>
    <mergeCell ref="O88:O89"/>
    <mergeCell ref="Q86:Q87"/>
    <mergeCell ref="P86:P87"/>
    <mergeCell ref="O86:O87"/>
    <mergeCell ref="Q84:Q85"/>
    <mergeCell ref="P84:P85"/>
    <mergeCell ref="O84:O85"/>
    <mergeCell ref="N72:P72"/>
    <mergeCell ref="N39:P39"/>
    <mergeCell ref="N40:P40"/>
    <mergeCell ref="N41:P41"/>
    <mergeCell ref="N42:P42"/>
    <mergeCell ref="N43:P43"/>
    <mergeCell ref="N44:P44"/>
    <mergeCell ref="N45:P45"/>
    <mergeCell ref="N46:P46"/>
    <mergeCell ref="N47:P47"/>
    <mergeCell ref="N48:P48"/>
    <mergeCell ref="N49:P49"/>
    <mergeCell ref="N50:P50"/>
    <mergeCell ref="N51:P51"/>
    <mergeCell ref="N52:P52"/>
    <mergeCell ref="N53:P53"/>
    <mergeCell ref="N67:P67"/>
    <mergeCell ref="N68:P68"/>
    <mergeCell ref="N69:P69"/>
    <mergeCell ref="N70:P70"/>
    <mergeCell ref="N71:P71"/>
    <mergeCell ref="N62:P62"/>
    <mergeCell ref="N63:P63"/>
    <mergeCell ref="N64:P64"/>
    <mergeCell ref="N65:P65"/>
    <mergeCell ref="N66:P66"/>
    <mergeCell ref="N36:P36"/>
    <mergeCell ref="N37:P37"/>
    <mergeCell ref="N38:P38"/>
    <mergeCell ref="N60:P60"/>
    <mergeCell ref="N61:P61"/>
    <mergeCell ref="N54:P54"/>
    <mergeCell ref="N55:P55"/>
    <mergeCell ref="N56:P56"/>
    <mergeCell ref="N57:P57"/>
    <mergeCell ref="N58:P58"/>
    <mergeCell ref="N59:P59"/>
    <mergeCell ref="N31:P31"/>
    <mergeCell ref="N32:P32"/>
    <mergeCell ref="N33:P33"/>
    <mergeCell ref="N34:P34"/>
    <mergeCell ref="N35:P35"/>
    <mergeCell ref="N26:P26"/>
    <mergeCell ref="N27:P27"/>
    <mergeCell ref="N28:P28"/>
    <mergeCell ref="N29:P29"/>
    <mergeCell ref="N30:P30"/>
    <mergeCell ref="N21:P21"/>
    <mergeCell ref="N22:P22"/>
    <mergeCell ref="N23:P23"/>
    <mergeCell ref="N24:P24"/>
    <mergeCell ref="N25:P25"/>
    <mergeCell ref="B2:B5"/>
    <mergeCell ref="C2:M3"/>
    <mergeCell ref="N2:O2"/>
    <mergeCell ref="P2:Q5"/>
    <mergeCell ref="N3:O3"/>
    <mergeCell ref="C4:M5"/>
    <mergeCell ref="N4:O4"/>
    <mergeCell ref="N5:O5"/>
    <mergeCell ref="M10:S10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78"/>
    <mergeCell ref="B13:C13"/>
    <mergeCell ref="D13:I13"/>
    <mergeCell ref="N13:P13"/>
    <mergeCell ref="N15:P15"/>
    <mergeCell ref="N16:P16"/>
    <mergeCell ref="N17:P17"/>
    <mergeCell ref="N18:P18"/>
    <mergeCell ref="N19:P19"/>
    <mergeCell ref="N20:P20"/>
    <mergeCell ref="N73:P73"/>
    <mergeCell ref="B79:B81"/>
    <mergeCell ref="C79:C81"/>
    <mergeCell ref="D79:D81"/>
    <mergeCell ref="E79:E81"/>
    <mergeCell ref="F79:F81"/>
    <mergeCell ref="G79:G81"/>
    <mergeCell ref="U13:W13"/>
    <mergeCell ref="B14:C14"/>
    <mergeCell ref="D14:I14"/>
    <mergeCell ref="N14:P14"/>
    <mergeCell ref="U14:W14"/>
    <mergeCell ref="D78:I78"/>
    <mergeCell ref="N78:P78"/>
    <mergeCell ref="U78:V78"/>
    <mergeCell ref="H79:H81"/>
    <mergeCell ref="I79:L80"/>
    <mergeCell ref="M79:N80"/>
    <mergeCell ref="O79:Q79"/>
    <mergeCell ref="U79:V79"/>
    <mergeCell ref="O80:O81"/>
    <mergeCell ref="P80:P81"/>
    <mergeCell ref="Q80:Q81"/>
    <mergeCell ref="U80:V80"/>
    <mergeCell ref="U81:V81"/>
    <mergeCell ref="B98:B99"/>
    <mergeCell ref="C98:C99"/>
    <mergeCell ref="E98:E99"/>
    <mergeCell ref="O98:O99"/>
    <mergeCell ref="P98:P99"/>
    <mergeCell ref="Q98:Q99"/>
    <mergeCell ref="C82:C83"/>
    <mergeCell ref="C84:C85"/>
    <mergeCell ref="B82:B91"/>
    <mergeCell ref="B92:B97"/>
    <mergeCell ref="Q96:Q97"/>
    <mergeCell ref="P96:P97"/>
    <mergeCell ref="O96:O97"/>
    <mergeCell ref="C88:C89"/>
    <mergeCell ref="Q94:Q95"/>
    <mergeCell ref="P94:P95"/>
    <mergeCell ref="O94:O95"/>
    <mergeCell ref="Q92:Q93"/>
    <mergeCell ref="P92:P93"/>
    <mergeCell ref="O92:O93"/>
    <mergeCell ref="Q90:Q91"/>
    <mergeCell ref="P90:P91"/>
    <mergeCell ref="O90:O91"/>
    <mergeCell ref="Q82:Q83"/>
    <mergeCell ref="P104:P105"/>
    <mergeCell ref="Q104:Q105"/>
    <mergeCell ref="B107:C107"/>
    <mergeCell ref="D107:I107"/>
    <mergeCell ref="K107:L107"/>
    <mergeCell ref="M107:Q107"/>
    <mergeCell ref="C102:C103"/>
    <mergeCell ref="E102:E103"/>
    <mergeCell ref="C100:C101"/>
    <mergeCell ref="E100:E101"/>
    <mergeCell ref="B100:B103"/>
    <mergeCell ref="Q102:Q103"/>
    <mergeCell ref="P102:P103"/>
    <mergeCell ref="O102:O103"/>
    <mergeCell ref="Q100:Q101"/>
    <mergeCell ref="P100:P101"/>
    <mergeCell ref="O100:O101"/>
    <mergeCell ref="N74:P74"/>
    <mergeCell ref="N75:P75"/>
    <mergeCell ref="N76:P76"/>
    <mergeCell ref="N77:P77"/>
    <mergeCell ref="B114:L115"/>
    <mergeCell ref="M114:Q115"/>
    <mergeCell ref="B116:Q117"/>
    <mergeCell ref="B110:C111"/>
    <mergeCell ref="D110:I111"/>
    <mergeCell ref="J110:J111"/>
    <mergeCell ref="M110:Q111"/>
    <mergeCell ref="B112:C113"/>
    <mergeCell ref="D112:I113"/>
    <mergeCell ref="J112:J113"/>
    <mergeCell ref="M112:Q113"/>
    <mergeCell ref="B108:C109"/>
    <mergeCell ref="D108:I109"/>
    <mergeCell ref="J108:J109"/>
    <mergeCell ref="M108:Q109"/>
    <mergeCell ref="B104:B105"/>
    <mergeCell ref="C104:C105"/>
    <mergeCell ref="E104:E105"/>
    <mergeCell ref="O104:O105"/>
    <mergeCell ref="C86:C87"/>
    <mergeCell ref="C90:C91"/>
    <mergeCell ref="E90:E91"/>
    <mergeCell ref="E88:E89"/>
    <mergeCell ref="E86:E87"/>
    <mergeCell ref="E84:E85"/>
    <mergeCell ref="E82:E83"/>
    <mergeCell ref="C96:C97"/>
    <mergeCell ref="C94:C95"/>
    <mergeCell ref="C92:C93"/>
    <mergeCell ref="E96:E97"/>
    <mergeCell ref="E94:E95"/>
    <mergeCell ref="E92:E9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93"/>
  <sheetViews>
    <sheetView zoomScale="70" zoomScaleNormal="70" workbookViewId="0">
      <selection activeCell="O42" sqref="O42:O43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49.42578125" style="1" customWidth="1"/>
    <col min="4" max="4" width="16.5703125" style="1" customWidth="1"/>
    <col min="5" max="5" width="23" style="1" customWidth="1"/>
    <col min="6" max="6" width="16.7109375" style="1" customWidth="1"/>
    <col min="7" max="7" width="18" style="1" customWidth="1"/>
    <col min="8" max="8" width="22.85546875" style="1" customWidth="1"/>
    <col min="9" max="9" width="16.85546875" style="1" bestFit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2.5703125" style="2" customWidth="1"/>
    <col min="15" max="15" width="19.42578125" style="1" customWidth="1"/>
    <col min="16" max="16" width="26.28515625" style="1" customWidth="1"/>
    <col min="17" max="17" width="16.85546875" style="1" customWidth="1"/>
    <col min="18" max="18" width="16.42578125" style="1" customWidth="1"/>
    <col min="19" max="19" width="23.28515625" style="1" bestFit="1" customWidth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ht="15.75" thickBot="1"/>
    <row r="2" spans="2:28" ht="15.75">
      <c r="B2" s="247"/>
      <c r="C2" s="248" t="s">
        <v>43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 t="s">
        <v>49</v>
      </c>
      <c r="O2" s="249"/>
      <c r="P2" s="250"/>
      <c r="Q2" s="251"/>
    </row>
    <row r="3" spans="2:28" ht="15.75">
      <c r="B3" s="252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6" t="s">
        <v>47</v>
      </c>
      <c r="O3" s="76"/>
      <c r="P3" s="75"/>
      <c r="Q3" s="253"/>
    </row>
    <row r="4" spans="2:28" ht="15.75">
      <c r="B4" s="252"/>
      <c r="C4" s="74" t="s">
        <v>44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6" t="s">
        <v>48</v>
      </c>
      <c r="O4" s="76"/>
      <c r="P4" s="75"/>
      <c r="Q4" s="253"/>
    </row>
    <row r="5" spans="2:28" ht="16.5" thickBot="1">
      <c r="B5" s="254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6" t="s">
        <v>46</v>
      </c>
      <c r="O5" s="256"/>
      <c r="P5" s="257"/>
      <c r="Q5" s="258"/>
    </row>
    <row r="7" spans="2:28" s="22" customFormat="1" ht="12.75" customHeight="1" thickBot="1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35"/>
    </row>
    <row r="8" spans="2:28" s="22" customFormat="1" ht="31.5" customHeight="1">
      <c r="B8" s="229" t="s">
        <v>33</v>
      </c>
      <c r="C8" s="230" t="s">
        <v>50</v>
      </c>
      <c r="D8" s="231" t="s">
        <v>51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3"/>
      <c r="R8" s="234"/>
      <c r="S8" s="235"/>
    </row>
    <row r="9" spans="2:28" s="22" customFormat="1" ht="36" customHeight="1">
      <c r="B9" s="236" t="s">
        <v>28</v>
      </c>
      <c r="C9" s="49">
        <v>45292</v>
      </c>
      <c r="D9" s="107" t="s">
        <v>93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237"/>
      <c r="S9" s="238"/>
    </row>
    <row r="10" spans="2:28" s="22" customFormat="1" ht="36" customHeight="1">
      <c r="B10" s="239" t="s">
        <v>32</v>
      </c>
      <c r="C10" s="94"/>
      <c r="D10" s="108" t="s">
        <v>52</v>
      </c>
      <c r="E10" s="108"/>
      <c r="F10" s="108"/>
      <c r="G10" s="108"/>
      <c r="H10" s="108"/>
      <c r="I10" s="109"/>
      <c r="J10" s="122" t="s">
        <v>70</v>
      </c>
      <c r="K10" s="123"/>
      <c r="L10" s="124"/>
      <c r="M10" s="131" t="s">
        <v>27</v>
      </c>
      <c r="N10" s="132"/>
      <c r="O10" s="132"/>
      <c r="P10" s="132"/>
      <c r="Q10" s="133"/>
      <c r="R10" s="240"/>
      <c r="S10" s="238"/>
      <c r="T10" s="114"/>
      <c r="U10" s="114"/>
      <c r="V10" s="114"/>
      <c r="W10" s="114"/>
      <c r="X10" s="114"/>
    </row>
    <row r="11" spans="2:28" s="22" customFormat="1" ht="36" customHeight="1">
      <c r="B11" s="239" t="s">
        <v>26</v>
      </c>
      <c r="C11" s="94"/>
      <c r="D11" s="108" t="s">
        <v>53</v>
      </c>
      <c r="E11" s="108"/>
      <c r="F11" s="108"/>
      <c r="G11" s="108"/>
      <c r="H11" s="108"/>
      <c r="I11" s="109"/>
      <c r="J11" s="125"/>
      <c r="K11" s="241"/>
      <c r="L11" s="127"/>
      <c r="M11" s="57" t="s">
        <v>25</v>
      </c>
      <c r="N11" s="115" t="s">
        <v>24</v>
      </c>
      <c r="O11" s="115"/>
      <c r="P11" s="115"/>
      <c r="Q11" s="57" t="s">
        <v>23</v>
      </c>
      <c r="R11" s="57" t="s">
        <v>223</v>
      </c>
      <c r="S11" s="242" t="s">
        <v>288</v>
      </c>
      <c r="T11" s="34"/>
      <c r="U11" s="34"/>
      <c r="V11" s="34"/>
      <c r="W11" s="34"/>
      <c r="X11" s="34"/>
    </row>
    <row r="12" spans="2:28" s="22" customFormat="1" ht="90" customHeight="1">
      <c r="B12" s="243" t="s">
        <v>22</v>
      </c>
      <c r="C12" s="96"/>
      <c r="D12" s="116" t="s">
        <v>68</v>
      </c>
      <c r="E12" s="116"/>
      <c r="F12" s="116"/>
      <c r="G12" s="116"/>
      <c r="H12" s="116"/>
      <c r="I12" s="117"/>
      <c r="J12" s="125"/>
      <c r="K12" s="241"/>
      <c r="L12" s="127"/>
      <c r="M12" s="52">
        <v>1489</v>
      </c>
      <c r="N12" s="118" t="s">
        <v>126</v>
      </c>
      <c r="O12" s="119"/>
      <c r="P12" s="120"/>
      <c r="Q12" s="53">
        <v>92800000</v>
      </c>
      <c r="R12" s="53">
        <v>75929513</v>
      </c>
      <c r="S12" s="595" t="s">
        <v>291</v>
      </c>
      <c r="T12" s="33"/>
      <c r="U12" s="121"/>
      <c r="V12" s="121"/>
      <c r="W12" s="121"/>
      <c r="X12" s="33"/>
      <c r="Z12" s="32"/>
      <c r="AA12" s="32"/>
    </row>
    <row r="13" spans="2:28" s="22" customFormat="1" ht="90" customHeight="1">
      <c r="B13" s="244" t="s">
        <v>21</v>
      </c>
      <c r="C13" s="106"/>
      <c r="D13" s="116" t="s">
        <v>69</v>
      </c>
      <c r="E13" s="116"/>
      <c r="F13" s="116"/>
      <c r="G13" s="116"/>
      <c r="H13" s="116"/>
      <c r="I13" s="117"/>
      <c r="J13" s="125"/>
      <c r="K13" s="241"/>
      <c r="L13" s="127"/>
      <c r="M13" s="52">
        <v>1881</v>
      </c>
      <c r="N13" s="118" t="s">
        <v>101</v>
      </c>
      <c r="O13" s="119"/>
      <c r="P13" s="120"/>
      <c r="Q13" s="53">
        <v>40170830</v>
      </c>
      <c r="R13" s="53">
        <v>40170830</v>
      </c>
      <c r="S13" s="595" t="s">
        <v>291</v>
      </c>
      <c r="T13" s="31"/>
      <c r="U13" s="110"/>
      <c r="V13" s="110"/>
      <c r="W13" s="110"/>
      <c r="X13" s="27"/>
      <c r="Z13" s="25"/>
      <c r="AA13" s="24"/>
      <c r="AB13" s="23"/>
    </row>
    <row r="14" spans="2:28" s="22" customFormat="1" ht="90" customHeight="1">
      <c r="B14" s="596" t="s">
        <v>20</v>
      </c>
      <c r="C14" s="153"/>
      <c r="D14" s="155" t="s">
        <v>95</v>
      </c>
      <c r="E14" s="155"/>
      <c r="F14" s="155"/>
      <c r="G14" s="155"/>
      <c r="H14" s="155"/>
      <c r="I14" s="156"/>
      <c r="J14" s="125"/>
      <c r="K14" s="241"/>
      <c r="L14" s="127"/>
      <c r="M14" s="52">
        <v>1640</v>
      </c>
      <c r="N14" s="118" t="s">
        <v>187</v>
      </c>
      <c r="O14" s="119"/>
      <c r="P14" s="120"/>
      <c r="Q14" s="53">
        <v>12000000</v>
      </c>
      <c r="R14" s="53">
        <v>12000000</v>
      </c>
      <c r="S14" s="595" t="s">
        <v>291</v>
      </c>
      <c r="T14" s="31"/>
      <c r="U14" s="110"/>
      <c r="V14" s="110"/>
      <c r="W14" s="110"/>
      <c r="X14" s="27"/>
      <c r="Z14" s="25"/>
      <c r="AA14" s="24"/>
      <c r="AB14" s="23"/>
    </row>
    <row r="15" spans="2:28" s="22" customFormat="1" ht="90" customHeight="1">
      <c r="B15" s="597"/>
      <c r="C15" s="598"/>
      <c r="D15" s="599"/>
      <c r="E15" s="599"/>
      <c r="F15" s="599"/>
      <c r="G15" s="599"/>
      <c r="H15" s="599"/>
      <c r="I15" s="157"/>
      <c r="J15" s="125"/>
      <c r="K15" s="241"/>
      <c r="L15" s="127"/>
      <c r="M15" s="52">
        <v>1257</v>
      </c>
      <c r="N15" s="118" t="s">
        <v>188</v>
      </c>
      <c r="O15" s="119"/>
      <c r="P15" s="120"/>
      <c r="Q15" s="53">
        <v>24000000</v>
      </c>
      <c r="R15" s="53">
        <v>24000000</v>
      </c>
      <c r="S15" s="595" t="s">
        <v>291</v>
      </c>
      <c r="T15" s="31"/>
      <c r="U15" s="28"/>
      <c r="V15" s="28"/>
      <c r="W15" s="28"/>
      <c r="X15" s="27"/>
      <c r="Z15" s="25"/>
      <c r="AA15" s="24"/>
      <c r="AB15" s="23"/>
    </row>
    <row r="16" spans="2:28" s="22" customFormat="1" ht="90" customHeight="1">
      <c r="B16" s="597"/>
      <c r="C16" s="598"/>
      <c r="D16" s="599"/>
      <c r="E16" s="599"/>
      <c r="F16" s="599"/>
      <c r="G16" s="599"/>
      <c r="H16" s="599"/>
      <c r="I16" s="157"/>
      <c r="J16" s="125"/>
      <c r="K16" s="241"/>
      <c r="L16" s="127"/>
      <c r="M16" s="52">
        <v>1729</v>
      </c>
      <c r="N16" s="118" t="s">
        <v>115</v>
      </c>
      <c r="O16" s="119"/>
      <c r="P16" s="120"/>
      <c r="Q16" s="53">
        <v>25299892</v>
      </c>
      <c r="R16" s="53">
        <v>25299892</v>
      </c>
      <c r="S16" s="595" t="s">
        <v>291</v>
      </c>
      <c r="T16" s="31"/>
      <c r="U16" s="28"/>
      <c r="V16" s="28"/>
      <c r="W16" s="28"/>
      <c r="X16" s="27"/>
      <c r="Z16" s="25"/>
      <c r="AA16" s="24"/>
      <c r="AB16" s="23"/>
    </row>
    <row r="17" spans="2:251" s="22" customFormat="1" ht="90" customHeight="1">
      <c r="B17" s="597"/>
      <c r="C17" s="598"/>
      <c r="D17" s="599"/>
      <c r="E17" s="599"/>
      <c r="F17" s="599"/>
      <c r="G17" s="599"/>
      <c r="H17" s="599"/>
      <c r="I17" s="157"/>
      <c r="J17" s="125"/>
      <c r="K17" s="241"/>
      <c r="L17" s="127"/>
      <c r="M17" s="52">
        <v>1694</v>
      </c>
      <c r="N17" s="118" t="s">
        <v>148</v>
      </c>
      <c r="O17" s="119"/>
      <c r="P17" s="120"/>
      <c r="Q17" s="53">
        <v>5400000</v>
      </c>
      <c r="R17" s="53">
        <v>5400000</v>
      </c>
      <c r="S17" s="595" t="s">
        <v>291</v>
      </c>
      <c r="T17" s="31"/>
      <c r="U17" s="28"/>
      <c r="V17" s="28"/>
      <c r="W17" s="28"/>
      <c r="X17" s="27"/>
      <c r="Z17" s="25"/>
      <c r="AA17" s="24"/>
      <c r="AB17" s="23"/>
    </row>
    <row r="18" spans="2:251" s="22" customFormat="1" ht="90" customHeight="1">
      <c r="B18" s="597"/>
      <c r="C18" s="598"/>
      <c r="D18" s="599"/>
      <c r="E18" s="599"/>
      <c r="F18" s="599"/>
      <c r="G18" s="599"/>
      <c r="H18" s="599"/>
      <c r="I18" s="157"/>
      <c r="J18" s="125"/>
      <c r="K18" s="241"/>
      <c r="L18" s="127"/>
      <c r="M18" s="52">
        <v>3288</v>
      </c>
      <c r="N18" s="118" t="s">
        <v>157</v>
      </c>
      <c r="O18" s="119"/>
      <c r="P18" s="120"/>
      <c r="Q18" s="53">
        <v>2333333</v>
      </c>
      <c r="R18" s="53">
        <v>2333333</v>
      </c>
      <c r="S18" s="595" t="s">
        <v>290</v>
      </c>
      <c r="T18" s="31"/>
      <c r="U18" s="28"/>
      <c r="V18" s="28"/>
      <c r="W18" s="28"/>
      <c r="X18" s="27"/>
      <c r="Z18" s="25"/>
      <c r="AA18" s="24"/>
      <c r="AB18" s="23"/>
    </row>
    <row r="19" spans="2:251" s="22" customFormat="1" ht="90" customHeight="1">
      <c r="B19" s="597"/>
      <c r="C19" s="598"/>
      <c r="D19" s="599"/>
      <c r="E19" s="599"/>
      <c r="F19" s="599"/>
      <c r="G19" s="599"/>
      <c r="H19" s="599"/>
      <c r="I19" s="157"/>
      <c r="J19" s="125"/>
      <c r="K19" s="241"/>
      <c r="L19" s="127"/>
      <c r="M19" s="52">
        <v>3378</v>
      </c>
      <c r="N19" s="118" t="s">
        <v>159</v>
      </c>
      <c r="O19" s="119"/>
      <c r="P19" s="120"/>
      <c r="Q19" s="53">
        <v>603000</v>
      </c>
      <c r="R19" s="53">
        <v>603000</v>
      </c>
      <c r="S19" s="595" t="s">
        <v>290</v>
      </c>
      <c r="T19" s="31"/>
      <c r="U19" s="28"/>
      <c r="V19" s="28"/>
      <c r="W19" s="28"/>
      <c r="X19" s="27"/>
      <c r="Z19" s="25"/>
      <c r="AA19" s="24"/>
      <c r="AB19" s="23"/>
    </row>
    <row r="20" spans="2:251" s="22" customFormat="1" ht="90" customHeight="1">
      <c r="B20" s="597"/>
      <c r="C20" s="598"/>
      <c r="D20" s="599"/>
      <c r="E20" s="599"/>
      <c r="F20" s="599"/>
      <c r="G20" s="599"/>
      <c r="H20" s="599"/>
      <c r="I20" s="157"/>
      <c r="J20" s="125"/>
      <c r="K20" s="241"/>
      <c r="L20" s="127"/>
      <c r="M20" s="52">
        <v>3509</v>
      </c>
      <c r="N20" s="118" t="s">
        <v>189</v>
      </c>
      <c r="O20" s="119"/>
      <c r="P20" s="120"/>
      <c r="Q20" s="53">
        <v>4873333</v>
      </c>
      <c r="R20" s="53">
        <v>4873333</v>
      </c>
      <c r="S20" s="595" t="s">
        <v>290</v>
      </c>
      <c r="T20" s="31"/>
      <c r="U20" s="28"/>
      <c r="V20" s="28"/>
      <c r="W20" s="28"/>
      <c r="X20" s="27"/>
      <c r="Z20" s="25"/>
      <c r="AA20" s="24"/>
      <c r="AB20" s="23"/>
    </row>
    <row r="21" spans="2:251" s="22" customFormat="1" ht="90" customHeight="1">
      <c r="B21" s="597"/>
      <c r="C21" s="598"/>
      <c r="D21" s="599"/>
      <c r="E21" s="599"/>
      <c r="F21" s="599"/>
      <c r="G21" s="599"/>
      <c r="H21" s="599"/>
      <c r="I21" s="157"/>
      <c r="J21" s="125"/>
      <c r="K21" s="241"/>
      <c r="L21" s="127"/>
      <c r="M21" s="52">
        <v>2857</v>
      </c>
      <c r="N21" s="118" t="s">
        <v>190</v>
      </c>
      <c r="O21" s="119"/>
      <c r="P21" s="120"/>
      <c r="Q21" s="53">
        <v>9833333</v>
      </c>
      <c r="R21" s="53">
        <v>9833333</v>
      </c>
      <c r="S21" s="595" t="s">
        <v>290</v>
      </c>
      <c r="T21" s="31"/>
      <c r="U21" s="28"/>
      <c r="V21" s="28"/>
      <c r="W21" s="28"/>
      <c r="X21" s="27"/>
      <c r="Z21" s="25"/>
      <c r="AA21" s="24"/>
      <c r="AB21" s="23"/>
    </row>
    <row r="22" spans="2:251" s="22" customFormat="1" ht="90" customHeight="1">
      <c r="B22" s="597"/>
      <c r="C22" s="598"/>
      <c r="D22" s="599"/>
      <c r="E22" s="599"/>
      <c r="F22" s="599"/>
      <c r="G22" s="599"/>
      <c r="H22" s="599"/>
      <c r="I22" s="157"/>
      <c r="J22" s="125"/>
      <c r="K22" s="241"/>
      <c r="L22" s="127"/>
      <c r="M22" s="52">
        <v>3033</v>
      </c>
      <c r="N22" s="118" t="s">
        <v>191</v>
      </c>
      <c r="O22" s="119"/>
      <c r="P22" s="120"/>
      <c r="Q22" s="53">
        <v>6186666</v>
      </c>
      <c r="R22" s="53">
        <v>6186666</v>
      </c>
      <c r="S22" s="595" t="s">
        <v>290</v>
      </c>
      <c r="T22" s="31"/>
      <c r="U22" s="28"/>
      <c r="V22" s="28"/>
      <c r="W22" s="28"/>
      <c r="X22" s="27"/>
      <c r="Z22" s="25"/>
      <c r="AA22" s="24"/>
      <c r="AB22" s="23"/>
    </row>
    <row r="23" spans="2:251" s="22" customFormat="1" ht="90" customHeight="1">
      <c r="B23" s="597"/>
      <c r="C23" s="598"/>
      <c r="D23" s="599"/>
      <c r="E23" s="599"/>
      <c r="F23" s="599"/>
      <c r="G23" s="599"/>
      <c r="H23" s="599"/>
      <c r="I23" s="157"/>
      <c r="J23" s="125"/>
      <c r="K23" s="241"/>
      <c r="L23" s="127"/>
      <c r="M23" s="52">
        <v>2521</v>
      </c>
      <c r="N23" s="118" t="s">
        <v>192</v>
      </c>
      <c r="O23" s="119"/>
      <c r="P23" s="120"/>
      <c r="Q23" s="53">
        <v>13280000</v>
      </c>
      <c r="R23" s="53">
        <v>13280000</v>
      </c>
      <c r="S23" s="595" t="s">
        <v>290</v>
      </c>
      <c r="T23" s="31"/>
      <c r="U23" s="28"/>
      <c r="V23" s="28"/>
      <c r="W23" s="28"/>
      <c r="X23" s="27"/>
      <c r="Z23" s="25"/>
      <c r="AA23" s="24"/>
      <c r="AB23" s="23"/>
    </row>
    <row r="24" spans="2:251" s="22" customFormat="1" ht="90" customHeight="1">
      <c r="B24" s="597"/>
      <c r="C24" s="598"/>
      <c r="D24" s="599"/>
      <c r="E24" s="599"/>
      <c r="F24" s="599"/>
      <c r="G24" s="599"/>
      <c r="H24" s="599"/>
      <c r="I24" s="157"/>
      <c r="J24" s="125"/>
      <c r="K24" s="241"/>
      <c r="L24" s="127"/>
      <c r="M24" s="52">
        <v>3090</v>
      </c>
      <c r="N24" s="118" t="s">
        <v>193</v>
      </c>
      <c r="O24" s="119"/>
      <c r="P24" s="120"/>
      <c r="Q24" s="53">
        <v>5933333</v>
      </c>
      <c r="R24" s="53">
        <v>5933333</v>
      </c>
      <c r="S24" s="595" t="s">
        <v>290</v>
      </c>
      <c r="T24" s="31"/>
      <c r="U24" s="28"/>
      <c r="V24" s="28"/>
      <c r="W24" s="28"/>
      <c r="X24" s="27"/>
      <c r="Z24" s="25"/>
      <c r="AA24" s="24"/>
      <c r="AB24" s="23"/>
    </row>
    <row r="25" spans="2:251" s="22" customFormat="1" ht="90" customHeight="1">
      <c r="B25" s="597"/>
      <c r="C25" s="598"/>
      <c r="D25" s="599"/>
      <c r="E25" s="599"/>
      <c r="F25" s="599"/>
      <c r="G25" s="599"/>
      <c r="H25" s="599"/>
      <c r="I25" s="157"/>
      <c r="J25" s="125"/>
      <c r="K25" s="241"/>
      <c r="L25" s="127"/>
      <c r="M25" s="52">
        <v>3017</v>
      </c>
      <c r="N25" s="118" t="s">
        <v>194</v>
      </c>
      <c r="O25" s="119"/>
      <c r="P25" s="120"/>
      <c r="Q25" s="53">
        <v>7866657</v>
      </c>
      <c r="R25" s="53">
        <v>7866657</v>
      </c>
      <c r="S25" s="595" t="s">
        <v>290</v>
      </c>
      <c r="T25" s="31"/>
      <c r="U25" s="28"/>
      <c r="V25" s="28"/>
      <c r="W25" s="28"/>
      <c r="X25" s="27"/>
      <c r="Z25" s="25"/>
      <c r="AA25" s="24"/>
      <c r="AB25" s="23"/>
    </row>
    <row r="26" spans="2:251" s="22" customFormat="1" ht="90" customHeight="1">
      <c r="B26" s="597"/>
      <c r="C26" s="598"/>
      <c r="D26" s="599"/>
      <c r="E26" s="599"/>
      <c r="F26" s="599"/>
      <c r="G26" s="599"/>
      <c r="H26" s="599"/>
      <c r="I26" s="157"/>
      <c r="J26" s="125"/>
      <c r="K26" s="241"/>
      <c r="L26" s="127"/>
      <c r="M26" s="52">
        <v>3067</v>
      </c>
      <c r="N26" s="118" t="s">
        <v>195</v>
      </c>
      <c r="O26" s="119"/>
      <c r="P26" s="120"/>
      <c r="Q26" s="53">
        <v>7200000</v>
      </c>
      <c r="R26" s="53">
        <v>7200000</v>
      </c>
      <c r="S26" s="595" t="s">
        <v>290</v>
      </c>
      <c r="T26" s="31"/>
      <c r="U26" s="28"/>
      <c r="V26" s="28"/>
      <c r="W26" s="28"/>
      <c r="X26" s="27"/>
      <c r="Z26" s="25"/>
      <c r="AA26" s="24"/>
      <c r="AB26" s="23"/>
    </row>
    <row r="27" spans="2:251" s="22" customFormat="1" ht="90" customHeight="1">
      <c r="B27" s="597"/>
      <c r="C27" s="598"/>
      <c r="D27" s="599"/>
      <c r="E27" s="599"/>
      <c r="F27" s="599"/>
      <c r="G27" s="599"/>
      <c r="H27" s="599"/>
      <c r="I27" s="157"/>
      <c r="J27" s="125"/>
      <c r="K27" s="241"/>
      <c r="L27" s="127"/>
      <c r="M27" s="52">
        <v>2794</v>
      </c>
      <c r="N27" s="118" t="s">
        <v>196</v>
      </c>
      <c r="O27" s="119"/>
      <c r="P27" s="120"/>
      <c r="Q27" s="53">
        <v>6283333</v>
      </c>
      <c r="R27" s="53">
        <v>6283333</v>
      </c>
      <c r="S27" s="595" t="s">
        <v>290</v>
      </c>
      <c r="T27" s="31"/>
      <c r="U27" s="28"/>
      <c r="V27" s="28"/>
      <c r="W27" s="28"/>
      <c r="X27" s="27"/>
      <c r="Z27" s="25"/>
      <c r="AA27" s="24"/>
      <c r="AB27" s="23"/>
    </row>
    <row r="28" spans="2:251" s="22" customFormat="1" ht="90" customHeight="1">
      <c r="B28" s="597"/>
      <c r="C28" s="598"/>
      <c r="D28" s="599"/>
      <c r="E28" s="599"/>
      <c r="F28" s="599"/>
      <c r="G28" s="599"/>
      <c r="H28" s="599"/>
      <c r="I28" s="157"/>
      <c r="J28" s="125"/>
      <c r="K28" s="241"/>
      <c r="L28" s="127"/>
      <c r="M28" s="52">
        <v>3298</v>
      </c>
      <c r="N28" s="118" t="s">
        <v>197</v>
      </c>
      <c r="O28" s="119"/>
      <c r="P28" s="120"/>
      <c r="Q28" s="53">
        <v>7166666</v>
      </c>
      <c r="R28" s="53">
        <v>7166666</v>
      </c>
      <c r="S28" s="595" t="s">
        <v>290</v>
      </c>
      <c r="T28" s="31"/>
      <c r="U28" s="28"/>
      <c r="V28" s="28"/>
      <c r="W28" s="28"/>
      <c r="X28" s="27"/>
      <c r="Z28" s="25"/>
      <c r="AA28" s="24"/>
      <c r="AB28" s="23"/>
    </row>
    <row r="29" spans="2:251" s="22" customFormat="1" ht="90" customHeight="1">
      <c r="B29" s="597"/>
      <c r="C29" s="598"/>
      <c r="D29" s="599"/>
      <c r="E29" s="599"/>
      <c r="F29" s="599"/>
      <c r="G29" s="599"/>
      <c r="H29" s="599"/>
      <c r="I29" s="157"/>
      <c r="J29" s="125"/>
      <c r="K29" s="241"/>
      <c r="L29" s="127"/>
      <c r="M29" s="52">
        <v>2247</v>
      </c>
      <c r="N29" s="118" t="s">
        <v>127</v>
      </c>
      <c r="O29" s="119"/>
      <c r="P29" s="120"/>
      <c r="Q29" s="53">
        <v>12000000</v>
      </c>
      <c r="R29" s="53">
        <v>6500000</v>
      </c>
      <c r="S29" s="595" t="s">
        <v>290</v>
      </c>
      <c r="T29" s="31"/>
      <c r="U29" s="28"/>
      <c r="V29" s="28"/>
      <c r="W29" s="28"/>
      <c r="X29" s="27"/>
      <c r="Z29" s="25"/>
      <c r="AA29" s="24"/>
      <c r="AB29" s="23"/>
    </row>
    <row r="30" spans="2:251" s="22" customFormat="1" ht="90" customHeight="1" thickBot="1">
      <c r="B30" s="245" t="s">
        <v>41</v>
      </c>
      <c r="C30" s="246"/>
      <c r="D30" s="600" t="s">
        <v>56</v>
      </c>
      <c r="E30" s="600"/>
      <c r="F30" s="600"/>
      <c r="G30" s="600"/>
      <c r="H30" s="600"/>
      <c r="I30" s="601"/>
      <c r="J30" s="602"/>
      <c r="K30" s="478"/>
      <c r="L30" s="603"/>
      <c r="M30" s="604"/>
      <c r="N30" s="605"/>
      <c r="O30" s="606"/>
      <c r="P30" s="607"/>
      <c r="Q30" s="608"/>
      <c r="R30" s="609"/>
      <c r="S30" s="610"/>
      <c r="T30" s="29"/>
      <c r="U30" s="110"/>
      <c r="V30" s="110"/>
      <c r="W30" s="28"/>
      <c r="X30" s="27"/>
      <c r="Y30" s="26"/>
      <c r="Z30" s="25"/>
      <c r="AA30" s="24"/>
      <c r="AB30" s="23"/>
    </row>
    <row r="31" spans="2:251" ht="28.5" customHeight="1">
      <c r="B31" s="211" t="s">
        <v>42</v>
      </c>
      <c r="C31" s="212" t="s">
        <v>29</v>
      </c>
      <c r="D31" s="213" t="s">
        <v>34</v>
      </c>
      <c r="E31" s="213" t="s">
        <v>19</v>
      </c>
      <c r="F31" s="213" t="s">
        <v>40</v>
      </c>
      <c r="G31" s="214" t="s">
        <v>36</v>
      </c>
      <c r="H31" s="213" t="s">
        <v>31</v>
      </c>
      <c r="I31" s="215" t="s">
        <v>30</v>
      </c>
      <c r="J31" s="154"/>
      <c r="K31" s="154"/>
      <c r="L31" s="216"/>
      <c r="M31" s="213" t="s">
        <v>18</v>
      </c>
      <c r="N31" s="213"/>
      <c r="O31" s="217" t="s">
        <v>17</v>
      </c>
      <c r="P31" s="217"/>
      <c r="Q31" s="218"/>
      <c r="R31" s="3"/>
      <c r="S31" s="3"/>
      <c r="T31" s="10"/>
      <c r="U31" s="111"/>
      <c r="V31" s="111"/>
      <c r="W31" s="3"/>
      <c r="X31" s="9"/>
      <c r="Y31" s="3"/>
      <c r="Z31" s="16"/>
      <c r="AA31" s="6"/>
      <c r="AB31" s="19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</row>
    <row r="32" spans="2:251" ht="33.75" customHeight="1">
      <c r="B32" s="219"/>
      <c r="C32" s="113"/>
      <c r="D32" s="112"/>
      <c r="E32" s="112"/>
      <c r="F32" s="112"/>
      <c r="G32" s="112"/>
      <c r="H32" s="112"/>
      <c r="I32" s="139"/>
      <c r="J32" s="140"/>
      <c r="K32" s="140"/>
      <c r="L32" s="141"/>
      <c r="M32" s="112"/>
      <c r="N32" s="112"/>
      <c r="O32" s="112" t="s">
        <v>16</v>
      </c>
      <c r="P32" s="112" t="s">
        <v>15</v>
      </c>
      <c r="Q32" s="220" t="s">
        <v>14</v>
      </c>
      <c r="R32" s="3"/>
      <c r="S32" s="3"/>
      <c r="T32" s="8"/>
      <c r="U32" s="111"/>
      <c r="V32" s="111"/>
      <c r="W32" s="3"/>
      <c r="X32" s="7"/>
      <c r="Y32" s="3"/>
      <c r="Z32" s="16"/>
      <c r="AA32" s="6"/>
      <c r="AB32" s="19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</row>
    <row r="33" spans="2:251" ht="39.75" customHeight="1" thickBot="1">
      <c r="B33" s="221"/>
      <c r="C33" s="222"/>
      <c r="D33" s="223"/>
      <c r="E33" s="223"/>
      <c r="F33" s="223"/>
      <c r="G33" s="223"/>
      <c r="H33" s="223"/>
      <c r="I33" s="224" t="s">
        <v>13</v>
      </c>
      <c r="J33" s="224" t="s">
        <v>12</v>
      </c>
      <c r="K33" s="224" t="s">
        <v>11</v>
      </c>
      <c r="L33" s="225" t="s">
        <v>10</v>
      </c>
      <c r="M33" s="226" t="s">
        <v>9</v>
      </c>
      <c r="N33" s="227" t="s">
        <v>8</v>
      </c>
      <c r="O33" s="223"/>
      <c r="P33" s="223"/>
      <c r="Q33" s="228"/>
      <c r="R33" s="3"/>
      <c r="S33" s="3"/>
      <c r="T33" s="5"/>
      <c r="U33" s="111"/>
      <c r="V33" s="111"/>
      <c r="X33" s="6"/>
      <c r="Z33" s="16"/>
      <c r="AA33" s="6"/>
      <c r="AB33" s="19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</row>
    <row r="34" spans="2:251" ht="34.9" customHeight="1">
      <c r="B34" s="584" t="s">
        <v>254</v>
      </c>
      <c r="C34" s="204" t="s">
        <v>247</v>
      </c>
      <c r="D34" s="575" t="s">
        <v>2</v>
      </c>
      <c r="E34" s="578" t="s">
        <v>297</v>
      </c>
      <c r="F34" s="579">
        <v>1</v>
      </c>
      <c r="G34" s="575" t="s">
        <v>2</v>
      </c>
      <c r="H34" s="192">
        <v>33363323</v>
      </c>
      <c r="I34" s="192">
        <v>33363323</v>
      </c>
      <c r="J34" s="193"/>
      <c r="K34" s="194"/>
      <c r="L34" s="193"/>
      <c r="M34" s="195">
        <v>45292</v>
      </c>
      <c r="N34" s="195">
        <v>45657</v>
      </c>
      <c r="O34" s="205">
        <f t="shared" ref="O34" si="0">+F35/F34</f>
        <v>1</v>
      </c>
      <c r="P34" s="205">
        <f t="shared" ref="P34" si="1">+H35/H34</f>
        <v>1</v>
      </c>
      <c r="Q34" s="208">
        <f t="shared" ref="Q34" si="2">+(O34*O34)/P34</f>
        <v>1</v>
      </c>
      <c r="T34" s="5"/>
      <c r="U34" s="36"/>
      <c r="V34" s="36"/>
      <c r="X34" s="4"/>
      <c r="Z34" s="21"/>
      <c r="AA34" s="6"/>
      <c r="AB34" s="19"/>
    </row>
    <row r="35" spans="2:251" ht="34.9" customHeight="1">
      <c r="B35" s="585"/>
      <c r="C35" s="203"/>
      <c r="D35" s="573" t="s">
        <v>1</v>
      </c>
      <c r="E35" s="162"/>
      <c r="F35" s="163">
        <v>1</v>
      </c>
      <c r="G35" s="573" t="s">
        <v>35</v>
      </c>
      <c r="H35" s="164">
        <v>33363323</v>
      </c>
      <c r="I35" s="164">
        <v>33363323</v>
      </c>
      <c r="J35" s="165"/>
      <c r="K35" s="166"/>
      <c r="L35" s="165"/>
      <c r="M35" s="167">
        <v>45292</v>
      </c>
      <c r="N35" s="167">
        <v>45657</v>
      </c>
      <c r="O35" s="185"/>
      <c r="P35" s="185"/>
      <c r="Q35" s="209"/>
      <c r="T35" s="5"/>
      <c r="U35" s="36"/>
      <c r="V35" s="36"/>
      <c r="X35" s="4"/>
      <c r="Z35" s="21"/>
      <c r="AA35" s="6"/>
      <c r="AB35" s="19"/>
    </row>
    <row r="36" spans="2:251" ht="34.9" customHeight="1">
      <c r="B36" s="585"/>
      <c r="C36" s="203" t="s">
        <v>261</v>
      </c>
      <c r="D36" s="573" t="s">
        <v>2</v>
      </c>
      <c r="E36" s="162" t="s">
        <v>286</v>
      </c>
      <c r="F36" s="163">
        <v>5</v>
      </c>
      <c r="G36" s="573" t="s">
        <v>2</v>
      </c>
      <c r="H36" s="164">
        <v>38765160</v>
      </c>
      <c r="I36" s="164">
        <v>38765160</v>
      </c>
      <c r="J36" s="165"/>
      <c r="K36" s="166"/>
      <c r="L36" s="165"/>
      <c r="M36" s="167">
        <v>45292</v>
      </c>
      <c r="N36" s="167">
        <v>45657</v>
      </c>
      <c r="O36" s="185">
        <v>1</v>
      </c>
      <c r="P36" s="185">
        <f t="shared" ref="P36" si="3">+H37/H36</f>
        <v>0.98547639168779388</v>
      </c>
      <c r="Q36" s="209">
        <f t="shared" ref="Q36" si="4">+(O36*O36)/P36</f>
        <v>1.0147376522002034</v>
      </c>
      <c r="T36" s="5"/>
      <c r="U36" s="36"/>
      <c r="V36" s="36"/>
      <c r="X36" s="4"/>
      <c r="Z36" s="21"/>
      <c r="AA36" s="6"/>
      <c r="AB36" s="19"/>
    </row>
    <row r="37" spans="2:251" ht="34.9" customHeight="1">
      <c r="B37" s="585"/>
      <c r="C37" s="203"/>
      <c r="D37" s="573" t="s">
        <v>1</v>
      </c>
      <c r="E37" s="162"/>
      <c r="F37" s="163">
        <v>10</v>
      </c>
      <c r="G37" s="573" t="s">
        <v>35</v>
      </c>
      <c r="H37" s="164">
        <v>38202150</v>
      </c>
      <c r="I37" s="164">
        <v>38202150</v>
      </c>
      <c r="J37" s="165"/>
      <c r="K37" s="166"/>
      <c r="L37" s="165"/>
      <c r="M37" s="167">
        <v>45292</v>
      </c>
      <c r="N37" s="167">
        <v>45657</v>
      </c>
      <c r="O37" s="185"/>
      <c r="P37" s="185"/>
      <c r="Q37" s="209"/>
      <c r="T37" s="5"/>
      <c r="U37" s="36"/>
      <c r="V37" s="36"/>
      <c r="X37" s="4"/>
      <c r="Z37" s="21"/>
      <c r="AA37" s="6"/>
      <c r="AB37" s="19"/>
    </row>
    <row r="38" spans="2:251" ht="34.9" customHeight="1">
      <c r="B38" s="585" t="s">
        <v>253</v>
      </c>
      <c r="C38" s="203" t="s">
        <v>248</v>
      </c>
      <c r="D38" s="573" t="s">
        <v>2</v>
      </c>
      <c r="E38" s="162" t="s">
        <v>298</v>
      </c>
      <c r="F38" s="163">
        <v>1</v>
      </c>
      <c r="G38" s="573" t="s">
        <v>2</v>
      </c>
      <c r="H38" s="191">
        <v>10018754</v>
      </c>
      <c r="I38" s="191">
        <v>10018754</v>
      </c>
      <c r="J38" s="190"/>
      <c r="K38" s="166"/>
      <c r="L38" s="190"/>
      <c r="M38" s="167">
        <v>45292</v>
      </c>
      <c r="N38" s="167">
        <v>45657</v>
      </c>
      <c r="O38" s="185">
        <f t="shared" ref="O38" si="5">+F39/F38</f>
        <v>1</v>
      </c>
      <c r="P38" s="185">
        <f t="shared" ref="P38" si="6">+H39/H38</f>
        <v>0.95477122205016707</v>
      </c>
      <c r="Q38" s="209">
        <f t="shared" ref="Q38" si="7">+(O38*O38)/P38</f>
        <v>1.0473713250936845</v>
      </c>
      <c r="X38" s="20"/>
      <c r="Z38" s="21"/>
      <c r="AA38" s="6"/>
      <c r="AB38" s="19"/>
    </row>
    <row r="39" spans="2:251" ht="34.9" customHeight="1">
      <c r="B39" s="585"/>
      <c r="C39" s="203"/>
      <c r="D39" s="573" t="s">
        <v>1</v>
      </c>
      <c r="E39" s="162"/>
      <c r="F39" s="163">
        <v>1</v>
      </c>
      <c r="G39" s="573" t="s">
        <v>35</v>
      </c>
      <c r="H39" s="191">
        <v>9565618</v>
      </c>
      <c r="I39" s="191">
        <v>9565618</v>
      </c>
      <c r="J39" s="190"/>
      <c r="K39" s="166"/>
      <c r="L39" s="190"/>
      <c r="M39" s="167">
        <v>45292</v>
      </c>
      <c r="N39" s="167">
        <v>45657</v>
      </c>
      <c r="O39" s="185"/>
      <c r="P39" s="185"/>
      <c r="Q39" s="209"/>
      <c r="X39" s="20"/>
      <c r="Z39" s="21"/>
      <c r="AA39" s="6"/>
      <c r="AB39" s="19"/>
    </row>
    <row r="40" spans="2:251" ht="34.9" customHeight="1">
      <c r="B40" s="585"/>
      <c r="C40" s="203" t="s">
        <v>257</v>
      </c>
      <c r="D40" s="573" t="s">
        <v>2</v>
      </c>
      <c r="E40" s="162" t="s">
        <v>258</v>
      </c>
      <c r="F40" s="163">
        <v>2</v>
      </c>
      <c r="G40" s="573" t="s">
        <v>2</v>
      </c>
      <c r="H40" s="191">
        <v>30000000</v>
      </c>
      <c r="I40" s="191">
        <v>30000000</v>
      </c>
      <c r="J40" s="190"/>
      <c r="K40" s="166"/>
      <c r="L40" s="190"/>
      <c r="M40" s="167">
        <v>45292</v>
      </c>
      <c r="N40" s="167">
        <v>45657</v>
      </c>
      <c r="O40" s="185">
        <v>1</v>
      </c>
      <c r="P40" s="185">
        <f t="shared" ref="P40" si="8">+H41/H40</f>
        <v>0.95477116666666662</v>
      </c>
      <c r="Q40" s="209">
        <f t="shared" ref="Q40" si="9">+(O40*O40)/P40</f>
        <v>1.0473713858486511</v>
      </c>
      <c r="X40" s="20"/>
      <c r="Z40" s="21"/>
      <c r="AA40" s="6"/>
      <c r="AB40" s="19"/>
    </row>
    <row r="41" spans="2:251" ht="34.9" customHeight="1">
      <c r="B41" s="585"/>
      <c r="C41" s="203"/>
      <c r="D41" s="573" t="s">
        <v>1</v>
      </c>
      <c r="E41" s="162"/>
      <c r="F41" s="163">
        <v>3</v>
      </c>
      <c r="G41" s="573" t="s">
        <v>35</v>
      </c>
      <c r="H41" s="191">
        <v>28643135</v>
      </c>
      <c r="I41" s="191">
        <v>28643135</v>
      </c>
      <c r="J41" s="190"/>
      <c r="K41" s="166"/>
      <c r="L41" s="190"/>
      <c r="M41" s="167">
        <v>45292</v>
      </c>
      <c r="N41" s="167">
        <v>45657</v>
      </c>
      <c r="O41" s="185"/>
      <c r="P41" s="185"/>
      <c r="Q41" s="209"/>
      <c r="X41" s="20"/>
      <c r="Z41" s="21"/>
      <c r="AA41" s="6"/>
      <c r="AB41" s="19"/>
    </row>
    <row r="42" spans="2:251" ht="34.9" customHeight="1">
      <c r="B42" s="585" t="s">
        <v>252</v>
      </c>
      <c r="C42" s="203" t="s">
        <v>249</v>
      </c>
      <c r="D42" s="573" t="s">
        <v>2</v>
      </c>
      <c r="E42" s="162" t="s">
        <v>282</v>
      </c>
      <c r="F42" s="163">
        <v>200</v>
      </c>
      <c r="G42" s="573" t="s">
        <v>2</v>
      </c>
      <c r="H42" s="191">
        <v>110000000</v>
      </c>
      <c r="I42" s="191">
        <v>110000000</v>
      </c>
      <c r="J42" s="165"/>
      <c r="K42" s="166"/>
      <c r="L42" s="165"/>
      <c r="M42" s="167">
        <v>45292</v>
      </c>
      <c r="N42" s="167">
        <v>45657</v>
      </c>
      <c r="O42" s="185">
        <f t="shared" ref="O42" si="10">+F43/F42</f>
        <v>1</v>
      </c>
      <c r="P42" s="185">
        <f t="shared" ref="P42" si="11">+H43/H42</f>
        <v>0.86918236363636359</v>
      </c>
      <c r="Q42" s="209">
        <f t="shared" ref="Q42" si="12">+(O42*O42)/P42</f>
        <v>1.1505065471143936</v>
      </c>
      <c r="AB42" s="19"/>
    </row>
    <row r="43" spans="2:251" ht="34.9" customHeight="1">
      <c r="B43" s="585"/>
      <c r="C43" s="203"/>
      <c r="D43" s="573" t="s">
        <v>1</v>
      </c>
      <c r="E43" s="162"/>
      <c r="F43" s="574">
        <v>200</v>
      </c>
      <c r="G43" s="573" t="s">
        <v>35</v>
      </c>
      <c r="H43" s="191">
        <v>95610060</v>
      </c>
      <c r="I43" s="191">
        <v>95610060</v>
      </c>
      <c r="J43" s="165"/>
      <c r="K43" s="166"/>
      <c r="L43" s="165"/>
      <c r="M43" s="167">
        <v>45292</v>
      </c>
      <c r="N43" s="167">
        <v>45657</v>
      </c>
      <c r="O43" s="185"/>
      <c r="P43" s="185"/>
      <c r="Q43" s="209"/>
      <c r="AB43" s="19"/>
    </row>
    <row r="44" spans="2:251" ht="34.9" customHeight="1">
      <c r="B44" s="585"/>
      <c r="C44" s="203" t="s">
        <v>250</v>
      </c>
      <c r="D44" s="573" t="s">
        <v>2</v>
      </c>
      <c r="E44" s="162" t="s">
        <v>285</v>
      </c>
      <c r="F44" s="163">
        <v>90</v>
      </c>
      <c r="G44" s="573" t="s">
        <v>2</v>
      </c>
      <c r="H44" s="191">
        <v>43825045</v>
      </c>
      <c r="I44" s="191">
        <v>43825045</v>
      </c>
      <c r="J44" s="165"/>
      <c r="K44" s="166"/>
      <c r="L44" s="165"/>
      <c r="M44" s="167">
        <v>45292</v>
      </c>
      <c r="N44" s="167">
        <v>45657</v>
      </c>
      <c r="O44" s="185">
        <f t="shared" ref="O44" si="13">+F45/F44</f>
        <v>1</v>
      </c>
      <c r="P44" s="185">
        <f t="shared" ref="P44" si="14">+H45/H44</f>
        <v>0.8691823590825748</v>
      </c>
      <c r="Q44" s="209">
        <f t="shared" ref="Q44" si="15">+(O44*O44)/P44</f>
        <v>1.1505065531420859</v>
      </c>
      <c r="AB44" s="19"/>
    </row>
    <row r="45" spans="2:251" ht="34.9" customHeight="1">
      <c r="B45" s="585"/>
      <c r="C45" s="203"/>
      <c r="D45" s="573" t="s">
        <v>1</v>
      </c>
      <c r="E45" s="162"/>
      <c r="F45" s="163">
        <v>90</v>
      </c>
      <c r="G45" s="573" t="s">
        <v>35</v>
      </c>
      <c r="H45" s="191">
        <v>38091956</v>
      </c>
      <c r="I45" s="191">
        <v>38091956</v>
      </c>
      <c r="J45" s="165"/>
      <c r="K45" s="166"/>
      <c r="L45" s="165"/>
      <c r="M45" s="167">
        <v>45292</v>
      </c>
      <c r="N45" s="167">
        <v>45657</v>
      </c>
      <c r="O45" s="185"/>
      <c r="P45" s="185"/>
      <c r="Q45" s="209"/>
      <c r="AB45" s="19"/>
    </row>
    <row r="46" spans="2:251" ht="34.9" customHeight="1">
      <c r="B46" s="585"/>
      <c r="C46" s="203" t="s">
        <v>251</v>
      </c>
      <c r="D46" s="573" t="s">
        <v>2</v>
      </c>
      <c r="E46" s="162" t="s">
        <v>258</v>
      </c>
      <c r="F46" s="163">
        <v>77</v>
      </c>
      <c r="G46" s="573" t="s">
        <v>2</v>
      </c>
      <c r="H46" s="191">
        <v>20000000</v>
      </c>
      <c r="I46" s="191">
        <v>20000000</v>
      </c>
      <c r="J46" s="165"/>
      <c r="K46" s="166"/>
      <c r="L46" s="165"/>
      <c r="M46" s="167">
        <v>45292</v>
      </c>
      <c r="N46" s="167">
        <v>45657</v>
      </c>
      <c r="O46" s="185">
        <f t="shared" ref="O46" si="16">+F47/F46</f>
        <v>1</v>
      </c>
      <c r="P46" s="185">
        <f t="shared" ref="P46" si="17">+H47/H46</f>
        <v>0.86918234999999999</v>
      </c>
      <c r="Q46" s="209">
        <f t="shared" ref="Q46" si="18">+(O46*O46)/P46</f>
        <v>1.1505065651643755</v>
      </c>
      <c r="AB46" s="19"/>
    </row>
    <row r="47" spans="2:251" ht="34.9" customHeight="1" thickBot="1">
      <c r="B47" s="594"/>
      <c r="C47" s="206"/>
      <c r="D47" s="576" t="s">
        <v>1</v>
      </c>
      <c r="E47" s="581"/>
      <c r="F47" s="582">
        <v>77</v>
      </c>
      <c r="G47" s="576" t="s">
        <v>35</v>
      </c>
      <c r="H47" s="197">
        <v>17383647</v>
      </c>
      <c r="I47" s="197">
        <v>17383647</v>
      </c>
      <c r="J47" s="259"/>
      <c r="K47" s="199"/>
      <c r="L47" s="259"/>
      <c r="M47" s="200">
        <v>45292</v>
      </c>
      <c r="N47" s="200">
        <v>45657</v>
      </c>
      <c r="O47" s="201"/>
      <c r="P47" s="201"/>
      <c r="Q47" s="210"/>
      <c r="AB47" s="19"/>
    </row>
    <row r="48" spans="2:251" ht="34.9" customHeight="1">
      <c r="B48" s="586"/>
      <c r="C48" s="587" t="s">
        <v>7</v>
      </c>
      <c r="D48" s="588" t="s">
        <v>2</v>
      </c>
      <c r="E48" s="589" t="s">
        <v>260</v>
      </c>
      <c r="F48" s="590">
        <f>F34+F36+F38+F40+F42+F44+F46</f>
        <v>376</v>
      </c>
      <c r="G48" s="588" t="s">
        <v>2</v>
      </c>
      <c r="H48" s="591">
        <f>H34+H36+H38+H40+H42+H44+H46</f>
        <v>285972282</v>
      </c>
      <c r="I48" s="591">
        <f>I34+I36+I38+I40+I42+I44+I46</f>
        <v>285972282</v>
      </c>
      <c r="J48" s="592"/>
      <c r="K48" s="592"/>
      <c r="L48" s="592"/>
      <c r="M48" s="593">
        <v>45292</v>
      </c>
      <c r="N48" s="593">
        <v>45657</v>
      </c>
      <c r="O48" s="187"/>
      <c r="P48" s="187"/>
      <c r="Q48" s="196"/>
    </row>
    <row r="49" spans="2:53" ht="34.9" customHeight="1" thickBot="1">
      <c r="B49" s="207"/>
      <c r="C49" s="580"/>
      <c r="D49" s="576" t="s">
        <v>1</v>
      </c>
      <c r="E49" s="581"/>
      <c r="F49" s="582">
        <f>F35+F37+F39+F41+F43+F45+F47</f>
        <v>382</v>
      </c>
      <c r="G49" s="576" t="s">
        <v>35</v>
      </c>
      <c r="H49" s="583">
        <f>H35+H37+H39+H41+H43+H45+H47</f>
        <v>260859889</v>
      </c>
      <c r="I49" s="583">
        <f>I35+I37+I39+I41+I43+I45+I47</f>
        <v>260859889</v>
      </c>
      <c r="J49" s="198"/>
      <c r="K49" s="577"/>
      <c r="L49" s="198"/>
      <c r="M49" s="200">
        <v>45292</v>
      </c>
      <c r="N49" s="200">
        <v>45657</v>
      </c>
      <c r="O49" s="201"/>
      <c r="P49" s="201"/>
      <c r="Q49" s="202"/>
    </row>
    <row r="50" spans="2:53">
      <c r="D50" s="18"/>
      <c r="H50" s="17"/>
      <c r="I50" s="14"/>
      <c r="J50" s="16"/>
      <c r="K50" s="16"/>
      <c r="L50" s="16"/>
      <c r="M50" s="15"/>
      <c r="N50" s="15"/>
      <c r="O50" s="14"/>
      <c r="P50" s="12"/>
      <c r="Q50" s="13"/>
      <c r="R50" s="12"/>
    </row>
    <row r="51" spans="2:53" ht="31.5">
      <c r="B51" s="63" t="s">
        <v>37</v>
      </c>
      <c r="C51" s="63"/>
      <c r="D51" s="69" t="s">
        <v>6</v>
      </c>
      <c r="E51" s="69"/>
      <c r="F51" s="69"/>
      <c r="G51" s="69"/>
      <c r="H51" s="69"/>
      <c r="I51" s="69"/>
      <c r="J51" s="42" t="s">
        <v>38</v>
      </c>
      <c r="K51" s="69" t="s">
        <v>39</v>
      </c>
      <c r="L51" s="69"/>
      <c r="M51" s="60" t="s">
        <v>5</v>
      </c>
      <c r="N51" s="61"/>
      <c r="O51" s="61"/>
      <c r="P51" s="61"/>
      <c r="Q51" s="61"/>
    </row>
    <row r="52" spans="2:53" ht="26.25" customHeight="1">
      <c r="B52" s="64" t="s">
        <v>74</v>
      </c>
      <c r="C52" s="65"/>
      <c r="D52" s="64" t="s">
        <v>88</v>
      </c>
      <c r="E52" s="70"/>
      <c r="F52" s="70"/>
      <c r="G52" s="70"/>
      <c r="H52" s="70"/>
      <c r="I52" s="65"/>
      <c r="J52" s="68" t="s">
        <v>76</v>
      </c>
      <c r="K52" s="11" t="s">
        <v>2</v>
      </c>
      <c r="L52" s="38">
        <v>5.96</v>
      </c>
      <c r="M52" s="62" t="s">
        <v>77</v>
      </c>
      <c r="N52" s="62"/>
      <c r="O52" s="62"/>
      <c r="P52" s="62"/>
      <c r="Q52" s="62"/>
    </row>
    <row r="53" spans="2:53" ht="28.5" customHeight="1">
      <c r="B53" s="66"/>
      <c r="C53" s="67"/>
      <c r="D53" s="66"/>
      <c r="E53" s="71"/>
      <c r="F53" s="71"/>
      <c r="G53" s="71"/>
      <c r="H53" s="71"/>
      <c r="I53" s="67"/>
      <c r="J53" s="68"/>
      <c r="K53" s="11" t="s">
        <v>1</v>
      </c>
      <c r="L53" s="37">
        <v>7.15</v>
      </c>
      <c r="M53" s="62"/>
      <c r="N53" s="62"/>
      <c r="O53" s="62"/>
      <c r="P53" s="62"/>
      <c r="Q53" s="62"/>
    </row>
    <row r="54" spans="2:53" ht="18.75" customHeight="1">
      <c r="B54" s="142"/>
      <c r="C54" s="143"/>
      <c r="D54" s="86" t="s">
        <v>4</v>
      </c>
      <c r="E54" s="87"/>
      <c r="F54" s="87"/>
      <c r="G54" s="87"/>
      <c r="H54" s="87"/>
      <c r="I54" s="88"/>
      <c r="J54" s="152"/>
      <c r="K54" s="11" t="s">
        <v>2</v>
      </c>
      <c r="L54" s="39"/>
      <c r="M54" s="72" t="s">
        <v>3</v>
      </c>
      <c r="N54" s="72"/>
      <c r="O54" s="72"/>
      <c r="P54" s="72"/>
      <c r="Q54" s="72"/>
    </row>
    <row r="55" spans="2:53" ht="14.25" customHeight="1">
      <c r="B55" s="144"/>
      <c r="C55" s="145"/>
      <c r="D55" s="89"/>
      <c r="E55" s="90"/>
      <c r="F55" s="90"/>
      <c r="G55" s="90"/>
      <c r="H55" s="90"/>
      <c r="I55" s="91"/>
      <c r="J55" s="152"/>
      <c r="K55" s="11" t="s">
        <v>1</v>
      </c>
      <c r="L55" s="37"/>
      <c r="M55" s="72"/>
      <c r="N55" s="72"/>
      <c r="O55" s="72"/>
      <c r="P55" s="72"/>
      <c r="Q55" s="72"/>
    </row>
    <row r="56" spans="2:53" ht="15.75">
      <c r="B56" s="142"/>
      <c r="C56" s="143"/>
      <c r="D56" s="86" t="s">
        <v>4</v>
      </c>
      <c r="E56" s="87"/>
      <c r="F56" s="87"/>
      <c r="G56" s="87"/>
      <c r="H56" s="87"/>
      <c r="I56" s="88"/>
      <c r="J56" s="152"/>
      <c r="K56" s="11" t="s">
        <v>2</v>
      </c>
      <c r="L56" s="37"/>
      <c r="M56" s="73" t="s">
        <v>78</v>
      </c>
      <c r="N56" s="73"/>
      <c r="O56" s="73"/>
      <c r="P56" s="73"/>
      <c r="Q56" s="73"/>
    </row>
    <row r="57" spans="2:53" ht="15.75">
      <c r="B57" s="144"/>
      <c r="C57" s="145"/>
      <c r="D57" s="89"/>
      <c r="E57" s="90"/>
      <c r="F57" s="90"/>
      <c r="G57" s="90"/>
      <c r="H57" s="90"/>
      <c r="I57" s="91"/>
      <c r="J57" s="152"/>
      <c r="K57" s="11" t="s">
        <v>1</v>
      </c>
      <c r="L57" s="37"/>
      <c r="M57" s="73"/>
      <c r="N57" s="73"/>
      <c r="O57" s="73"/>
      <c r="P57" s="73"/>
      <c r="Q57" s="73"/>
    </row>
    <row r="58" spans="2:53" ht="15" customHeight="1">
      <c r="B58" s="146" t="s">
        <v>229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8"/>
      <c r="M58" s="72" t="s">
        <v>0</v>
      </c>
      <c r="N58" s="72"/>
      <c r="O58" s="72"/>
      <c r="P58" s="72"/>
      <c r="Q58" s="72"/>
    </row>
    <row r="59" spans="2:53" ht="29.25" customHeight="1">
      <c r="B59" s="149"/>
      <c r="C59" s="150"/>
      <c r="D59" s="150"/>
      <c r="E59" s="150"/>
      <c r="F59" s="150"/>
      <c r="G59" s="150"/>
      <c r="H59" s="150"/>
      <c r="I59" s="150"/>
      <c r="J59" s="150"/>
      <c r="K59" s="150"/>
      <c r="L59" s="151"/>
      <c r="M59" s="72"/>
      <c r="N59" s="72"/>
      <c r="O59" s="72"/>
      <c r="P59" s="72"/>
      <c r="Q59" s="72"/>
    </row>
    <row r="60" spans="2:53">
      <c r="B60" s="58" t="s">
        <v>45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2:53" ht="15.75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</sheetData>
  <mergeCells count="128">
    <mergeCell ref="Q46:Q47"/>
    <mergeCell ref="P46:P47"/>
    <mergeCell ref="O46:O47"/>
    <mergeCell ref="Q44:Q45"/>
    <mergeCell ref="P44:P45"/>
    <mergeCell ref="O44:O45"/>
    <mergeCell ref="Q42:Q43"/>
    <mergeCell ref="P42:P43"/>
    <mergeCell ref="O42:O43"/>
    <mergeCell ref="B2:B5"/>
    <mergeCell ref="C2:M3"/>
    <mergeCell ref="N2:O2"/>
    <mergeCell ref="P2:Q5"/>
    <mergeCell ref="N3:O3"/>
    <mergeCell ref="C4:M5"/>
    <mergeCell ref="N4:O4"/>
    <mergeCell ref="N5:O5"/>
    <mergeCell ref="B14:C29"/>
    <mergeCell ref="C7:Q7"/>
    <mergeCell ref="D8:Q8"/>
    <mergeCell ref="D9:Q9"/>
    <mergeCell ref="B10:C10"/>
    <mergeCell ref="D10:I10"/>
    <mergeCell ref="J10:L30"/>
    <mergeCell ref="M10:Q10"/>
    <mergeCell ref="B13:C13"/>
    <mergeCell ref="D13:I13"/>
    <mergeCell ref="N13:P13"/>
    <mergeCell ref="N15:P15"/>
    <mergeCell ref="N16:P16"/>
    <mergeCell ref="N17:P17"/>
    <mergeCell ref="N18:P18"/>
    <mergeCell ref="N19:P19"/>
    <mergeCell ref="N20:P20"/>
    <mergeCell ref="N28:P28"/>
    <mergeCell ref="N29:P29"/>
    <mergeCell ref="N26:P26"/>
    <mergeCell ref="N27:P27"/>
    <mergeCell ref="T10:X10"/>
    <mergeCell ref="B11:C11"/>
    <mergeCell ref="D11:I11"/>
    <mergeCell ref="N11:P11"/>
    <mergeCell ref="B12:C12"/>
    <mergeCell ref="D12:I12"/>
    <mergeCell ref="N12:P12"/>
    <mergeCell ref="U12:W12"/>
    <mergeCell ref="Q34:Q35"/>
    <mergeCell ref="E40:E41"/>
    <mergeCell ref="U13:W13"/>
    <mergeCell ref="N14:P14"/>
    <mergeCell ref="U14:W14"/>
    <mergeCell ref="D30:I30"/>
    <mergeCell ref="N30:P30"/>
    <mergeCell ref="U30:V30"/>
    <mergeCell ref="H31:H33"/>
    <mergeCell ref="I31:L32"/>
    <mergeCell ref="M31:N32"/>
    <mergeCell ref="O31:Q31"/>
    <mergeCell ref="U31:V31"/>
    <mergeCell ref="O32:O33"/>
    <mergeCell ref="P32:P33"/>
    <mergeCell ref="Q32:Q33"/>
    <mergeCell ref="U32:V32"/>
    <mergeCell ref="U33:V33"/>
    <mergeCell ref="D14:I29"/>
    <mergeCell ref="N21:P21"/>
    <mergeCell ref="N22:P22"/>
    <mergeCell ref="N23:P23"/>
    <mergeCell ref="N24:P24"/>
    <mergeCell ref="N25:P25"/>
    <mergeCell ref="Q40:Q41"/>
    <mergeCell ref="P40:P41"/>
    <mergeCell ref="O40:O41"/>
    <mergeCell ref="Q38:Q39"/>
    <mergeCell ref="P38:P39"/>
    <mergeCell ref="O38:O39"/>
    <mergeCell ref="Q36:Q37"/>
    <mergeCell ref="P36:P37"/>
    <mergeCell ref="O36:O37"/>
    <mergeCell ref="P34:P35"/>
    <mergeCell ref="O34:O35"/>
    <mergeCell ref="C40:C41"/>
    <mergeCell ref="C38:C39"/>
    <mergeCell ref="B31:B33"/>
    <mergeCell ref="C31:C33"/>
    <mergeCell ref="D31:D33"/>
    <mergeCell ref="E31:E33"/>
    <mergeCell ref="F31:F33"/>
    <mergeCell ref="G31:G33"/>
    <mergeCell ref="B34:B37"/>
    <mergeCell ref="B38:B41"/>
    <mergeCell ref="M51:Q51"/>
    <mergeCell ref="B52:C53"/>
    <mergeCell ref="D52:I53"/>
    <mergeCell ref="J52:J53"/>
    <mergeCell ref="M52:Q53"/>
    <mergeCell ref="B48:B49"/>
    <mergeCell ref="C48:C49"/>
    <mergeCell ref="E48:E49"/>
    <mergeCell ref="O48:O49"/>
    <mergeCell ref="P48:P49"/>
    <mergeCell ref="Q48:Q49"/>
    <mergeCell ref="M58:Q59"/>
    <mergeCell ref="B60:Q61"/>
    <mergeCell ref="B54:C55"/>
    <mergeCell ref="D54:I55"/>
    <mergeCell ref="J54:J55"/>
    <mergeCell ref="M54:Q55"/>
    <mergeCell ref="B56:C57"/>
    <mergeCell ref="D56:I57"/>
    <mergeCell ref="J56:J57"/>
    <mergeCell ref="M56:Q57"/>
    <mergeCell ref="E38:E39"/>
    <mergeCell ref="E36:E37"/>
    <mergeCell ref="E34:E35"/>
    <mergeCell ref="C36:C37"/>
    <mergeCell ref="C34:C35"/>
    <mergeCell ref="E46:E47"/>
    <mergeCell ref="E44:E45"/>
    <mergeCell ref="E42:E43"/>
    <mergeCell ref="B58:L59"/>
    <mergeCell ref="B51:C51"/>
    <mergeCell ref="D51:I51"/>
    <mergeCell ref="K51:L51"/>
    <mergeCell ref="B42:B47"/>
    <mergeCell ref="C46:C47"/>
    <mergeCell ref="C44:C45"/>
    <mergeCell ref="C42:C4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A95"/>
  <sheetViews>
    <sheetView zoomScale="80" zoomScaleNormal="80" workbookViewId="0">
      <selection activeCell="D13" sqref="D13:I13"/>
    </sheetView>
  </sheetViews>
  <sheetFormatPr baseColWidth="10" defaultColWidth="12.5703125" defaultRowHeight="14.25"/>
  <cols>
    <col min="1" max="1" width="6.7109375" style="261" customWidth="1"/>
    <col min="2" max="2" width="45.42578125" style="261" customWidth="1"/>
    <col min="3" max="3" width="38" style="261" customWidth="1"/>
    <col min="4" max="4" width="16.5703125" style="261" customWidth="1"/>
    <col min="5" max="5" width="24.28515625" style="261" customWidth="1"/>
    <col min="6" max="6" width="16.7109375" style="261" customWidth="1"/>
    <col min="7" max="7" width="18" style="261" customWidth="1"/>
    <col min="8" max="8" width="22.85546875" style="261" customWidth="1"/>
    <col min="9" max="9" width="16.85546875" style="261" bestFit="1" customWidth="1"/>
    <col min="10" max="10" width="20.85546875" style="261" customWidth="1"/>
    <col min="11" max="11" width="13.5703125" style="261" customWidth="1"/>
    <col min="12" max="12" width="15.85546875" style="261" customWidth="1"/>
    <col min="13" max="13" width="14.85546875" style="262" customWidth="1"/>
    <col min="14" max="14" width="20.7109375" style="262" customWidth="1"/>
    <col min="15" max="16" width="20.7109375" style="261" customWidth="1"/>
    <col min="17" max="17" width="16.85546875" style="261" customWidth="1"/>
    <col min="18" max="18" width="16.42578125" style="261" customWidth="1"/>
    <col min="19" max="19" width="23.28515625" style="261" bestFit="1" customWidth="1"/>
    <col min="20" max="20" width="14.42578125" style="261" customWidth="1"/>
    <col min="21" max="21" width="18.5703125" style="261" customWidth="1"/>
    <col min="22" max="22" width="33.85546875" style="261" customWidth="1"/>
    <col min="23" max="23" width="12.5703125" style="261" hidden="1" customWidth="1"/>
    <col min="24" max="24" width="24.28515625" style="261" customWidth="1"/>
    <col min="25" max="25" width="22.5703125" style="261" customWidth="1"/>
    <col min="26" max="27" width="12.5703125" style="261"/>
    <col min="28" max="28" width="16.85546875" style="261" customWidth="1"/>
    <col min="29" max="29" width="12.5703125" style="261"/>
    <col min="30" max="30" width="30.140625" style="261" customWidth="1"/>
    <col min="31" max="31" width="15.42578125" style="261" customWidth="1"/>
    <col min="32" max="32" width="15.85546875" style="261" customWidth="1"/>
    <col min="33" max="33" width="24.42578125" style="261" customWidth="1"/>
    <col min="34" max="34" width="17.140625" style="261" customWidth="1"/>
    <col min="35" max="16384" width="12.5703125" style="261"/>
  </cols>
  <sheetData>
    <row r="2" spans="2:28" ht="15">
      <c r="B2" s="479"/>
      <c r="C2" s="269" t="s">
        <v>305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 t="s">
        <v>306</v>
      </c>
      <c r="O2" s="270"/>
      <c r="P2" s="271"/>
      <c r="Q2" s="271"/>
    </row>
    <row r="3" spans="2:28" ht="15">
      <c r="B3" s="47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 t="s">
        <v>307</v>
      </c>
      <c r="O3" s="270"/>
      <c r="P3" s="271"/>
      <c r="Q3" s="271"/>
    </row>
    <row r="4" spans="2:28" ht="15">
      <c r="B4" s="479"/>
      <c r="C4" s="269" t="s">
        <v>308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 t="s">
        <v>309</v>
      </c>
      <c r="O4" s="270"/>
      <c r="P4" s="271"/>
      <c r="Q4" s="271"/>
    </row>
    <row r="5" spans="2:28" ht="15">
      <c r="B5" s="47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480" t="s">
        <v>310</v>
      </c>
      <c r="O5" s="480"/>
      <c r="P5" s="271"/>
      <c r="Q5" s="271"/>
    </row>
    <row r="7" spans="2:28" ht="12.75" customHeight="1"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</row>
    <row r="8" spans="2:28" ht="31.5" customHeight="1">
      <c r="B8" s="481" t="s">
        <v>33</v>
      </c>
      <c r="C8" s="481" t="s">
        <v>50</v>
      </c>
      <c r="D8" s="482" t="s">
        <v>71</v>
      </c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4"/>
      <c r="R8" s="279"/>
    </row>
    <row r="9" spans="2:28" ht="36" customHeight="1">
      <c r="B9" s="481" t="s">
        <v>28</v>
      </c>
      <c r="C9" s="288">
        <v>45292</v>
      </c>
      <c r="D9" s="289" t="s">
        <v>93</v>
      </c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</row>
    <row r="10" spans="2:28" ht="36" customHeight="1">
      <c r="B10" s="485" t="s">
        <v>32</v>
      </c>
      <c r="C10" s="293"/>
      <c r="D10" s="294" t="s">
        <v>52</v>
      </c>
      <c r="E10" s="294"/>
      <c r="F10" s="294"/>
      <c r="G10" s="294"/>
      <c r="H10" s="294"/>
      <c r="I10" s="295"/>
      <c r="J10" s="296" t="s">
        <v>73</v>
      </c>
      <c r="K10" s="297"/>
      <c r="L10" s="298"/>
      <c r="M10" s="299" t="s">
        <v>27</v>
      </c>
      <c r="N10" s="300"/>
      <c r="O10" s="300"/>
      <c r="P10" s="300"/>
      <c r="Q10" s="301"/>
      <c r="R10" s="508"/>
      <c r="T10" s="303"/>
      <c r="U10" s="303"/>
      <c r="V10" s="303"/>
      <c r="W10" s="303"/>
      <c r="X10" s="303"/>
    </row>
    <row r="11" spans="2:28" ht="36" customHeight="1">
      <c r="B11" s="485" t="s">
        <v>26</v>
      </c>
      <c r="C11" s="293"/>
      <c r="D11" s="294" t="s">
        <v>64</v>
      </c>
      <c r="E11" s="294"/>
      <c r="F11" s="294"/>
      <c r="G11" s="294"/>
      <c r="H11" s="294"/>
      <c r="I11" s="295"/>
      <c r="J11" s="304"/>
      <c r="K11" s="489"/>
      <c r="L11" s="306"/>
      <c r="M11" s="307" t="s">
        <v>25</v>
      </c>
      <c r="N11" s="308" t="s">
        <v>24</v>
      </c>
      <c r="O11" s="308"/>
      <c r="P11" s="308"/>
      <c r="Q11" s="307" t="s">
        <v>23</v>
      </c>
      <c r="R11" s="307" t="s">
        <v>223</v>
      </c>
      <c r="S11" s="307" t="s">
        <v>288</v>
      </c>
      <c r="T11" s="310"/>
      <c r="U11" s="310"/>
      <c r="V11" s="310"/>
      <c r="W11" s="310"/>
      <c r="X11" s="310"/>
    </row>
    <row r="12" spans="2:28" ht="90" customHeight="1">
      <c r="B12" s="493" t="s">
        <v>22</v>
      </c>
      <c r="C12" s="312"/>
      <c r="D12" s="313" t="s">
        <v>65</v>
      </c>
      <c r="E12" s="313"/>
      <c r="F12" s="313"/>
      <c r="G12" s="313"/>
      <c r="H12" s="313"/>
      <c r="I12" s="314"/>
      <c r="J12" s="304"/>
      <c r="K12" s="489"/>
      <c r="L12" s="306"/>
      <c r="M12" s="611">
        <v>1991</v>
      </c>
      <c r="N12" s="612" t="s">
        <v>198</v>
      </c>
      <c r="O12" s="612"/>
      <c r="P12" s="612"/>
      <c r="Q12" s="613">
        <v>27500000</v>
      </c>
      <c r="R12" s="613">
        <v>27500000</v>
      </c>
      <c r="S12" s="613" t="s">
        <v>291</v>
      </c>
      <c r="T12" s="321"/>
      <c r="U12" s="322"/>
      <c r="V12" s="322"/>
      <c r="W12" s="322"/>
      <c r="X12" s="321"/>
      <c r="Z12" s="323"/>
      <c r="AA12" s="323"/>
    </row>
    <row r="13" spans="2:28" ht="90" customHeight="1">
      <c r="B13" s="494" t="s">
        <v>21</v>
      </c>
      <c r="C13" s="325"/>
      <c r="D13" s="313" t="s">
        <v>72</v>
      </c>
      <c r="E13" s="313"/>
      <c r="F13" s="313"/>
      <c r="G13" s="313"/>
      <c r="H13" s="313"/>
      <c r="I13" s="314"/>
      <c r="J13" s="304"/>
      <c r="K13" s="489"/>
      <c r="L13" s="306"/>
      <c r="M13" s="611">
        <v>1489</v>
      </c>
      <c r="N13" s="612" t="s">
        <v>126</v>
      </c>
      <c r="O13" s="612"/>
      <c r="P13" s="612"/>
      <c r="Q13" s="613">
        <v>39213843</v>
      </c>
      <c r="R13" s="613">
        <v>39213843</v>
      </c>
      <c r="S13" s="613" t="s">
        <v>291</v>
      </c>
      <c r="T13" s="331"/>
      <c r="U13" s="332"/>
      <c r="V13" s="332"/>
      <c r="W13" s="332"/>
      <c r="X13" s="333"/>
      <c r="Z13" s="334"/>
      <c r="AA13" s="335"/>
      <c r="AB13" s="336"/>
    </row>
    <row r="14" spans="2:28" ht="90" customHeight="1">
      <c r="B14" s="614" t="s">
        <v>20</v>
      </c>
      <c r="C14" s="502"/>
      <c r="D14" s="615" t="s">
        <v>96</v>
      </c>
      <c r="E14" s="615"/>
      <c r="F14" s="615"/>
      <c r="G14" s="615"/>
      <c r="H14" s="615"/>
      <c r="I14" s="616"/>
      <c r="J14" s="304"/>
      <c r="K14" s="489"/>
      <c r="L14" s="306"/>
      <c r="M14" s="611">
        <v>1881</v>
      </c>
      <c r="N14" s="612" t="s">
        <v>101</v>
      </c>
      <c r="O14" s="612"/>
      <c r="P14" s="612"/>
      <c r="Q14" s="613">
        <v>70000000</v>
      </c>
      <c r="R14" s="613">
        <v>0</v>
      </c>
      <c r="S14" s="613" t="s">
        <v>291</v>
      </c>
      <c r="T14" s="331"/>
      <c r="U14" s="332"/>
      <c r="V14" s="332"/>
      <c r="W14" s="332"/>
      <c r="X14" s="333"/>
      <c r="Z14" s="334"/>
      <c r="AA14" s="335"/>
      <c r="AB14" s="336"/>
    </row>
    <row r="15" spans="2:28" ht="90" customHeight="1">
      <c r="B15" s="617"/>
      <c r="C15" s="618"/>
      <c r="D15" s="619"/>
      <c r="E15" s="619"/>
      <c r="F15" s="619"/>
      <c r="G15" s="619"/>
      <c r="H15" s="619"/>
      <c r="I15" s="620"/>
      <c r="J15" s="304"/>
      <c r="K15" s="489"/>
      <c r="L15" s="306"/>
      <c r="M15" s="611">
        <v>175</v>
      </c>
      <c r="N15" s="612" t="s">
        <v>199</v>
      </c>
      <c r="O15" s="612"/>
      <c r="P15" s="612"/>
      <c r="Q15" s="613">
        <v>120000000</v>
      </c>
      <c r="R15" s="613">
        <v>120000000</v>
      </c>
      <c r="S15" s="613" t="s">
        <v>291</v>
      </c>
      <c r="T15" s="331"/>
      <c r="U15" s="351"/>
      <c r="V15" s="351"/>
      <c r="W15" s="351"/>
      <c r="X15" s="333"/>
      <c r="Z15" s="334"/>
      <c r="AA15" s="335"/>
      <c r="AB15" s="336"/>
    </row>
    <row r="16" spans="2:28" ht="90" customHeight="1">
      <c r="B16" s="617"/>
      <c r="C16" s="618"/>
      <c r="D16" s="619"/>
      <c r="E16" s="619"/>
      <c r="F16" s="619"/>
      <c r="G16" s="619"/>
      <c r="H16" s="619"/>
      <c r="I16" s="620"/>
      <c r="J16" s="304"/>
      <c r="K16" s="489"/>
      <c r="L16" s="306"/>
      <c r="M16" s="611">
        <v>1226</v>
      </c>
      <c r="N16" s="612" t="s">
        <v>200</v>
      </c>
      <c r="O16" s="612"/>
      <c r="P16" s="612"/>
      <c r="Q16" s="613">
        <v>19200000</v>
      </c>
      <c r="R16" s="613">
        <v>19200000</v>
      </c>
      <c r="S16" s="613" t="s">
        <v>291</v>
      </c>
      <c r="T16" s="331"/>
      <c r="U16" s="351"/>
      <c r="V16" s="351"/>
      <c r="W16" s="351"/>
      <c r="X16" s="333"/>
      <c r="Z16" s="334"/>
      <c r="AA16" s="335"/>
      <c r="AB16" s="336"/>
    </row>
    <row r="17" spans="2:28" ht="90" customHeight="1">
      <c r="B17" s="617"/>
      <c r="C17" s="618"/>
      <c r="D17" s="619"/>
      <c r="E17" s="619"/>
      <c r="F17" s="619"/>
      <c r="G17" s="619"/>
      <c r="H17" s="619"/>
      <c r="I17" s="620"/>
      <c r="J17" s="304"/>
      <c r="K17" s="489"/>
      <c r="L17" s="306"/>
      <c r="M17" s="611" t="s">
        <v>201</v>
      </c>
      <c r="N17" s="612" t="s">
        <v>210</v>
      </c>
      <c r="O17" s="612"/>
      <c r="P17" s="612"/>
      <c r="Q17" s="613">
        <v>28800000</v>
      </c>
      <c r="R17" s="613">
        <v>28800000</v>
      </c>
      <c r="S17" s="613" t="s">
        <v>291</v>
      </c>
      <c r="T17" s="331"/>
      <c r="U17" s="351"/>
      <c r="V17" s="351"/>
      <c r="W17" s="351"/>
      <c r="X17" s="333"/>
      <c r="Z17" s="334"/>
      <c r="AA17" s="335"/>
      <c r="AB17" s="336"/>
    </row>
    <row r="18" spans="2:28" ht="90" customHeight="1">
      <c r="B18" s="617"/>
      <c r="C18" s="618"/>
      <c r="D18" s="619"/>
      <c r="E18" s="619"/>
      <c r="F18" s="619"/>
      <c r="G18" s="619"/>
      <c r="H18" s="619"/>
      <c r="I18" s="620"/>
      <c r="J18" s="304"/>
      <c r="K18" s="489"/>
      <c r="L18" s="306"/>
      <c r="M18" s="611" t="s">
        <v>202</v>
      </c>
      <c r="N18" s="612" t="s">
        <v>211</v>
      </c>
      <c r="O18" s="612"/>
      <c r="P18" s="612"/>
      <c r="Q18" s="613">
        <v>17100000</v>
      </c>
      <c r="R18" s="613">
        <v>17100000</v>
      </c>
      <c r="S18" s="613" t="s">
        <v>291</v>
      </c>
      <c r="T18" s="331"/>
      <c r="U18" s="351"/>
      <c r="V18" s="351"/>
      <c r="W18" s="351"/>
      <c r="X18" s="333"/>
      <c r="Z18" s="334"/>
      <c r="AA18" s="335"/>
      <c r="AB18" s="336"/>
    </row>
    <row r="19" spans="2:28" ht="90" customHeight="1">
      <c r="B19" s="617"/>
      <c r="C19" s="618"/>
      <c r="D19" s="619"/>
      <c r="E19" s="619"/>
      <c r="F19" s="619"/>
      <c r="G19" s="619"/>
      <c r="H19" s="619"/>
      <c r="I19" s="620"/>
      <c r="J19" s="304"/>
      <c r="K19" s="489"/>
      <c r="L19" s="306"/>
      <c r="M19" s="611" t="s">
        <v>203</v>
      </c>
      <c r="N19" s="612" t="s">
        <v>212</v>
      </c>
      <c r="O19" s="612"/>
      <c r="P19" s="612"/>
      <c r="Q19" s="613">
        <v>15000000</v>
      </c>
      <c r="R19" s="613">
        <v>15000000</v>
      </c>
      <c r="S19" s="613" t="s">
        <v>291</v>
      </c>
      <c r="T19" s="331"/>
      <c r="U19" s="351"/>
      <c r="V19" s="351"/>
      <c r="W19" s="351"/>
      <c r="X19" s="333"/>
      <c r="Z19" s="334"/>
      <c r="AA19" s="335"/>
      <c r="AB19" s="336"/>
    </row>
    <row r="20" spans="2:28" ht="90" customHeight="1">
      <c r="B20" s="617"/>
      <c r="C20" s="618"/>
      <c r="D20" s="619"/>
      <c r="E20" s="619"/>
      <c r="F20" s="619"/>
      <c r="G20" s="619"/>
      <c r="H20" s="619"/>
      <c r="I20" s="620"/>
      <c r="J20" s="304"/>
      <c r="K20" s="489"/>
      <c r="L20" s="306"/>
      <c r="M20" s="611" t="s">
        <v>204</v>
      </c>
      <c r="N20" s="612" t="s">
        <v>213</v>
      </c>
      <c r="O20" s="612"/>
      <c r="P20" s="612"/>
      <c r="Q20" s="613">
        <v>19200000</v>
      </c>
      <c r="R20" s="613">
        <v>19200000</v>
      </c>
      <c r="S20" s="613" t="s">
        <v>291</v>
      </c>
      <c r="T20" s="331"/>
      <c r="U20" s="351"/>
      <c r="V20" s="351"/>
      <c r="W20" s="351"/>
      <c r="X20" s="333"/>
      <c r="Z20" s="334"/>
      <c r="AA20" s="335"/>
      <c r="AB20" s="336"/>
    </row>
    <row r="21" spans="2:28" ht="90" customHeight="1">
      <c r="B21" s="617"/>
      <c r="C21" s="618"/>
      <c r="D21" s="619"/>
      <c r="E21" s="619"/>
      <c r="F21" s="619"/>
      <c r="G21" s="619"/>
      <c r="H21" s="619"/>
      <c r="I21" s="620"/>
      <c r="J21" s="304"/>
      <c r="K21" s="489"/>
      <c r="L21" s="306"/>
      <c r="M21" s="611" t="s">
        <v>205</v>
      </c>
      <c r="N21" s="612" t="s">
        <v>214</v>
      </c>
      <c r="O21" s="612"/>
      <c r="P21" s="612"/>
      <c r="Q21" s="613">
        <v>17500000</v>
      </c>
      <c r="R21" s="613">
        <v>17500000</v>
      </c>
      <c r="S21" s="613" t="s">
        <v>291</v>
      </c>
      <c r="T21" s="331"/>
      <c r="U21" s="351"/>
      <c r="V21" s="351"/>
      <c r="W21" s="351"/>
      <c r="X21" s="333"/>
      <c r="Z21" s="334"/>
      <c r="AA21" s="335"/>
      <c r="AB21" s="336"/>
    </row>
    <row r="22" spans="2:28" ht="90" customHeight="1">
      <c r="B22" s="617"/>
      <c r="C22" s="618"/>
      <c r="D22" s="619"/>
      <c r="E22" s="619"/>
      <c r="F22" s="619"/>
      <c r="G22" s="619"/>
      <c r="H22" s="619"/>
      <c r="I22" s="620"/>
      <c r="J22" s="304"/>
      <c r="K22" s="489"/>
      <c r="L22" s="306"/>
      <c r="M22" s="611" t="s">
        <v>206</v>
      </c>
      <c r="N22" s="612" t="s">
        <v>215</v>
      </c>
      <c r="O22" s="612"/>
      <c r="P22" s="612"/>
      <c r="Q22" s="613">
        <v>22400000</v>
      </c>
      <c r="R22" s="613">
        <v>22400000</v>
      </c>
      <c r="S22" s="613" t="s">
        <v>291</v>
      </c>
      <c r="T22" s="331"/>
      <c r="U22" s="351"/>
      <c r="V22" s="351"/>
      <c r="W22" s="351"/>
      <c r="X22" s="333"/>
      <c r="Z22" s="334"/>
      <c r="AA22" s="335"/>
      <c r="AB22" s="336"/>
    </row>
    <row r="23" spans="2:28" ht="90" customHeight="1">
      <c r="B23" s="617"/>
      <c r="C23" s="618"/>
      <c r="D23" s="619"/>
      <c r="E23" s="619"/>
      <c r="F23" s="619"/>
      <c r="G23" s="619"/>
      <c r="H23" s="619"/>
      <c r="I23" s="620"/>
      <c r="J23" s="304"/>
      <c r="K23" s="489"/>
      <c r="L23" s="306"/>
      <c r="M23" s="611" t="s">
        <v>207</v>
      </c>
      <c r="N23" s="612" t="s">
        <v>216</v>
      </c>
      <c r="O23" s="612"/>
      <c r="P23" s="612"/>
      <c r="Q23" s="613">
        <v>21000000</v>
      </c>
      <c r="R23" s="613">
        <v>21000000</v>
      </c>
      <c r="S23" s="613" t="s">
        <v>291</v>
      </c>
      <c r="T23" s="331"/>
      <c r="U23" s="351"/>
      <c r="V23" s="351"/>
      <c r="W23" s="351"/>
      <c r="X23" s="333"/>
      <c r="Z23" s="334"/>
      <c r="AA23" s="335"/>
      <c r="AB23" s="336"/>
    </row>
    <row r="24" spans="2:28" ht="90" customHeight="1">
      <c r="B24" s="617"/>
      <c r="C24" s="618"/>
      <c r="D24" s="619"/>
      <c r="E24" s="619"/>
      <c r="F24" s="619"/>
      <c r="G24" s="619"/>
      <c r="H24" s="619"/>
      <c r="I24" s="620"/>
      <c r="J24" s="304"/>
      <c r="K24" s="489"/>
      <c r="L24" s="306"/>
      <c r="M24" s="611" t="s">
        <v>208</v>
      </c>
      <c r="N24" s="612" t="s">
        <v>217</v>
      </c>
      <c r="O24" s="612"/>
      <c r="P24" s="612"/>
      <c r="Q24" s="613">
        <v>35350000</v>
      </c>
      <c r="R24" s="613">
        <v>35350000</v>
      </c>
      <c r="S24" s="613" t="s">
        <v>291</v>
      </c>
      <c r="T24" s="331"/>
      <c r="U24" s="351"/>
      <c r="V24" s="351"/>
      <c r="W24" s="351"/>
      <c r="X24" s="333"/>
      <c r="Z24" s="334"/>
      <c r="AA24" s="335"/>
      <c r="AB24" s="336"/>
    </row>
    <row r="25" spans="2:28" ht="90" customHeight="1">
      <c r="B25" s="617"/>
      <c r="C25" s="618"/>
      <c r="D25" s="619"/>
      <c r="E25" s="619"/>
      <c r="F25" s="619"/>
      <c r="G25" s="619"/>
      <c r="H25" s="619"/>
      <c r="I25" s="620"/>
      <c r="J25" s="304"/>
      <c r="K25" s="489"/>
      <c r="L25" s="306"/>
      <c r="M25" s="611" t="s">
        <v>209</v>
      </c>
      <c r="N25" s="612" t="s">
        <v>218</v>
      </c>
      <c r="O25" s="612"/>
      <c r="P25" s="612"/>
      <c r="Q25" s="613">
        <v>24000000</v>
      </c>
      <c r="R25" s="613">
        <v>24000000</v>
      </c>
      <c r="S25" s="613" t="s">
        <v>291</v>
      </c>
      <c r="T25" s="331"/>
      <c r="U25" s="351"/>
      <c r="V25" s="351"/>
      <c r="W25" s="351"/>
      <c r="X25" s="333"/>
      <c r="Z25" s="334"/>
      <c r="AA25" s="335"/>
      <c r="AB25" s="336"/>
    </row>
    <row r="26" spans="2:28" ht="90" customHeight="1">
      <c r="B26" s="617"/>
      <c r="C26" s="618"/>
      <c r="D26" s="619"/>
      <c r="E26" s="619"/>
      <c r="F26" s="619"/>
      <c r="G26" s="619"/>
      <c r="H26" s="619"/>
      <c r="I26" s="620"/>
      <c r="J26" s="304"/>
      <c r="K26" s="489"/>
      <c r="L26" s="306"/>
      <c r="M26" s="611">
        <v>3983</v>
      </c>
      <c r="N26" s="612" t="s">
        <v>219</v>
      </c>
      <c r="O26" s="612"/>
      <c r="P26" s="612"/>
      <c r="Q26" s="613">
        <v>23740500</v>
      </c>
      <c r="R26" s="613">
        <v>23740500</v>
      </c>
      <c r="S26" s="613" t="s">
        <v>290</v>
      </c>
      <c r="T26" s="331"/>
      <c r="U26" s="351"/>
      <c r="V26" s="351"/>
      <c r="W26" s="351"/>
      <c r="X26" s="333"/>
      <c r="Z26" s="334"/>
      <c r="AA26" s="335"/>
      <c r="AB26" s="336"/>
    </row>
    <row r="27" spans="2:28" ht="90" customHeight="1">
      <c r="B27" s="617"/>
      <c r="C27" s="618"/>
      <c r="D27" s="619"/>
      <c r="E27" s="619"/>
      <c r="F27" s="619"/>
      <c r="G27" s="619"/>
      <c r="H27" s="619"/>
      <c r="I27" s="620"/>
      <c r="J27" s="304"/>
      <c r="K27" s="489"/>
      <c r="L27" s="306"/>
      <c r="M27" s="611">
        <v>2132</v>
      </c>
      <c r="N27" s="612" t="s">
        <v>220</v>
      </c>
      <c r="O27" s="612"/>
      <c r="P27" s="612"/>
      <c r="Q27" s="613">
        <v>100000000</v>
      </c>
      <c r="R27" s="613">
        <v>90000000</v>
      </c>
      <c r="S27" s="613" t="s">
        <v>290</v>
      </c>
      <c r="T27" s="331"/>
      <c r="U27" s="351"/>
      <c r="V27" s="351"/>
      <c r="W27" s="351"/>
      <c r="X27" s="333"/>
      <c r="Z27" s="334"/>
      <c r="AA27" s="335"/>
      <c r="AB27" s="336"/>
    </row>
    <row r="28" spans="2:28" ht="90" customHeight="1">
      <c r="B28" s="617"/>
      <c r="C28" s="618"/>
      <c r="D28" s="619"/>
      <c r="E28" s="619"/>
      <c r="F28" s="619"/>
      <c r="G28" s="619"/>
      <c r="H28" s="619"/>
      <c r="I28" s="620"/>
      <c r="J28" s="304"/>
      <c r="K28" s="489"/>
      <c r="L28" s="306"/>
      <c r="M28" s="611">
        <v>2562</v>
      </c>
      <c r="N28" s="612" t="s">
        <v>221</v>
      </c>
      <c r="O28" s="612"/>
      <c r="P28" s="612"/>
      <c r="Q28" s="613">
        <v>13971667</v>
      </c>
      <c r="R28" s="613">
        <v>13971667</v>
      </c>
      <c r="S28" s="613" t="s">
        <v>290</v>
      </c>
      <c r="T28" s="331"/>
      <c r="U28" s="351"/>
      <c r="V28" s="351"/>
      <c r="W28" s="351"/>
      <c r="X28" s="333"/>
      <c r="Z28" s="334"/>
      <c r="AA28" s="335"/>
      <c r="AB28" s="336"/>
    </row>
    <row r="29" spans="2:28" ht="90" customHeight="1">
      <c r="B29" s="621"/>
      <c r="C29" s="622"/>
      <c r="D29" s="623"/>
      <c r="E29" s="623"/>
      <c r="F29" s="623"/>
      <c r="G29" s="623"/>
      <c r="H29" s="623"/>
      <c r="I29" s="624"/>
      <c r="J29" s="304"/>
      <c r="K29" s="489"/>
      <c r="L29" s="306"/>
      <c r="M29" s="611">
        <v>2939</v>
      </c>
      <c r="N29" s="612" t="s">
        <v>183</v>
      </c>
      <c r="O29" s="612"/>
      <c r="P29" s="612"/>
      <c r="Q29" s="613">
        <v>3799999</v>
      </c>
      <c r="R29" s="613">
        <v>3799999</v>
      </c>
      <c r="S29" s="613" t="s">
        <v>290</v>
      </c>
      <c r="T29" s="331"/>
      <c r="U29" s="351"/>
      <c r="V29" s="351"/>
      <c r="W29" s="351"/>
      <c r="X29" s="333"/>
      <c r="Z29" s="334"/>
      <c r="AA29" s="335"/>
      <c r="AB29" s="336"/>
    </row>
    <row r="30" spans="2:28" ht="90" customHeight="1">
      <c r="B30" s="625" t="s">
        <v>41</v>
      </c>
      <c r="C30" s="344"/>
      <c r="D30" s="345" t="s">
        <v>56</v>
      </c>
      <c r="E30" s="345"/>
      <c r="F30" s="345"/>
      <c r="G30" s="345"/>
      <c r="H30" s="345"/>
      <c r="I30" s="346"/>
      <c r="J30" s="347"/>
      <c r="K30" s="348"/>
      <c r="L30" s="349"/>
      <c r="M30" s="611"/>
      <c r="N30" s="612"/>
      <c r="O30" s="612"/>
      <c r="P30" s="612"/>
      <c r="Q30" s="613"/>
      <c r="R30" s="626"/>
      <c r="S30" s="627"/>
      <c r="T30" s="350"/>
      <c r="U30" s="332"/>
      <c r="V30" s="332"/>
      <c r="W30" s="351"/>
      <c r="X30" s="333"/>
      <c r="Y30" s="352"/>
      <c r="Z30" s="334"/>
      <c r="AA30" s="335"/>
      <c r="AB30" s="336"/>
    </row>
    <row r="31" spans="2:28" ht="28.5" customHeight="1">
      <c r="B31" s="628" t="s">
        <v>42</v>
      </c>
      <c r="C31" s="378" t="s">
        <v>29</v>
      </c>
      <c r="D31" s="379" t="s">
        <v>311</v>
      </c>
      <c r="E31" s="379" t="s">
        <v>19</v>
      </c>
      <c r="F31" s="379" t="s">
        <v>40</v>
      </c>
      <c r="G31" s="629" t="s">
        <v>312</v>
      </c>
      <c r="H31" s="379" t="s">
        <v>31</v>
      </c>
      <c r="I31" s="296" t="s">
        <v>30</v>
      </c>
      <c r="J31" s="297"/>
      <c r="K31" s="297"/>
      <c r="L31" s="298"/>
      <c r="M31" s="372" t="s">
        <v>18</v>
      </c>
      <c r="N31" s="372"/>
      <c r="O31" s="374" t="s">
        <v>17</v>
      </c>
      <c r="P31" s="374"/>
      <c r="Q31" s="374"/>
      <c r="T31" s="376"/>
      <c r="U31" s="377"/>
      <c r="V31" s="377"/>
      <c r="X31" s="333"/>
      <c r="Z31" s="334"/>
      <c r="AA31" s="335"/>
      <c r="AB31" s="336"/>
    </row>
    <row r="32" spans="2:28" ht="33.75" customHeight="1">
      <c r="B32" s="630"/>
      <c r="C32" s="378"/>
      <c r="D32" s="379"/>
      <c r="E32" s="379"/>
      <c r="F32" s="379"/>
      <c r="G32" s="379"/>
      <c r="H32" s="379"/>
      <c r="I32" s="347"/>
      <c r="J32" s="348"/>
      <c r="K32" s="348"/>
      <c r="L32" s="349"/>
      <c r="M32" s="379"/>
      <c r="N32" s="379"/>
      <c r="O32" s="379" t="s">
        <v>16</v>
      </c>
      <c r="P32" s="379" t="s">
        <v>15</v>
      </c>
      <c r="Q32" s="378" t="s">
        <v>14</v>
      </c>
      <c r="T32" s="352"/>
      <c r="U32" s="377"/>
      <c r="V32" s="377"/>
      <c r="X32" s="335"/>
      <c r="Z32" s="334"/>
      <c r="AA32" s="335"/>
      <c r="AB32" s="336"/>
    </row>
    <row r="33" spans="2:28" ht="39.75" customHeight="1">
      <c r="B33" s="630"/>
      <c r="C33" s="631"/>
      <c r="D33" s="628"/>
      <c r="E33" s="628"/>
      <c r="F33" s="628"/>
      <c r="G33" s="628"/>
      <c r="H33" s="628"/>
      <c r="I33" s="632" t="s">
        <v>13</v>
      </c>
      <c r="J33" s="632" t="s">
        <v>12</v>
      </c>
      <c r="K33" s="632" t="s">
        <v>11</v>
      </c>
      <c r="L33" s="633" t="s">
        <v>10</v>
      </c>
      <c r="M33" s="634" t="s">
        <v>9</v>
      </c>
      <c r="N33" s="635" t="s">
        <v>8</v>
      </c>
      <c r="O33" s="628"/>
      <c r="P33" s="628"/>
      <c r="Q33" s="631"/>
      <c r="T33" s="352"/>
      <c r="U33" s="377"/>
      <c r="V33" s="377"/>
      <c r="X33" s="335"/>
      <c r="Z33" s="334"/>
      <c r="AA33" s="335"/>
      <c r="AB33" s="336"/>
    </row>
    <row r="34" spans="2:28" ht="57.6" customHeight="1">
      <c r="B34" s="535" t="s">
        <v>274</v>
      </c>
      <c r="C34" s="403" t="s">
        <v>255</v>
      </c>
      <c r="D34" s="404" t="s">
        <v>2</v>
      </c>
      <c r="E34" s="405" t="s">
        <v>279</v>
      </c>
      <c r="F34" s="530">
        <v>10</v>
      </c>
      <c r="G34" s="404" t="s">
        <v>2</v>
      </c>
      <c r="H34" s="407">
        <v>302272289</v>
      </c>
      <c r="I34" s="407">
        <v>302272289</v>
      </c>
      <c r="J34" s="408"/>
      <c r="K34" s="409"/>
      <c r="L34" s="408"/>
      <c r="M34" s="410">
        <v>45292</v>
      </c>
      <c r="N34" s="410">
        <v>45657</v>
      </c>
      <c r="O34" s="411">
        <f t="shared" ref="O34" si="0">+F35/F34</f>
        <v>1</v>
      </c>
      <c r="P34" s="411">
        <f t="shared" ref="P34" si="1">+H35/H34</f>
        <v>0.84573305692603529</v>
      </c>
      <c r="Q34" s="572">
        <f t="shared" ref="Q34" si="2">+(O34*O34)/P34</f>
        <v>1.1824061881117369</v>
      </c>
      <c r="T34" s="352"/>
      <c r="U34" s="400"/>
      <c r="V34" s="400"/>
      <c r="X34" s="401"/>
      <c r="Z34" s="334"/>
      <c r="AA34" s="335"/>
      <c r="AB34" s="336"/>
    </row>
    <row r="35" spans="2:28" ht="57.6" customHeight="1">
      <c r="B35" s="535"/>
      <c r="C35" s="403"/>
      <c r="D35" s="404" t="s">
        <v>1</v>
      </c>
      <c r="E35" s="405"/>
      <c r="F35" s="530">
        <v>10</v>
      </c>
      <c r="G35" s="404" t="s">
        <v>35</v>
      </c>
      <c r="H35" s="407">
        <v>255641667</v>
      </c>
      <c r="I35" s="407">
        <v>255641667</v>
      </c>
      <c r="J35" s="408"/>
      <c r="K35" s="409"/>
      <c r="L35" s="408"/>
      <c r="M35" s="410">
        <v>45292</v>
      </c>
      <c r="N35" s="410">
        <v>45657</v>
      </c>
      <c r="O35" s="411"/>
      <c r="P35" s="411"/>
      <c r="Q35" s="572"/>
      <c r="T35" s="352"/>
      <c r="U35" s="400"/>
      <c r="V35" s="400"/>
      <c r="X35" s="401"/>
      <c r="Z35" s="334"/>
      <c r="AA35" s="335"/>
      <c r="AB35" s="336"/>
    </row>
    <row r="36" spans="2:28" ht="61.15" customHeight="1">
      <c r="B36" s="535" t="s">
        <v>275</v>
      </c>
      <c r="C36" s="403" t="s">
        <v>266</v>
      </c>
      <c r="D36" s="404" t="s">
        <v>2</v>
      </c>
      <c r="E36" s="405" t="s">
        <v>226</v>
      </c>
      <c r="F36" s="530">
        <v>5</v>
      </c>
      <c r="G36" s="404" t="s">
        <v>2</v>
      </c>
      <c r="H36" s="532">
        <v>88356542</v>
      </c>
      <c r="I36" s="532">
        <v>88356542</v>
      </c>
      <c r="J36" s="408"/>
      <c r="K36" s="409"/>
      <c r="L36" s="408"/>
      <c r="M36" s="410">
        <v>45292</v>
      </c>
      <c r="N36" s="410">
        <v>45657</v>
      </c>
      <c r="O36" s="411">
        <v>1</v>
      </c>
      <c r="P36" s="411">
        <f t="shared" ref="P36" si="3">+H37/H36</f>
        <v>0.99887149272998932</v>
      </c>
      <c r="Q36" s="572">
        <f t="shared" ref="Q36" si="4">+(O36*O36)/P36</f>
        <v>1.0011297822374792</v>
      </c>
      <c r="X36" s="413"/>
      <c r="Z36" s="334"/>
      <c r="AA36" s="335"/>
      <c r="AB36" s="336"/>
    </row>
    <row r="37" spans="2:28" ht="61.15" customHeight="1">
      <c r="B37" s="535"/>
      <c r="C37" s="403"/>
      <c r="D37" s="404" t="s">
        <v>1</v>
      </c>
      <c r="E37" s="405"/>
      <c r="F37" s="530">
        <v>7</v>
      </c>
      <c r="G37" s="404" t="s">
        <v>35</v>
      </c>
      <c r="H37" s="532">
        <v>88256831</v>
      </c>
      <c r="I37" s="532">
        <v>88256831</v>
      </c>
      <c r="J37" s="408"/>
      <c r="K37" s="409"/>
      <c r="L37" s="408"/>
      <c r="M37" s="410">
        <v>45292</v>
      </c>
      <c r="N37" s="410">
        <v>45657</v>
      </c>
      <c r="O37" s="411"/>
      <c r="P37" s="411"/>
      <c r="Q37" s="572"/>
      <c r="X37" s="413"/>
      <c r="Z37" s="334"/>
      <c r="AA37" s="335"/>
      <c r="AB37" s="336"/>
    </row>
    <row r="38" spans="2:28" ht="61.15" customHeight="1">
      <c r="B38" s="535"/>
      <c r="C38" s="403" t="s">
        <v>267</v>
      </c>
      <c r="D38" s="404" t="s">
        <v>2</v>
      </c>
      <c r="E38" s="405" t="s">
        <v>227</v>
      </c>
      <c r="F38" s="530">
        <v>5</v>
      </c>
      <c r="G38" s="404" t="s">
        <v>2</v>
      </c>
      <c r="H38" s="532">
        <v>19314570</v>
      </c>
      <c r="I38" s="532">
        <v>19314570</v>
      </c>
      <c r="J38" s="408"/>
      <c r="K38" s="409"/>
      <c r="L38" s="408"/>
      <c r="M38" s="410">
        <v>45292</v>
      </c>
      <c r="N38" s="410">
        <v>45657</v>
      </c>
      <c r="O38" s="411">
        <f t="shared" ref="O38" si="5">+F39/F38</f>
        <v>1.4</v>
      </c>
      <c r="P38" s="411">
        <f t="shared" ref="P38" si="6">+H39/H38</f>
        <v>0</v>
      </c>
      <c r="Q38" s="572" t="e">
        <f t="shared" ref="Q38" si="7">+(O38*O38)/P38</f>
        <v>#DIV/0!</v>
      </c>
      <c r="X38" s="413"/>
      <c r="Z38" s="334"/>
      <c r="AA38" s="335"/>
      <c r="AB38" s="336"/>
    </row>
    <row r="39" spans="2:28" ht="61.15" customHeight="1">
      <c r="B39" s="535"/>
      <c r="C39" s="403"/>
      <c r="D39" s="404" t="s">
        <v>1</v>
      </c>
      <c r="E39" s="405"/>
      <c r="F39" s="530">
        <v>7</v>
      </c>
      <c r="G39" s="404" t="s">
        <v>35</v>
      </c>
      <c r="H39" s="532">
        <v>0</v>
      </c>
      <c r="I39" s="532">
        <v>0</v>
      </c>
      <c r="J39" s="408"/>
      <c r="K39" s="409"/>
      <c r="L39" s="408"/>
      <c r="M39" s="410">
        <v>45292</v>
      </c>
      <c r="N39" s="410">
        <v>45657</v>
      </c>
      <c r="O39" s="411"/>
      <c r="P39" s="411"/>
      <c r="Q39" s="572"/>
      <c r="X39" s="413"/>
      <c r="Z39" s="334"/>
      <c r="AA39" s="335"/>
      <c r="AB39" s="336"/>
    </row>
    <row r="40" spans="2:28" ht="58.9" customHeight="1">
      <c r="B40" s="535" t="s">
        <v>276</v>
      </c>
      <c r="C40" s="403" t="s">
        <v>268</v>
      </c>
      <c r="D40" s="404" t="s">
        <v>2</v>
      </c>
      <c r="E40" s="405" t="s">
        <v>287</v>
      </c>
      <c r="F40" s="530">
        <v>20</v>
      </c>
      <c r="G40" s="404" t="s">
        <v>2</v>
      </c>
      <c r="H40" s="532">
        <v>22300000</v>
      </c>
      <c r="I40" s="532">
        <v>22300000</v>
      </c>
      <c r="J40" s="408"/>
      <c r="K40" s="409"/>
      <c r="L40" s="408"/>
      <c r="M40" s="410">
        <v>45292</v>
      </c>
      <c r="N40" s="410">
        <v>45657</v>
      </c>
      <c r="O40" s="411">
        <f t="shared" ref="O40" si="8">+F41/F40</f>
        <v>1</v>
      </c>
      <c r="P40" s="411">
        <f t="shared" ref="P40" si="9">+H41/H40</f>
        <v>0.98206273542600897</v>
      </c>
      <c r="Q40" s="572">
        <f t="shared" ref="Q40" si="10">+(O40*O40)/P40</f>
        <v>1.018264886678762</v>
      </c>
      <c r="AB40" s="336"/>
    </row>
    <row r="41" spans="2:28" ht="58.9" customHeight="1">
      <c r="B41" s="535"/>
      <c r="C41" s="403"/>
      <c r="D41" s="404" t="s">
        <v>1</v>
      </c>
      <c r="E41" s="405"/>
      <c r="F41" s="530">
        <v>20</v>
      </c>
      <c r="G41" s="404" t="s">
        <v>35</v>
      </c>
      <c r="H41" s="532">
        <v>21899999</v>
      </c>
      <c r="I41" s="532">
        <v>21899999</v>
      </c>
      <c r="J41" s="408"/>
      <c r="K41" s="409"/>
      <c r="L41" s="408"/>
      <c r="M41" s="410">
        <v>45292</v>
      </c>
      <c r="N41" s="410">
        <v>45657</v>
      </c>
      <c r="O41" s="411"/>
      <c r="P41" s="411"/>
      <c r="Q41" s="572"/>
      <c r="AB41" s="336"/>
    </row>
    <row r="42" spans="2:28" ht="58.9" customHeight="1">
      <c r="B42" s="535"/>
      <c r="C42" s="403" t="s">
        <v>269</v>
      </c>
      <c r="D42" s="404" t="s">
        <v>2</v>
      </c>
      <c r="E42" s="405" t="s">
        <v>287</v>
      </c>
      <c r="F42" s="530">
        <v>20</v>
      </c>
      <c r="G42" s="404" t="s">
        <v>2</v>
      </c>
      <c r="H42" s="532">
        <v>5000000</v>
      </c>
      <c r="I42" s="532">
        <v>5000000</v>
      </c>
      <c r="J42" s="408"/>
      <c r="K42" s="409"/>
      <c r="L42" s="408"/>
      <c r="M42" s="410">
        <v>45292</v>
      </c>
      <c r="N42" s="410">
        <v>45657</v>
      </c>
      <c r="O42" s="411">
        <f t="shared" ref="O42" si="11">+F43/F42</f>
        <v>1</v>
      </c>
      <c r="P42" s="411">
        <f t="shared" ref="P42" si="12">+H43/H42</f>
        <v>0.74809999999999999</v>
      </c>
      <c r="Q42" s="572">
        <f t="shared" ref="Q42" si="13">+(O42*O42)/P42</f>
        <v>1.3367196898810321</v>
      </c>
      <c r="AB42" s="336"/>
    </row>
    <row r="43" spans="2:28" ht="58.9" customHeight="1">
      <c r="B43" s="535"/>
      <c r="C43" s="403"/>
      <c r="D43" s="404" t="s">
        <v>1</v>
      </c>
      <c r="E43" s="405"/>
      <c r="F43" s="530">
        <v>20</v>
      </c>
      <c r="G43" s="404" t="s">
        <v>35</v>
      </c>
      <c r="H43" s="532">
        <v>3740500</v>
      </c>
      <c r="I43" s="532">
        <v>3740500</v>
      </c>
      <c r="J43" s="408"/>
      <c r="K43" s="409"/>
      <c r="L43" s="408"/>
      <c r="M43" s="410">
        <v>45292</v>
      </c>
      <c r="N43" s="410">
        <v>45657</v>
      </c>
      <c r="O43" s="411"/>
      <c r="P43" s="411"/>
      <c r="Q43" s="572"/>
      <c r="AB43" s="336"/>
    </row>
    <row r="44" spans="2:28" ht="70.150000000000006" customHeight="1">
      <c r="B44" s="535" t="s">
        <v>277</v>
      </c>
      <c r="C44" s="403" t="s">
        <v>270</v>
      </c>
      <c r="D44" s="404" t="s">
        <v>2</v>
      </c>
      <c r="E44" s="405" t="s">
        <v>224</v>
      </c>
      <c r="F44" s="636">
        <v>25</v>
      </c>
      <c r="G44" s="404" t="s">
        <v>2</v>
      </c>
      <c r="H44" s="407">
        <v>42704379</v>
      </c>
      <c r="I44" s="637">
        <v>42704379</v>
      </c>
      <c r="J44" s="408"/>
      <c r="K44" s="409"/>
      <c r="L44" s="408"/>
      <c r="M44" s="410">
        <v>45292</v>
      </c>
      <c r="N44" s="410">
        <v>45657</v>
      </c>
      <c r="O44" s="411">
        <v>1</v>
      </c>
      <c r="P44" s="411">
        <f t="shared" ref="P44" si="14">+H45/H44</f>
        <v>0.76479133439687763</v>
      </c>
      <c r="Q44" s="572">
        <f t="shared" ref="Q44" si="15">+(O44*O44)/P44</f>
        <v>1.3075461959680941</v>
      </c>
    </row>
    <row r="45" spans="2:28" ht="70.150000000000006" customHeight="1">
      <c r="B45" s="535"/>
      <c r="C45" s="403"/>
      <c r="D45" s="404" t="s">
        <v>1</v>
      </c>
      <c r="E45" s="405"/>
      <c r="F45" s="636">
        <v>40</v>
      </c>
      <c r="G45" s="404" t="s">
        <v>35</v>
      </c>
      <c r="H45" s="407">
        <v>32659939</v>
      </c>
      <c r="I45" s="637">
        <v>32659939</v>
      </c>
      <c r="J45" s="408"/>
      <c r="K45" s="409"/>
      <c r="L45" s="408"/>
      <c r="M45" s="410">
        <v>45292</v>
      </c>
      <c r="N45" s="410">
        <v>45657</v>
      </c>
      <c r="O45" s="411"/>
      <c r="P45" s="411"/>
      <c r="Q45" s="572"/>
    </row>
    <row r="46" spans="2:28" ht="49.15" customHeight="1">
      <c r="B46" s="535" t="s">
        <v>273</v>
      </c>
      <c r="C46" s="403" t="s">
        <v>272</v>
      </c>
      <c r="D46" s="404" t="s">
        <v>2</v>
      </c>
      <c r="E46" s="405" t="s">
        <v>228</v>
      </c>
      <c r="F46" s="636">
        <v>275</v>
      </c>
      <c r="G46" s="404" t="s">
        <v>2</v>
      </c>
      <c r="H46" s="407">
        <v>112910503</v>
      </c>
      <c r="I46" s="637">
        <v>112910503</v>
      </c>
      <c r="J46" s="408"/>
      <c r="K46" s="409"/>
      <c r="L46" s="408"/>
      <c r="M46" s="410">
        <v>45292</v>
      </c>
      <c r="N46" s="410">
        <v>45657</v>
      </c>
      <c r="O46" s="411">
        <v>1</v>
      </c>
      <c r="P46" s="411">
        <f t="shared" ref="P46" si="16">+H47/H46</f>
        <v>0.8757119167204489</v>
      </c>
      <c r="Q46" s="572">
        <f t="shared" ref="Q46" si="17">+(O46*O46)/P46</f>
        <v>1.1419280483757848</v>
      </c>
    </row>
    <row r="47" spans="2:28" ht="49.15" customHeight="1">
      <c r="B47" s="535"/>
      <c r="C47" s="403"/>
      <c r="D47" s="404" t="s">
        <v>1</v>
      </c>
      <c r="E47" s="405"/>
      <c r="F47" s="636">
        <v>308</v>
      </c>
      <c r="G47" s="404" t="s">
        <v>35</v>
      </c>
      <c r="H47" s="407">
        <v>98877073</v>
      </c>
      <c r="I47" s="637">
        <v>98877073</v>
      </c>
      <c r="J47" s="408"/>
      <c r="K47" s="409"/>
      <c r="L47" s="408"/>
      <c r="M47" s="410">
        <v>45292</v>
      </c>
      <c r="N47" s="410">
        <v>45657</v>
      </c>
      <c r="O47" s="411"/>
      <c r="P47" s="411"/>
      <c r="Q47" s="572"/>
    </row>
    <row r="48" spans="2:28" ht="42" customHeight="1">
      <c r="B48" s="535" t="s">
        <v>278</v>
      </c>
      <c r="C48" s="403" t="s">
        <v>271</v>
      </c>
      <c r="D48" s="404" t="s">
        <v>2</v>
      </c>
      <c r="E48" s="405" t="s">
        <v>279</v>
      </c>
      <c r="F48" s="636">
        <v>2</v>
      </c>
      <c r="G48" s="404" t="s">
        <v>2</v>
      </c>
      <c r="H48" s="407">
        <v>36700000</v>
      </c>
      <c r="I48" s="637">
        <v>36700000</v>
      </c>
      <c r="J48" s="408"/>
      <c r="K48" s="409"/>
      <c r="L48" s="408"/>
      <c r="M48" s="410">
        <v>45292</v>
      </c>
      <c r="N48" s="410">
        <v>45657</v>
      </c>
      <c r="O48" s="411">
        <f t="shared" ref="O48" si="18">+F49/F48</f>
        <v>1</v>
      </c>
      <c r="P48" s="411">
        <f t="shared" ref="P48" si="19">+H49/H48</f>
        <v>1</v>
      </c>
      <c r="Q48" s="572">
        <f t="shared" ref="Q48" si="20">+(O48*O48)/P48</f>
        <v>1</v>
      </c>
    </row>
    <row r="49" spans="2:53" ht="42" customHeight="1">
      <c r="B49" s="535"/>
      <c r="C49" s="403"/>
      <c r="D49" s="404" t="s">
        <v>1</v>
      </c>
      <c r="E49" s="405"/>
      <c r="F49" s="636">
        <v>2</v>
      </c>
      <c r="G49" s="404" t="s">
        <v>35</v>
      </c>
      <c r="H49" s="407">
        <v>36700000</v>
      </c>
      <c r="I49" s="637">
        <v>36700000</v>
      </c>
      <c r="J49" s="408"/>
      <c r="K49" s="409"/>
      <c r="L49" s="408"/>
      <c r="M49" s="410">
        <v>45292</v>
      </c>
      <c r="N49" s="410">
        <v>45657</v>
      </c>
      <c r="O49" s="411"/>
      <c r="P49" s="411"/>
      <c r="Q49" s="572"/>
    </row>
    <row r="50" spans="2:53" ht="34.9" customHeight="1">
      <c r="B50" s="638"/>
      <c r="C50" s="639" t="s">
        <v>7</v>
      </c>
      <c r="D50" s="404" t="s">
        <v>2</v>
      </c>
      <c r="E50" s="535" t="s">
        <v>265</v>
      </c>
      <c r="F50" s="640"/>
      <c r="G50" s="404" t="s">
        <v>2</v>
      </c>
      <c r="H50" s="641">
        <f>H34+H36+H38+H40+H42+H44+H46+H48</f>
        <v>629558283</v>
      </c>
      <c r="I50" s="641">
        <f>I34+I36+I38+I40+I42+I44+I46+I48</f>
        <v>629558283</v>
      </c>
      <c r="J50" s="408"/>
      <c r="K50" s="408"/>
      <c r="L50" s="408"/>
      <c r="M50" s="410">
        <v>45292</v>
      </c>
      <c r="N50" s="410">
        <v>45657</v>
      </c>
      <c r="O50" s="411">
        <v>1</v>
      </c>
      <c r="P50" s="411">
        <f t="shared" ref="P50" si="21">+H51/H50</f>
        <v>0.85421163301571557</v>
      </c>
      <c r="Q50" s="572">
        <f t="shared" ref="Q50" si="22">+(O50*O50)/P50</f>
        <v>1.1706700791109481</v>
      </c>
    </row>
    <row r="51" spans="2:53" ht="34.9" customHeight="1">
      <c r="B51" s="638"/>
      <c r="C51" s="639"/>
      <c r="D51" s="404" t="s">
        <v>1</v>
      </c>
      <c r="E51" s="535"/>
      <c r="F51" s="640"/>
      <c r="G51" s="404" t="s">
        <v>35</v>
      </c>
      <c r="H51" s="641">
        <f>H35+H37+H39+H41+H43+H45+H47+H49</f>
        <v>537776009</v>
      </c>
      <c r="I51" s="641">
        <f>I35+I37+I39+I41+I43+I45+I47+I49</f>
        <v>537776009</v>
      </c>
      <c r="J51" s="408"/>
      <c r="K51" s="642"/>
      <c r="L51" s="408"/>
      <c r="M51" s="410">
        <v>45292</v>
      </c>
      <c r="N51" s="410">
        <v>45657</v>
      </c>
      <c r="O51" s="411"/>
      <c r="P51" s="411"/>
      <c r="Q51" s="572"/>
    </row>
    <row r="52" spans="2:53">
      <c r="D52" s="446"/>
      <c r="H52" s="447"/>
      <c r="I52" s="448"/>
      <c r="J52" s="334"/>
      <c r="K52" s="334"/>
      <c r="L52" s="334"/>
      <c r="M52" s="449"/>
      <c r="N52" s="449"/>
      <c r="O52" s="448"/>
      <c r="P52" s="450"/>
      <c r="Q52" s="451"/>
      <c r="R52" s="450"/>
    </row>
    <row r="53" spans="2:53" ht="15">
      <c r="B53" s="452" t="s">
        <v>37</v>
      </c>
      <c r="C53" s="452"/>
      <c r="D53" s="453" t="s">
        <v>6</v>
      </c>
      <c r="E53" s="453"/>
      <c r="F53" s="453"/>
      <c r="G53" s="453"/>
      <c r="H53" s="453"/>
      <c r="I53" s="453"/>
      <c r="J53" s="454" t="s">
        <v>38</v>
      </c>
      <c r="K53" s="453" t="s">
        <v>39</v>
      </c>
      <c r="L53" s="453"/>
      <c r="M53" s="455" t="s">
        <v>5</v>
      </c>
      <c r="N53" s="456"/>
      <c r="O53" s="456"/>
      <c r="P53" s="456"/>
      <c r="Q53" s="456"/>
    </row>
    <row r="54" spans="2:53" ht="26.25" customHeight="1">
      <c r="B54" s="457" t="s">
        <v>85</v>
      </c>
      <c r="C54" s="458"/>
      <c r="D54" s="457" t="s">
        <v>86</v>
      </c>
      <c r="E54" s="459"/>
      <c r="F54" s="459"/>
      <c r="G54" s="459"/>
      <c r="H54" s="459"/>
      <c r="I54" s="458"/>
      <c r="J54" s="379" t="s">
        <v>76</v>
      </c>
      <c r="K54" s="460" t="s">
        <v>2</v>
      </c>
      <c r="L54" s="461">
        <v>5.6</v>
      </c>
      <c r="M54" s="462" t="s">
        <v>77</v>
      </c>
      <c r="N54" s="462"/>
      <c r="O54" s="462"/>
      <c r="P54" s="462"/>
      <c r="Q54" s="462"/>
    </row>
    <row r="55" spans="2:53" ht="28.5" customHeight="1">
      <c r="B55" s="463"/>
      <c r="C55" s="464"/>
      <c r="D55" s="463"/>
      <c r="E55" s="465"/>
      <c r="F55" s="465"/>
      <c r="G55" s="465"/>
      <c r="H55" s="465"/>
      <c r="I55" s="464"/>
      <c r="J55" s="379"/>
      <c r="K55" s="460" t="s">
        <v>1</v>
      </c>
      <c r="L55" s="466">
        <v>6.1</v>
      </c>
      <c r="M55" s="462"/>
      <c r="N55" s="462"/>
      <c r="O55" s="462"/>
      <c r="P55" s="462"/>
      <c r="Q55" s="462"/>
    </row>
    <row r="56" spans="2:53" ht="22.9" customHeight="1">
      <c r="B56" s="467"/>
      <c r="C56" s="468"/>
      <c r="D56" s="467" t="s">
        <v>4</v>
      </c>
      <c r="E56" s="469"/>
      <c r="F56" s="469"/>
      <c r="G56" s="469"/>
      <c r="H56" s="469"/>
      <c r="I56" s="468"/>
      <c r="J56" s="378"/>
      <c r="K56" s="460" t="s">
        <v>2</v>
      </c>
      <c r="L56" s="470"/>
      <c r="M56" s="471" t="s">
        <v>3</v>
      </c>
      <c r="N56" s="471"/>
      <c r="O56" s="471"/>
      <c r="P56" s="471"/>
      <c r="Q56" s="471"/>
    </row>
    <row r="57" spans="2:53" ht="26.45" customHeight="1">
      <c r="B57" s="472"/>
      <c r="C57" s="473"/>
      <c r="D57" s="472"/>
      <c r="E57" s="474"/>
      <c r="F57" s="474"/>
      <c r="G57" s="474"/>
      <c r="H57" s="474"/>
      <c r="I57" s="473"/>
      <c r="J57" s="378"/>
      <c r="K57" s="460" t="s">
        <v>1</v>
      </c>
      <c r="L57" s="466"/>
      <c r="M57" s="471"/>
      <c r="N57" s="471"/>
      <c r="O57" s="471"/>
      <c r="P57" s="471"/>
      <c r="Q57" s="471"/>
    </row>
    <row r="58" spans="2:53" ht="15">
      <c r="B58" s="467"/>
      <c r="C58" s="468"/>
      <c r="D58" s="467" t="s">
        <v>4</v>
      </c>
      <c r="E58" s="469"/>
      <c r="F58" s="469"/>
      <c r="G58" s="469"/>
      <c r="H58" s="469"/>
      <c r="I58" s="468"/>
      <c r="J58" s="378"/>
      <c r="K58" s="460" t="s">
        <v>2</v>
      </c>
      <c r="L58" s="466"/>
      <c r="M58" s="462" t="s">
        <v>87</v>
      </c>
      <c r="N58" s="462"/>
      <c r="O58" s="462"/>
      <c r="P58" s="462"/>
      <c r="Q58" s="462"/>
    </row>
    <row r="59" spans="2:53" ht="15">
      <c r="B59" s="472"/>
      <c r="C59" s="473"/>
      <c r="D59" s="472"/>
      <c r="E59" s="474"/>
      <c r="F59" s="474"/>
      <c r="G59" s="474"/>
      <c r="H59" s="474"/>
      <c r="I59" s="473"/>
      <c r="J59" s="378"/>
      <c r="K59" s="460" t="s">
        <v>1</v>
      </c>
      <c r="L59" s="466"/>
      <c r="M59" s="462"/>
      <c r="N59" s="462"/>
      <c r="O59" s="462"/>
      <c r="P59" s="462"/>
      <c r="Q59" s="462"/>
    </row>
    <row r="60" spans="2:53" ht="15" customHeight="1">
      <c r="B60" s="457" t="s">
        <v>229</v>
      </c>
      <c r="C60" s="459"/>
      <c r="D60" s="459"/>
      <c r="E60" s="459"/>
      <c r="F60" s="459"/>
      <c r="G60" s="459"/>
      <c r="H60" s="459"/>
      <c r="I60" s="459"/>
      <c r="J60" s="459"/>
      <c r="K60" s="459"/>
      <c r="L60" s="458"/>
      <c r="M60" s="471" t="s">
        <v>0</v>
      </c>
      <c r="N60" s="471"/>
      <c r="O60" s="471"/>
      <c r="P60" s="471"/>
      <c r="Q60" s="471"/>
    </row>
    <row r="61" spans="2:53" ht="29.25" customHeight="1">
      <c r="B61" s="463"/>
      <c r="C61" s="465"/>
      <c r="D61" s="465"/>
      <c r="E61" s="465"/>
      <c r="F61" s="465"/>
      <c r="G61" s="465"/>
      <c r="H61" s="465"/>
      <c r="I61" s="465"/>
      <c r="J61" s="465"/>
      <c r="K61" s="465"/>
      <c r="L61" s="464"/>
      <c r="M61" s="471"/>
      <c r="N61" s="471"/>
      <c r="O61" s="471"/>
      <c r="P61" s="471"/>
      <c r="Q61" s="471"/>
    </row>
    <row r="62" spans="2:53">
      <c r="B62" s="476" t="s">
        <v>45</v>
      </c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</row>
    <row r="63" spans="2:53">
      <c r="B63" s="477"/>
      <c r="C63" s="477"/>
      <c r="D63" s="477"/>
      <c r="E63" s="477"/>
      <c r="F63" s="477"/>
      <c r="G63" s="477"/>
      <c r="H63" s="477"/>
      <c r="I63" s="477"/>
      <c r="J63" s="477"/>
      <c r="K63" s="477"/>
      <c r="L63" s="477"/>
      <c r="M63" s="477"/>
      <c r="N63" s="477"/>
      <c r="O63" s="477"/>
      <c r="P63" s="477"/>
      <c r="Q63" s="477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</row>
    <row r="64" spans="2:53"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/>
      <c r="AO64" s="260"/>
      <c r="AP64" s="260"/>
      <c r="AQ64" s="260"/>
      <c r="AR64" s="260"/>
      <c r="AS64" s="260"/>
      <c r="AT64" s="260"/>
      <c r="AU64" s="260"/>
      <c r="AV64" s="260"/>
      <c r="AW64" s="260"/>
      <c r="AX64" s="260"/>
      <c r="AY64" s="260"/>
      <c r="AZ64" s="260"/>
      <c r="BA64" s="260"/>
    </row>
    <row r="65" spans="18:53"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</row>
    <row r="66" spans="18:53"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</row>
    <row r="67" spans="18:53"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</row>
    <row r="68" spans="18:53"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</row>
    <row r="69" spans="18:53"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</row>
    <row r="70" spans="18:53"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</row>
    <row r="71" spans="18:53"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</row>
    <row r="72" spans="18:53"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</row>
    <row r="73" spans="18:53"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</row>
    <row r="74" spans="18:53"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</row>
    <row r="75" spans="18:53"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</row>
    <row r="76" spans="18:53"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</row>
    <row r="77" spans="18:53"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</row>
    <row r="78" spans="18:53"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</row>
    <row r="79" spans="18:53"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</row>
    <row r="80" spans="18:53"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</row>
    <row r="81" spans="18:53"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</row>
    <row r="82" spans="18:53"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</row>
    <row r="83" spans="18:53"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</row>
    <row r="84" spans="18:53"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</row>
    <row r="85" spans="18:53"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</row>
    <row r="86" spans="18:53"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</row>
    <row r="87" spans="18:53"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</row>
    <row r="88" spans="18:53"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</row>
    <row r="89" spans="18:53"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</row>
    <row r="90" spans="18:53"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</row>
    <row r="91" spans="18:53"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</row>
    <row r="92" spans="18:53"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</row>
    <row r="93" spans="18:53"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</row>
    <row r="94" spans="18:53"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</row>
    <row r="95" spans="18:53"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</row>
  </sheetData>
  <mergeCells count="135">
    <mergeCell ref="Q44:Q45"/>
    <mergeCell ref="P44:P45"/>
    <mergeCell ref="O44:O45"/>
    <mergeCell ref="Q42:Q43"/>
    <mergeCell ref="P42:P43"/>
    <mergeCell ref="O42:O43"/>
    <mergeCell ref="Q40:Q41"/>
    <mergeCell ref="P40:P41"/>
    <mergeCell ref="O40:O41"/>
    <mergeCell ref="B2:B5"/>
    <mergeCell ref="C2:M3"/>
    <mergeCell ref="N2:O2"/>
    <mergeCell ref="P2:Q5"/>
    <mergeCell ref="N3:O3"/>
    <mergeCell ref="C4:M5"/>
    <mergeCell ref="N4:O4"/>
    <mergeCell ref="N5:O5"/>
    <mergeCell ref="N21:P21"/>
    <mergeCell ref="C7:Q7"/>
    <mergeCell ref="D8:Q8"/>
    <mergeCell ref="D9:Q9"/>
    <mergeCell ref="B10:C10"/>
    <mergeCell ref="D10:I10"/>
    <mergeCell ref="J10:L30"/>
    <mergeCell ref="M10:Q10"/>
    <mergeCell ref="B13:C13"/>
    <mergeCell ref="D13:I13"/>
    <mergeCell ref="N13:P13"/>
    <mergeCell ref="N15:P15"/>
    <mergeCell ref="N16:P16"/>
    <mergeCell ref="N17:P17"/>
    <mergeCell ref="N18:P18"/>
    <mergeCell ref="N19:P19"/>
    <mergeCell ref="B14:C29"/>
    <mergeCell ref="D14:I29"/>
    <mergeCell ref="T10:X10"/>
    <mergeCell ref="B11:C11"/>
    <mergeCell ref="D11:I11"/>
    <mergeCell ref="N11:P11"/>
    <mergeCell ref="B12:C12"/>
    <mergeCell ref="D12:I12"/>
    <mergeCell ref="N12:P12"/>
    <mergeCell ref="U12:W12"/>
    <mergeCell ref="U13:W13"/>
    <mergeCell ref="N14:P14"/>
    <mergeCell ref="U14:W14"/>
    <mergeCell ref="N20:P20"/>
    <mergeCell ref="N22:P22"/>
    <mergeCell ref="N23:P23"/>
    <mergeCell ref="N24:P24"/>
    <mergeCell ref="N25:P25"/>
    <mergeCell ref="N26:P26"/>
    <mergeCell ref="N27:P27"/>
    <mergeCell ref="N28:P28"/>
    <mergeCell ref="N29:P29"/>
    <mergeCell ref="B40:B43"/>
    <mergeCell ref="D30:I30"/>
    <mergeCell ref="N30:P30"/>
    <mergeCell ref="U30:V30"/>
    <mergeCell ref="H31:H33"/>
    <mergeCell ref="I31:L32"/>
    <mergeCell ref="M31:N32"/>
    <mergeCell ref="O31:Q31"/>
    <mergeCell ref="U31:V31"/>
    <mergeCell ref="O32:O33"/>
    <mergeCell ref="P32:P33"/>
    <mergeCell ref="Q32:Q33"/>
    <mergeCell ref="U32:V32"/>
    <mergeCell ref="U33:V33"/>
    <mergeCell ref="B31:B33"/>
    <mergeCell ref="C31:C33"/>
    <mergeCell ref="D31:D33"/>
    <mergeCell ref="E31:E33"/>
    <mergeCell ref="F31:F33"/>
    <mergeCell ref="G31:G33"/>
    <mergeCell ref="Q38:Q39"/>
    <mergeCell ref="P38:P39"/>
    <mergeCell ref="O38:O39"/>
    <mergeCell ref="Q36:Q37"/>
    <mergeCell ref="P36:P37"/>
    <mergeCell ref="O36:O37"/>
    <mergeCell ref="Q34:Q35"/>
    <mergeCell ref="P34:P35"/>
    <mergeCell ref="O34:O35"/>
    <mergeCell ref="B34:B35"/>
    <mergeCell ref="B36:B39"/>
    <mergeCell ref="M54:Q55"/>
    <mergeCell ref="B48:B49"/>
    <mergeCell ref="C48:C49"/>
    <mergeCell ref="C50:C51"/>
    <mergeCell ref="E50:E51"/>
    <mergeCell ref="O50:O51"/>
    <mergeCell ref="P50:P51"/>
    <mergeCell ref="Q50:Q51"/>
    <mergeCell ref="E46:E47"/>
    <mergeCell ref="Q48:Q49"/>
    <mergeCell ref="P48:P49"/>
    <mergeCell ref="O48:O49"/>
    <mergeCell ref="Q46:Q47"/>
    <mergeCell ref="P46:P47"/>
    <mergeCell ref="O46:O47"/>
    <mergeCell ref="B44:B45"/>
    <mergeCell ref="B46:B47"/>
    <mergeCell ref="E42:E43"/>
    <mergeCell ref="E40:E41"/>
    <mergeCell ref="E38:E39"/>
    <mergeCell ref="E48:E49"/>
    <mergeCell ref="B60:L61"/>
    <mergeCell ref="M60:Q61"/>
    <mergeCell ref="B62:Q63"/>
    <mergeCell ref="B56:C57"/>
    <mergeCell ref="D56:I57"/>
    <mergeCell ref="J56:J57"/>
    <mergeCell ref="M56:Q57"/>
    <mergeCell ref="B58:C59"/>
    <mergeCell ref="D58:I59"/>
    <mergeCell ref="J58:J59"/>
    <mergeCell ref="M58:Q59"/>
    <mergeCell ref="B53:C53"/>
    <mergeCell ref="D53:I53"/>
    <mergeCell ref="K53:L53"/>
    <mergeCell ref="M53:Q53"/>
    <mergeCell ref="B54:C55"/>
    <mergeCell ref="D54:I55"/>
    <mergeCell ref="J54:J55"/>
    <mergeCell ref="E36:E37"/>
    <mergeCell ref="C34:C35"/>
    <mergeCell ref="E34:E35"/>
    <mergeCell ref="C36:C37"/>
    <mergeCell ref="C46:C47"/>
    <mergeCell ref="C44:C45"/>
    <mergeCell ref="C42:C43"/>
    <mergeCell ref="C40:C41"/>
    <mergeCell ref="C38:C39"/>
    <mergeCell ref="E44:E4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72-Certificacion</vt:lpstr>
      <vt:lpstr>73-Recert_PolPublicas</vt:lpstr>
      <vt:lpstr>74-Emprendimiento</vt:lpstr>
      <vt:lpstr>75-Empleo</vt:lpstr>
      <vt:lpstr>76-Turismo</vt:lpstr>
      <vt:lpstr>obligado72</vt:lpstr>
      <vt:lpstr>obligado73</vt:lpstr>
      <vt:lpstr>obligado74</vt:lpstr>
      <vt:lpstr>obligado75</vt:lpstr>
      <vt:lpstr>obligado76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dcterms:created xsi:type="dcterms:W3CDTF">2017-08-24T15:03:39Z</dcterms:created>
  <dcterms:modified xsi:type="dcterms:W3CDTF">2025-01-30T17:18:55Z</dcterms:modified>
</cp:coreProperties>
</file>